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lsumail2-my.sharepoint.com/personal/jpilch2_lsu_edu/Documents/Desktop/-/Misc/S&amp;P500 Top 50/"/>
    </mc:Choice>
  </mc:AlternateContent>
  <xr:revisionPtr revIDLastSave="316" documentId="8_{F3E136EC-FD7A-4B16-A9E2-86B04A28FC03}" xr6:coauthVersionLast="47" xr6:coauthVersionMax="47" xr10:uidLastSave="{43900280-9090-43C3-AF7F-7E1727DD35A0}"/>
  <bookViews>
    <workbookView xWindow="-96" yWindow="-96" windowWidth="23232" windowHeight="13872" xr2:uid="{579476CF-1CF7-4E54-89D3-99A9E60A511D}"/>
  </bookViews>
  <sheets>
    <sheet name="SP500 TOP 50" sheetId="1" r:id="rId1"/>
    <sheet name="MSFT" sheetId="2" r:id="rId2"/>
    <sheet name="AAPL" sheetId="3" r:id="rId3"/>
    <sheet name="NVDA" sheetId="4" r:id="rId4"/>
    <sheet name="AMZN" sheetId="5" r:id="rId5"/>
    <sheet name="META" sheetId="6" r:id="rId6"/>
    <sheet name="GOOGL" sheetId="7" r:id="rId7"/>
    <sheet name="GOOG" sheetId="8" r:id="rId8"/>
    <sheet name="BRK.B" sheetId="9" r:id="rId9"/>
    <sheet name="LLY" sheetId="10" r:id="rId10"/>
    <sheet name="AVGO" sheetId="11" r:id="rId11"/>
    <sheet name="JPM" sheetId="12" r:id="rId12"/>
    <sheet name="XOM" sheetId="13" r:id="rId13"/>
    <sheet name="TSLA" sheetId="14" r:id="rId14"/>
  </sheets>
  <definedNames>
    <definedName name="_xlnm._FilterDatabase" localSheetId="0" hidden="1">'SP500 TOP 50'!$B$2:$O$52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8" i="14" l="1"/>
  <c r="E28" i="14"/>
  <c r="F28" i="14"/>
  <c r="G28" i="14"/>
  <c r="H28" i="14"/>
  <c r="I28" i="14"/>
  <c r="J28" i="14"/>
  <c r="K28" i="14"/>
  <c r="L28" i="14"/>
  <c r="C28" i="14"/>
  <c r="D27" i="14"/>
  <c r="E27" i="14"/>
  <c r="F27" i="14"/>
  <c r="G27" i="14"/>
  <c r="H27" i="14"/>
  <c r="I27" i="14"/>
  <c r="J27" i="14"/>
  <c r="K27" i="14"/>
  <c r="L27" i="14"/>
  <c r="C27" i="14"/>
  <c r="D26" i="14"/>
  <c r="E26" i="14"/>
  <c r="F26" i="14"/>
  <c r="G26" i="14"/>
  <c r="H26" i="14"/>
  <c r="I26" i="14"/>
  <c r="J26" i="14"/>
  <c r="K26" i="14"/>
  <c r="L26" i="14"/>
  <c r="C26" i="14"/>
  <c r="D25" i="14"/>
  <c r="E25" i="14"/>
  <c r="F25" i="14"/>
  <c r="G25" i="14"/>
  <c r="H25" i="14"/>
  <c r="I25" i="14"/>
  <c r="J25" i="14"/>
  <c r="K25" i="14"/>
  <c r="L25" i="14"/>
  <c r="C25" i="14"/>
  <c r="D20" i="14"/>
  <c r="E20" i="14"/>
  <c r="F20" i="14"/>
  <c r="G20" i="14"/>
  <c r="H20" i="14"/>
  <c r="I20" i="14"/>
  <c r="J20" i="14"/>
  <c r="K20" i="14"/>
  <c r="L20" i="14"/>
  <c r="C20" i="14"/>
  <c r="D15" i="14"/>
  <c r="E15" i="14"/>
  <c r="F15" i="14"/>
  <c r="G15" i="14"/>
  <c r="H15" i="14"/>
  <c r="I15" i="14"/>
  <c r="J15" i="14"/>
  <c r="K15" i="14"/>
  <c r="L15" i="14"/>
  <c r="C15" i="14"/>
  <c r="D12" i="14"/>
  <c r="E12" i="14"/>
  <c r="F12" i="14"/>
  <c r="G12" i="14"/>
  <c r="H12" i="14"/>
  <c r="I12" i="14"/>
  <c r="J12" i="14"/>
  <c r="K12" i="14"/>
  <c r="L12" i="14"/>
  <c r="C12" i="14"/>
  <c r="D11" i="14"/>
  <c r="E11" i="14"/>
  <c r="F11" i="14"/>
  <c r="G11" i="14"/>
  <c r="H11" i="14"/>
  <c r="I11" i="14"/>
  <c r="J11" i="14"/>
  <c r="K11" i="14"/>
  <c r="L11" i="14"/>
  <c r="C11" i="14"/>
  <c r="D7" i="14" l="1"/>
  <c r="E7" i="14"/>
  <c r="F7" i="14"/>
  <c r="G7" i="14"/>
  <c r="H7" i="14"/>
  <c r="I7" i="14"/>
  <c r="J7" i="14"/>
  <c r="K7" i="14"/>
  <c r="L7" i="14"/>
  <c r="C7" i="14"/>
  <c r="D4" i="14"/>
  <c r="E4" i="14" s="1"/>
  <c r="F4" i="14" s="1"/>
  <c r="G4" i="14" s="1"/>
  <c r="H4" i="14" s="1"/>
  <c r="I4" i="14" s="1"/>
  <c r="J4" i="14" s="1"/>
  <c r="K4" i="14" s="1"/>
  <c r="L4" i="14" s="1"/>
  <c r="M4" i="14" s="1"/>
  <c r="N4" i="14" s="1"/>
  <c r="O4" i="14" s="1"/>
  <c r="P4" i="14" s="1"/>
  <c r="Q4" i="14" s="1"/>
  <c r="R4" i="14" s="1"/>
  <c r="S4" i="14" s="1"/>
  <c r="T4" i="14" s="1"/>
  <c r="U4" i="14" s="1"/>
  <c r="V4" i="14" s="1"/>
  <c r="H51" i="1" l="1" a="1"/>
  <c r="H51" i="1" s="1"/>
  <c r="H52" i="1" a="1"/>
  <c r="H52" i="1" s="1"/>
  <c r="H48" i="1" a="1"/>
  <c r="H48" i="1" s="1"/>
  <c r="H33" i="1" a="1"/>
  <c r="H33" i="1" s="1"/>
  <c r="H50" i="1" a="1"/>
  <c r="H50" i="1" s="1"/>
  <c r="H49" i="1" a="1"/>
  <c r="H49" i="1" s="1"/>
  <c r="H3" i="1" a="1"/>
  <c r="H3" i="1" s="1"/>
  <c r="H19" i="1" a="1"/>
  <c r="H19" i="1" s="1"/>
  <c r="H43" i="1" a="1"/>
  <c r="H43" i="1" s="1"/>
  <c r="H36" i="1" a="1"/>
  <c r="H36" i="1" s="1"/>
  <c r="H42" i="1" a="1"/>
  <c r="H42" i="1" s="1"/>
  <c r="H37" i="1" a="1"/>
  <c r="H37" i="1" s="1"/>
  <c r="H17" i="1" a="1"/>
  <c r="H17" i="1" s="1"/>
  <c r="H30" i="1" a="1"/>
  <c r="H30" i="1" s="1"/>
  <c r="H31" i="1" a="1"/>
  <c r="H31" i="1" s="1"/>
  <c r="H18" i="1" a="1"/>
  <c r="H18" i="1" s="1"/>
  <c r="H32" i="1" a="1"/>
  <c r="H32" i="1" s="1"/>
  <c r="H21" i="1" a="1"/>
  <c r="H21" i="1" s="1"/>
  <c r="H9" i="1" a="1"/>
  <c r="H9" i="1" s="1"/>
  <c r="H34" i="1" a="1"/>
  <c r="H34" i="1" s="1"/>
  <c r="H29" i="1" a="1"/>
  <c r="H29" i="1" s="1"/>
  <c r="H27" i="1" a="1"/>
  <c r="H27" i="1" s="1"/>
  <c r="H20" i="1" a="1"/>
  <c r="H20" i="1" s="1"/>
  <c r="H7" i="1" a="1"/>
  <c r="H7" i="1" s="1"/>
  <c r="H46" i="1" a="1"/>
  <c r="H46" i="1" s="1"/>
  <c r="H47" i="1" a="1"/>
  <c r="H47" i="1" s="1"/>
  <c r="H25" i="1" a="1"/>
  <c r="H25" i="1" s="1"/>
  <c r="H24" i="1" a="1"/>
  <c r="H24" i="1" s="1"/>
  <c r="H41" i="1" a="1"/>
  <c r="H41" i="1" s="1"/>
  <c r="H6" i="1" a="1"/>
  <c r="H6" i="1" s="1"/>
  <c r="H38" i="1" a="1"/>
  <c r="H38" i="1" s="1"/>
  <c r="H8" i="1" a="1"/>
  <c r="H8" i="1" s="1"/>
  <c r="H10" i="1" a="1"/>
  <c r="H10" i="1" s="1"/>
  <c r="H23" i="1" a="1"/>
  <c r="H23" i="1" s="1"/>
  <c r="H13" i="1" a="1"/>
  <c r="H13" i="1" s="1"/>
  <c r="H39" i="1" a="1"/>
  <c r="H39" i="1" s="1"/>
  <c r="H28" i="1" a="1"/>
  <c r="H28" i="1" s="1"/>
  <c r="H5" i="1" a="1"/>
  <c r="H5" i="1" s="1"/>
  <c r="H35" i="1" a="1"/>
  <c r="H35" i="1" s="1"/>
  <c r="H22" i="1" a="1"/>
  <c r="H22" i="1" s="1"/>
  <c r="H26" i="1" a="1"/>
  <c r="H26" i="1" s="1"/>
  <c r="H11" i="1" a="1"/>
  <c r="H11" i="1" s="1"/>
  <c r="H4" i="1" a="1"/>
  <c r="H4" i="1" s="1"/>
  <c r="H15" i="1" a="1"/>
  <c r="H15" i="1" s="1"/>
  <c r="H16" i="1" a="1"/>
  <c r="H16" i="1" s="1"/>
  <c r="H12" i="1" a="1"/>
  <c r="H12" i="1" s="1"/>
  <c r="H40" i="1" a="1"/>
  <c r="H40" i="1" s="1"/>
  <c r="H14" i="1" a="1"/>
  <c r="H14" i="1" s="1"/>
  <c r="H44" i="1" a="1"/>
  <c r="H44" i="1" s="1"/>
  <c r="H45" i="1" a="1"/>
  <c r="H45" i="1" s="1"/>
  <c r="O51" i="1" a="1"/>
  <c r="O51" i="1" s="1"/>
  <c r="O52" i="1" a="1"/>
  <c r="O52" i="1" s="1"/>
  <c r="O48" i="1" a="1"/>
  <c r="O48" i="1" s="1"/>
  <c r="O33" i="1" a="1"/>
  <c r="O33" i="1" s="1"/>
  <c r="O50" i="1" a="1"/>
  <c r="O50" i="1" s="1"/>
  <c r="O49" i="1" a="1"/>
  <c r="O49" i="1" s="1"/>
  <c r="O3" i="1" a="1"/>
  <c r="O3" i="1" s="1"/>
  <c r="O19" i="1" a="1"/>
  <c r="O19" i="1" s="1"/>
  <c r="O43" i="1" a="1"/>
  <c r="O43" i="1" s="1"/>
  <c r="O36" i="1" a="1"/>
  <c r="O36" i="1" s="1"/>
  <c r="O42" i="1" a="1"/>
  <c r="O42" i="1" s="1"/>
  <c r="O37" i="1" a="1"/>
  <c r="O37" i="1" s="1"/>
  <c r="O17" i="1" a="1"/>
  <c r="O17" i="1" s="1"/>
  <c r="O30" i="1" a="1"/>
  <c r="O30" i="1" s="1"/>
  <c r="O31" i="1" a="1"/>
  <c r="O31" i="1" s="1"/>
  <c r="O18" i="1" a="1"/>
  <c r="O18" i="1" s="1"/>
  <c r="O32" i="1" a="1"/>
  <c r="O32" i="1" s="1"/>
  <c r="O21" i="1" a="1"/>
  <c r="O21" i="1" s="1"/>
  <c r="O9" i="1" a="1"/>
  <c r="O9" i="1" s="1"/>
  <c r="O34" i="1" a="1"/>
  <c r="O34" i="1" s="1"/>
  <c r="O29" i="1" a="1"/>
  <c r="O29" i="1" s="1"/>
  <c r="O27" i="1" a="1"/>
  <c r="O27" i="1" s="1"/>
  <c r="O20" i="1" a="1"/>
  <c r="O20" i="1" s="1"/>
  <c r="O7" i="1" a="1"/>
  <c r="O7" i="1" s="1"/>
  <c r="O46" i="1" a="1"/>
  <c r="O46" i="1" s="1"/>
  <c r="O47" i="1" a="1"/>
  <c r="O47" i="1" s="1"/>
  <c r="O25" i="1" a="1"/>
  <c r="O25" i="1" s="1"/>
  <c r="O24" i="1" a="1"/>
  <c r="O24" i="1" s="1"/>
  <c r="O41" i="1" a="1"/>
  <c r="O41" i="1" s="1"/>
  <c r="O6" i="1" a="1"/>
  <c r="O6" i="1" s="1"/>
  <c r="O38" i="1" a="1"/>
  <c r="O38" i="1" s="1"/>
  <c r="O8" i="1" a="1"/>
  <c r="O8" i="1" s="1"/>
  <c r="O10" i="1" a="1"/>
  <c r="O10" i="1" s="1"/>
  <c r="O23" i="1" a="1"/>
  <c r="O23" i="1" s="1"/>
  <c r="O13" i="1" a="1"/>
  <c r="O13" i="1" s="1"/>
  <c r="O39" i="1" a="1"/>
  <c r="O39" i="1" s="1"/>
  <c r="O28" i="1" a="1"/>
  <c r="O28" i="1" s="1"/>
  <c r="O5" i="1" a="1"/>
  <c r="O5" i="1" s="1"/>
  <c r="O35" i="1" a="1"/>
  <c r="O35" i="1" s="1"/>
  <c r="O22" i="1" a="1"/>
  <c r="O22" i="1" s="1"/>
  <c r="O26" i="1" a="1"/>
  <c r="O26" i="1" s="1"/>
  <c r="O11" i="1" a="1"/>
  <c r="O11" i="1" s="1"/>
  <c r="O4" i="1" a="1"/>
  <c r="O4" i="1" s="1"/>
  <c r="O15" i="1" a="1"/>
  <c r="O15" i="1" s="1"/>
  <c r="O16" i="1" a="1"/>
  <c r="O16" i="1" s="1"/>
  <c r="O12" i="1" a="1"/>
  <c r="O12" i="1" s="1"/>
  <c r="O40" i="1" a="1"/>
  <c r="O40" i="1" s="1"/>
  <c r="O14" i="1" a="1"/>
  <c r="O14" i="1" s="1"/>
  <c r="O44" i="1" a="1"/>
  <c r="O44" i="1" s="1"/>
  <c r="M51" i="1" a="1"/>
  <c r="M51" i="1" s="1"/>
  <c r="M52" i="1" a="1"/>
  <c r="M52" i="1" s="1"/>
  <c r="M48" i="1" a="1"/>
  <c r="M48" i="1" s="1"/>
  <c r="M33" i="1" a="1"/>
  <c r="M33" i="1" s="1"/>
  <c r="M50" i="1" a="1"/>
  <c r="M50" i="1" s="1"/>
  <c r="M49" i="1" a="1"/>
  <c r="M49" i="1" s="1"/>
  <c r="M3" i="1" a="1"/>
  <c r="M3" i="1" s="1"/>
  <c r="M19" i="1" a="1"/>
  <c r="M19" i="1" s="1"/>
  <c r="M43" i="1" a="1"/>
  <c r="M43" i="1" s="1"/>
  <c r="M36" i="1" a="1"/>
  <c r="M36" i="1" s="1"/>
  <c r="M42" i="1" a="1"/>
  <c r="M42" i="1" s="1"/>
  <c r="M37" i="1" a="1"/>
  <c r="M37" i="1" s="1"/>
  <c r="M17" i="1" a="1"/>
  <c r="M17" i="1" s="1"/>
  <c r="M30" i="1" a="1"/>
  <c r="M30" i="1" s="1"/>
  <c r="M31" i="1" a="1"/>
  <c r="M31" i="1" s="1"/>
  <c r="M18" i="1" a="1"/>
  <c r="M18" i="1" s="1"/>
  <c r="M32" i="1" a="1"/>
  <c r="M32" i="1" s="1"/>
  <c r="M21" i="1" a="1"/>
  <c r="M21" i="1" s="1"/>
  <c r="M9" i="1" a="1"/>
  <c r="M9" i="1" s="1"/>
  <c r="M34" i="1" a="1"/>
  <c r="M34" i="1" s="1"/>
  <c r="M29" i="1" a="1"/>
  <c r="M29" i="1" s="1"/>
  <c r="M27" i="1" a="1"/>
  <c r="M27" i="1" s="1"/>
  <c r="M20" i="1" a="1"/>
  <c r="M20" i="1" s="1"/>
  <c r="M7" i="1" a="1"/>
  <c r="M7" i="1" s="1"/>
  <c r="M46" i="1" a="1"/>
  <c r="M46" i="1" s="1"/>
  <c r="M47" i="1" a="1"/>
  <c r="M47" i="1" s="1"/>
  <c r="M25" i="1" a="1"/>
  <c r="M25" i="1" s="1"/>
  <c r="M24" i="1" a="1"/>
  <c r="M24" i="1" s="1"/>
  <c r="M41" i="1" a="1"/>
  <c r="M41" i="1" s="1"/>
  <c r="M6" i="1" a="1"/>
  <c r="M6" i="1" s="1"/>
  <c r="M38" i="1" a="1"/>
  <c r="M38" i="1" s="1"/>
  <c r="M8" i="1" a="1"/>
  <c r="M8" i="1" s="1"/>
  <c r="M10" i="1" a="1"/>
  <c r="M10" i="1" s="1"/>
  <c r="M23" i="1" a="1"/>
  <c r="M23" i="1" s="1"/>
  <c r="M13" i="1" a="1"/>
  <c r="M13" i="1" s="1"/>
  <c r="M39" i="1" a="1"/>
  <c r="M39" i="1" s="1"/>
  <c r="M28" i="1" a="1"/>
  <c r="M28" i="1" s="1"/>
  <c r="M5" i="1" a="1"/>
  <c r="M5" i="1" s="1"/>
  <c r="M35" i="1" a="1"/>
  <c r="M35" i="1" s="1"/>
  <c r="M22" i="1" a="1"/>
  <c r="M22" i="1" s="1"/>
  <c r="M26" i="1" a="1"/>
  <c r="M26" i="1" s="1"/>
  <c r="M11" i="1" a="1"/>
  <c r="M11" i="1" s="1"/>
  <c r="M4" i="1" a="1"/>
  <c r="M4" i="1" s="1"/>
  <c r="M15" i="1" a="1"/>
  <c r="M15" i="1" s="1"/>
  <c r="M16" i="1" a="1"/>
  <c r="M16" i="1" s="1"/>
  <c r="M12" i="1" a="1"/>
  <c r="M12" i="1" s="1"/>
  <c r="M40" i="1" a="1"/>
  <c r="M40" i="1" s="1"/>
  <c r="M14" i="1" a="1"/>
  <c r="M14" i="1" s="1"/>
  <c r="M44" i="1" a="1"/>
  <c r="M44" i="1" s="1"/>
  <c r="G51" i="1" a="1"/>
  <c r="G51" i="1" s="1"/>
  <c r="G52" i="1" a="1"/>
  <c r="G52" i="1" s="1"/>
  <c r="G48" i="1" a="1"/>
  <c r="G48" i="1" s="1"/>
  <c r="G33" i="1" a="1"/>
  <c r="G33" i="1" s="1"/>
  <c r="G50" i="1" a="1"/>
  <c r="G50" i="1" s="1"/>
  <c r="G49" i="1" a="1"/>
  <c r="G49" i="1" s="1"/>
  <c r="G3" i="1" a="1"/>
  <c r="G3" i="1" s="1"/>
  <c r="G19" i="1" a="1"/>
  <c r="G19" i="1" s="1"/>
  <c r="G43" i="1" a="1"/>
  <c r="G43" i="1" s="1"/>
  <c r="G36" i="1" a="1"/>
  <c r="G36" i="1" s="1"/>
  <c r="G42" i="1" a="1"/>
  <c r="G42" i="1" s="1"/>
  <c r="G37" i="1" a="1"/>
  <c r="G37" i="1" s="1"/>
  <c r="G17" i="1" a="1"/>
  <c r="G17" i="1" s="1"/>
  <c r="G30" i="1" a="1"/>
  <c r="G30" i="1" s="1"/>
  <c r="G31" i="1" a="1"/>
  <c r="G31" i="1" s="1"/>
  <c r="G18" i="1" a="1"/>
  <c r="G18" i="1" s="1"/>
  <c r="G32" i="1" a="1"/>
  <c r="G32" i="1" s="1"/>
  <c r="G21" i="1" a="1"/>
  <c r="G21" i="1" s="1"/>
  <c r="G9" i="1" a="1"/>
  <c r="G9" i="1" s="1"/>
  <c r="G34" i="1" a="1"/>
  <c r="G34" i="1" s="1"/>
  <c r="G29" i="1" a="1"/>
  <c r="G29" i="1" s="1"/>
  <c r="G27" i="1" a="1"/>
  <c r="G27" i="1" s="1"/>
  <c r="G20" i="1" a="1"/>
  <c r="G20" i="1" s="1"/>
  <c r="G7" i="1" a="1"/>
  <c r="G7" i="1" s="1"/>
  <c r="G46" i="1" a="1"/>
  <c r="G46" i="1" s="1"/>
  <c r="G47" i="1" a="1"/>
  <c r="G47" i="1" s="1"/>
  <c r="G25" i="1" a="1"/>
  <c r="G25" i="1" s="1"/>
  <c r="G24" i="1" a="1"/>
  <c r="G24" i="1" s="1"/>
  <c r="G41" i="1" a="1"/>
  <c r="G41" i="1" s="1"/>
  <c r="G6" i="1" a="1"/>
  <c r="G6" i="1" s="1"/>
  <c r="G38" i="1" a="1"/>
  <c r="G38" i="1" s="1"/>
  <c r="G8" i="1" a="1"/>
  <c r="G8" i="1" s="1"/>
  <c r="G10" i="1" a="1"/>
  <c r="G10" i="1" s="1"/>
  <c r="G23" i="1" a="1"/>
  <c r="G23" i="1" s="1"/>
  <c r="G13" i="1" a="1"/>
  <c r="G13" i="1" s="1"/>
  <c r="G39" i="1" a="1"/>
  <c r="G39" i="1" s="1"/>
  <c r="G28" i="1" a="1"/>
  <c r="G28" i="1" s="1"/>
  <c r="G5" i="1" a="1"/>
  <c r="G5" i="1" s="1"/>
  <c r="G35" i="1" a="1"/>
  <c r="G35" i="1" s="1"/>
  <c r="G22" i="1" a="1"/>
  <c r="G22" i="1" s="1"/>
  <c r="G26" i="1" a="1"/>
  <c r="G26" i="1" s="1"/>
  <c r="G11" i="1" a="1"/>
  <c r="G11" i="1" s="1"/>
  <c r="G4" i="1" a="1"/>
  <c r="G4" i="1" s="1"/>
  <c r="G15" i="1" a="1"/>
  <c r="G15" i="1" s="1"/>
  <c r="G16" i="1" a="1"/>
  <c r="G16" i="1" s="1"/>
  <c r="G12" i="1" a="1"/>
  <c r="G12" i="1" s="1"/>
  <c r="G40" i="1" a="1"/>
  <c r="G40" i="1" s="1"/>
  <c r="G14" i="1" a="1"/>
  <c r="G14" i="1" s="1"/>
  <c r="G44" i="1" a="1"/>
  <c r="G44" i="1" s="1"/>
  <c r="F51" i="1" a="1"/>
  <c r="F51" i="1" s="1"/>
  <c r="F52" i="1" a="1"/>
  <c r="F52" i="1" s="1"/>
  <c r="F48" i="1" a="1"/>
  <c r="F48" i="1" s="1"/>
  <c r="F33" i="1" a="1"/>
  <c r="F33" i="1" s="1"/>
  <c r="F50" i="1" a="1"/>
  <c r="F50" i="1" s="1"/>
  <c r="F49" i="1" a="1"/>
  <c r="F49" i="1" s="1"/>
  <c r="F3" i="1" a="1"/>
  <c r="F3" i="1" s="1"/>
  <c r="F19" i="1" a="1"/>
  <c r="F19" i="1" s="1"/>
  <c r="F43" i="1" a="1"/>
  <c r="F43" i="1" s="1"/>
  <c r="F36" i="1" a="1"/>
  <c r="F36" i="1" s="1"/>
  <c r="F42" i="1" a="1"/>
  <c r="F42" i="1" s="1"/>
  <c r="F37" i="1" a="1"/>
  <c r="F37" i="1" s="1"/>
  <c r="F17" i="1" a="1"/>
  <c r="F17" i="1" s="1"/>
  <c r="F30" i="1" a="1"/>
  <c r="F30" i="1" s="1"/>
  <c r="F31" i="1" a="1"/>
  <c r="F31" i="1" s="1"/>
  <c r="F18" i="1" a="1"/>
  <c r="F18" i="1" s="1"/>
  <c r="F32" i="1" a="1"/>
  <c r="F32" i="1" s="1"/>
  <c r="F21" i="1" a="1"/>
  <c r="F21" i="1" s="1"/>
  <c r="F9" i="1" a="1"/>
  <c r="F9" i="1" s="1"/>
  <c r="F34" i="1" a="1"/>
  <c r="F34" i="1" s="1"/>
  <c r="F29" i="1" a="1"/>
  <c r="F29" i="1" s="1"/>
  <c r="F27" i="1" a="1"/>
  <c r="F27" i="1" s="1"/>
  <c r="F20" i="1" a="1"/>
  <c r="F20" i="1" s="1"/>
  <c r="F7" i="1" a="1"/>
  <c r="F7" i="1" s="1"/>
  <c r="F46" i="1" a="1"/>
  <c r="F46" i="1" s="1"/>
  <c r="F47" i="1" a="1"/>
  <c r="F47" i="1" s="1"/>
  <c r="F25" i="1" a="1"/>
  <c r="F25" i="1" s="1"/>
  <c r="F24" i="1" a="1"/>
  <c r="F24" i="1" s="1"/>
  <c r="F41" i="1" a="1"/>
  <c r="F41" i="1" s="1"/>
  <c r="F6" i="1" a="1"/>
  <c r="F6" i="1" s="1"/>
  <c r="F38" i="1" a="1"/>
  <c r="F38" i="1" s="1"/>
  <c r="F8" i="1" a="1"/>
  <c r="F8" i="1" s="1"/>
  <c r="F10" i="1" a="1"/>
  <c r="F10" i="1" s="1"/>
  <c r="F23" i="1" a="1"/>
  <c r="F23" i="1" s="1"/>
  <c r="F13" i="1" a="1"/>
  <c r="F13" i="1" s="1"/>
  <c r="F39" i="1" a="1"/>
  <c r="F39" i="1" s="1"/>
  <c r="F28" i="1" a="1"/>
  <c r="F28" i="1" s="1"/>
  <c r="F5" i="1" a="1"/>
  <c r="F5" i="1" s="1"/>
  <c r="F35" i="1" a="1"/>
  <c r="F35" i="1" s="1"/>
  <c r="F22" i="1" a="1"/>
  <c r="F22" i="1" s="1"/>
  <c r="F26" i="1" a="1"/>
  <c r="F26" i="1" s="1"/>
  <c r="F11" i="1" a="1"/>
  <c r="F11" i="1" s="1"/>
  <c r="F4" i="1" a="1"/>
  <c r="F4" i="1" s="1"/>
  <c r="F15" i="1" a="1"/>
  <c r="F15" i="1" s="1"/>
  <c r="F16" i="1" a="1"/>
  <c r="F16" i="1" s="1"/>
  <c r="F12" i="1" a="1"/>
  <c r="F12" i="1" s="1"/>
  <c r="F40" i="1" a="1"/>
  <c r="F40" i="1" s="1"/>
  <c r="F14" i="1" a="1"/>
  <c r="F14" i="1" s="1"/>
  <c r="F44" i="1" a="1"/>
  <c r="F44" i="1" s="1"/>
  <c r="O45" i="1" a="1"/>
  <c r="O45" i="1" s="1"/>
  <c r="J51" i="1" a="1"/>
  <c r="J51" i="1" s="1"/>
  <c r="J52" i="1" a="1"/>
  <c r="J52" i="1" s="1"/>
  <c r="J48" i="1" a="1"/>
  <c r="J48" i="1" s="1"/>
  <c r="J33" i="1" a="1"/>
  <c r="J33" i="1" s="1"/>
  <c r="J50" i="1" a="1"/>
  <c r="J50" i="1" s="1"/>
  <c r="J49" i="1" a="1"/>
  <c r="J49" i="1" s="1"/>
  <c r="J3" i="1" a="1"/>
  <c r="J3" i="1" s="1"/>
  <c r="J19" i="1" a="1"/>
  <c r="J19" i="1" s="1"/>
  <c r="J43" i="1" a="1"/>
  <c r="J43" i="1" s="1"/>
  <c r="J36" i="1" a="1"/>
  <c r="J36" i="1" s="1"/>
  <c r="J42" i="1" a="1"/>
  <c r="J42" i="1" s="1"/>
  <c r="J37" i="1" a="1"/>
  <c r="J37" i="1" s="1"/>
  <c r="J17" i="1" a="1"/>
  <c r="J17" i="1" s="1"/>
  <c r="J30" i="1" a="1"/>
  <c r="J30" i="1" s="1"/>
  <c r="J31" i="1" a="1"/>
  <c r="J31" i="1" s="1"/>
  <c r="J18" i="1" a="1"/>
  <c r="J18" i="1" s="1"/>
  <c r="J32" i="1" a="1"/>
  <c r="J32" i="1" s="1"/>
  <c r="J21" i="1" a="1"/>
  <c r="J21" i="1" s="1"/>
  <c r="J9" i="1" a="1"/>
  <c r="J9" i="1" s="1"/>
  <c r="J34" i="1" a="1"/>
  <c r="J34" i="1" s="1"/>
  <c r="J29" i="1" a="1"/>
  <c r="J29" i="1" s="1"/>
  <c r="J27" i="1" a="1"/>
  <c r="J27" i="1" s="1"/>
  <c r="J20" i="1" a="1"/>
  <c r="J20" i="1" s="1"/>
  <c r="J7" i="1" a="1"/>
  <c r="J7" i="1" s="1"/>
  <c r="J46" i="1" a="1"/>
  <c r="J46" i="1" s="1"/>
  <c r="J47" i="1" a="1"/>
  <c r="J47" i="1" s="1"/>
  <c r="J25" i="1" a="1"/>
  <c r="J25" i="1" s="1"/>
  <c r="J24" i="1" a="1"/>
  <c r="J24" i="1" s="1"/>
  <c r="J41" i="1" a="1"/>
  <c r="J41" i="1" s="1"/>
  <c r="J6" i="1" a="1"/>
  <c r="J6" i="1" s="1"/>
  <c r="J38" i="1" a="1"/>
  <c r="J38" i="1" s="1"/>
  <c r="J8" i="1" a="1"/>
  <c r="J8" i="1" s="1"/>
  <c r="J10" i="1" a="1"/>
  <c r="J10" i="1" s="1"/>
  <c r="J23" i="1" a="1"/>
  <c r="J23" i="1" s="1"/>
  <c r="J13" i="1" a="1"/>
  <c r="J13" i="1" s="1"/>
  <c r="J39" i="1" a="1"/>
  <c r="J39" i="1" s="1"/>
  <c r="J28" i="1" a="1"/>
  <c r="J28" i="1" s="1"/>
  <c r="J5" i="1" a="1"/>
  <c r="J5" i="1" s="1"/>
  <c r="J35" i="1" a="1"/>
  <c r="J35" i="1" s="1"/>
  <c r="J22" i="1" a="1"/>
  <c r="J22" i="1" s="1"/>
  <c r="J26" i="1" a="1"/>
  <c r="J26" i="1" s="1"/>
  <c r="J11" i="1" a="1"/>
  <c r="J11" i="1" s="1"/>
  <c r="J4" i="1" a="1"/>
  <c r="J4" i="1" s="1"/>
  <c r="J15" i="1" a="1"/>
  <c r="J15" i="1" s="1"/>
  <c r="J16" i="1" a="1"/>
  <c r="J16" i="1" s="1"/>
  <c r="J12" i="1" a="1"/>
  <c r="J12" i="1" s="1"/>
  <c r="J40" i="1" a="1"/>
  <c r="J40" i="1" s="1"/>
  <c r="J14" i="1" a="1"/>
  <c r="J14" i="1" s="1"/>
  <c r="J44" i="1" a="1"/>
  <c r="J44" i="1" s="1"/>
  <c r="J45" i="1" a="1"/>
  <c r="J45" i="1" s="1"/>
  <c r="M45" i="1" a="1"/>
  <c r="M45" i="1" s="1"/>
  <c r="L51" i="1" a="1"/>
  <c r="L51" i="1" s="1"/>
  <c r="L52" i="1" a="1"/>
  <c r="L52" i="1" s="1"/>
  <c r="L48" i="1" a="1"/>
  <c r="L48" i="1" s="1"/>
  <c r="L33" i="1" a="1"/>
  <c r="L33" i="1" s="1"/>
  <c r="L50" i="1" a="1"/>
  <c r="L50" i="1" s="1"/>
  <c r="L49" i="1" a="1"/>
  <c r="L49" i="1" s="1"/>
  <c r="L3" i="1" a="1"/>
  <c r="L3" i="1" s="1"/>
  <c r="L19" i="1" a="1"/>
  <c r="L19" i="1" s="1"/>
  <c r="L43" i="1" a="1"/>
  <c r="L43" i="1" s="1"/>
  <c r="L36" i="1" a="1"/>
  <c r="L36" i="1" s="1"/>
  <c r="L42" i="1" a="1"/>
  <c r="L42" i="1" s="1"/>
  <c r="L37" i="1" a="1"/>
  <c r="L37" i="1" s="1"/>
  <c r="L17" i="1" a="1"/>
  <c r="L17" i="1" s="1"/>
  <c r="L30" i="1" a="1"/>
  <c r="L30" i="1" s="1"/>
  <c r="L31" i="1" a="1"/>
  <c r="L31" i="1" s="1"/>
  <c r="L18" i="1" a="1"/>
  <c r="L18" i="1" s="1"/>
  <c r="L32" i="1" a="1"/>
  <c r="L32" i="1" s="1"/>
  <c r="L21" i="1" a="1"/>
  <c r="L21" i="1" s="1"/>
  <c r="L9" i="1" a="1"/>
  <c r="L9" i="1" s="1"/>
  <c r="L34" i="1" a="1"/>
  <c r="L34" i="1" s="1"/>
  <c r="L29" i="1" a="1"/>
  <c r="L29" i="1" s="1"/>
  <c r="L27" i="1" a="1"/>
  <c r="L27" i="1" s="1"/>
  <c r="L20" i="1" a="1"/>
  <c r="L20" i="1" s="1"/>
  <c r="L7" i="1" a="1"/>
  <c r="L7" i="1" s="1"/>
  <c r="L46" i="1" a="1"/>
  <c r="L46" i="1" s="1"/>
  <c r="L47" i="1" a="1"/>
  <c r="L47" i="1" s="1"/>
  <c r="L25" i="1" a="1"/>
  <c r="L25" i="1" s="1"/>
  <c r="L24" i="1" a="1"/>
  <c r="L24" i="1" s="1"/>
  <c r="L41" i="1" a="1"/>
  <c r="L41" i="1" s="1"/>
  <c r="L6" i="1" a="1"/>
  <c r="L6" i="1" s="1"/>
  <c r="L38" i="1" a="1"/>
  <c r="L38" i="1" s="1"/>
  <c r="L8" i="1" a="1"/>
  <c r="L8" i="1" s="1"/>
  <c r="L10" i="1" a="1"/>
  <c r="L10" i="1" s="1"/>
  <c r="L23" i="1" a="1"/>
  <c r="L23" i="1" s="1"/>
  <c r="L13" i="1" a="1"/>
  <c r="L13" i="1" s="1"/>
  <c r="L39" i="1" a="1"/>
  <c r="L39" i="1" s="1"/>
  <c r="L28" i="1" a="1"/>
  <c r="L28" i="1" s="1"/>
  <c r="L5" i="1" a="1"/>
  <c r="L5" i="1" s="1"/>
  <c r="L35" i="1" a="1"/>
  <c r="L35" i="1" s="1"/>
  <c r="L22" i="1" a="1"/>
  <c r="L22" i="1" s="1"/>
  <c r="L26" i="1" a="1"/>
  <c r="L26" i="1" s="1"/>
  <c r="L11" i="1" a="1"/>
  <c r="L11" i="1" s="1"/>
  <c r="L4" i="1" a="1"/>
  <c r="L4" i="1" s="1"/>
  <c r="L15" i="1" a="1"/>
  <c r="L15" i="1" s="1"/>
  <c r="L16" i="1" a="1"/>
  <c r="L16" i="1" s="1"/>
  <c r="L12" i="1" a="1"/>
  <c r="L12" i="1" s="1"/>
  <c r="L40" i="1" a="1"/>
  <c r="L40" i="1" s="1"/>
  <c r="L14" i="1" a="1"/>
  <c r="L14" i="1" s="1"/>
  <c r="L44" i="1" a="1"/>
  <c r="L44" i="1" s="1"/>
  <c r="L45" i="1" a="1"/>
  <c r="L45" i="1" s="1"/>
  <c r="G45" i="1" a="1"/>
  <c r="G45" i="1" s="1"/>
  <c r="F45" i="1" a="1"/>
  <c r="F45" i="1" s="1"/>
  <c r="B50" i="1"/>
  <c r="B49" i="1"/>
  <c r="B3" i="1"/>
  <c r="B51" i="1" a="1"/>
  <c r="B51" i="1" s="1"/>
  <c r="B52" i="1" a="1"/>
  <c r="B52" i="1" s="1"/>
  <c r="B48" i="1" a="1"/>
  <c r="B48" i="1" s="1"/>
  <c r="B33" i="1" a="1"/>
  <c r="B33" i="1" s="1"/>
  <c r="B19" i="1" a="1"/>
  <c r="B19" i="1" s="1"/>
  <c r="B43" i="1" a="1"/>
  <c r="B43" i="1" s="1"/>
  <c r="B36" i="1" a="1"/>
  <c r="B36" i="1" s="1"/>
  <c r="B42" i="1" a="1"/>
  <c r="B42" i="1" s="1"/>
  <c r="B37" i="1" a="1"/>
  <c r="B37" i="1" s="1"/>
  <c r="B17" i="1" a="1"/>
  <c r="B17" i="1" s="1"/>
  <c r="B30" i="1" a="1"/>
  <c r="B30" i="1" s="1"/>
  <c r="B31" i="1" a="1"/>
  <c r="B31" i="1" s="1"/>
  <c r="B18" i="1" a="1"/>
  <c r="B18" i="1" s="1"/>
  <c r="B32" i="1" a="1"/>
  <c r="B32" i="1" s="1"/>
  <c r="B21" i="1" a="1"/>
  <c r="B21" i="1" s="1"/>
  <c r="B9" i="1" a="1"/>
  <c r="B9" i="1" s="1"/>
  <c r="B34" i="1" a="1"/>
  <c r="B34" i="1" s="1"/>
  <c r="B29" i="1" a="1"/>
  <c r="B29" i="1" s="1"/>
  <c r="B27" i="1" a="1"/>
  <c r="B27" i="1" s="1"/>
  <c r="B20" i="1" a="1"/>
  <c r="B20" i="1" s="1"/>
  <c r="B7" i="1" a="1"/>
  <c r="B7" i="1" s="1"/>
  <c r="B46" i="1" a="1"/>
  <c r="B46" i="1" s="1"/>
  <c r="B47" i="1" a="1"/>
  <c r="B47" i="1" s="1"/>
  <c r="B25" i="1" a="1"/>
  <c r="B25" i="1" s="1"/>
  <c r="B24" i="1" a="1"/>
  <c r="B24" i="1" s="1"/>
  <c r="B41" i="1" a="1"/>
  <c r="B41" i="1" s="1"/>
  <c r="B6" i="1" a="1"/>
  <c r="B6" i="1" s="1"/>
  <c r="B38" i="1" a="1"/>
  <c r="B38" i="1" s="1"/>
  <c r="B8" i="1" a="1"/>
  <c r="B8" i="1" s="1"/>
  <c r="B10" i="1" a="1"/>
  <c r="B10" i="1" s="1"/>
  <c r="B23" i="1" a="1"/>
  <c r="B23" i="1" s="1"/>
  <c r="B13" i="1" a="1"/>
  <c r="B13" i="1" s="1"/>
  <c r="B39" i="1" a="1"/>
  <c r="B39" i="1" s="1"/>
  <c r="B28" i="1" a="1"/>
  <c r="B28" i="1" s="1"/>
  <c r="B5" i="1" a="1"/>
  <c r="B5" i="1" s="1"/>
  <c r="B35" i="1" a="1"/>
  <c r="B35" i="1" s="1"/>
  <c r="B22" i="1" a="1"/>
  <c r="B22" i="1" s="1"/>
  <c r="B26" i="1" a="1"/>
  <c r="B26" i="1" s="1"/>
  <c r="B11" i="1" a="1"/>
  <c r="B11" i="1" s="1"/>
  <c r="B4" i="1" a="1"/>
  <c r="B4" i="1" s="1"/>
  <c r="B15" i="1" a="1"/>
  <c r="B15" i="1" s="1"/>
  <c r="B16" i="1" a="1"/>
  <c r="B16" i="1" s="1"/>
  <c r="B12" i="1" a="1"/>
  <c r="B12" i="1" s="1"/>
  <c r="B40" i="1" a="1"/>
  <c r="B40" i="1" s="1"/>
  <c r="B14" i="1" a="1"/>
  <c r="B14" i="1" s="1"/>
  <c r="B44" i="1" a="1"/>
  <c r="B44" i="1" s="1"/>
  <c r="B45" i="1" a="1"/>
  <c r="B45" i="1" s="1"/>
  <c r="K51" i="1" a="1"/>
  <c r="K51" i="1" s="1"/>
  <c r="K52" i="1" a="1"/>
  <c r="K52" i="1" s="1"/>
  <c r="K48" i="1" a="1"/>
  <c r="K48" i="1" s="1"/>
  <c r="K33" i="1" a="1"/>
  <c r="K33" i="1" s="1"/>
  <c r="K50" i="1" a="1"/>
  <c r="K50" i="1" s="1"/>
  <c r="K49" i="1" a="1"/>
  <c r="K49" i="1" s="1"/>
  <c r="K3" i="1" a="1"/>
  <c r="K3" i="1" s="1"/>
  <c r="K19" i="1" a="1"/>
  <c r="K19" i="1" s="1"/>
  <c r="K43" i="1" a="1"/>
  <c r="K43" i="1" s="1"/>
  <c r="K36" i="1" a="1"/>
  <c r="K36" i="1" s="1"/>
  <c r="K42" i="1" a="1"/>
  <c r="K42" i="1" s="1"/>
  <c r="K37" i="1" a="1"/>
  <c r="K37" i="1" s="1"/>
  <c r="K17" i="1" a="1"/>
  <c r="K17" i="1" s="1"/>
  <c r="K30" i="1" a="1"/>
  <c r="K30" i="1" s="1"/>
  <c r="K31" i="1" a="1"/>
  <c r="K31" i="1" s="1"/>
  <c r="K18" i="1" a="1"/>
  <c r="K18" i="1" s="1"/>
  <c r="K32" i="1" a="1"/>
  <c r="K32" i="1" s="1"/>
  <c r="K21" i="1" a="1"/>
  <c r="K21" i="1" s="1"/>
  <c r="K9" i="1" a="1"/>
  <c r="K9" i="1" s="1"/>
  <c r="K34" i="1" a="1"/>
  <c r="K34" i="1" s="1"/>
  <c r="K29" i="1" a="1"/>
  <c r="K29" i="1" s="1"/>
  <c r="K27" i="1" a="1"/>
  <c r="K27" i="1" s="1"/>
  <c r="K20" i="1" a="1"/>
  <c r="K20" i="1" s="1"/>
  <c r="K7" i="1" a="1"/>
  <c r="K7" i="1" s="1"/>
  <c r="K46" i="1" a="1"/>
  <c r="K46" i="1" s="1"/>
  <c r="K47" i="1" a="1"/>
  <c r="K47" i="1" s="1"/>
  <c r="K25" i="1" a="1"/>
  <c r="K25" i="1" s="1"/>
  <c r="K24" i="1" a="1"/>
  <c r="K24" i="1" s="1"/>
  <c r="K41" i="1" a="1"/>
  <c r="K41" i="1" s="1"/>
  <c r="K6" i="1" a="1"/>
  <c r="K6" i="1" s="1"/>
  <c r="K38" i="1" a="1"/>
  <c r="K38" i="1" s="1"/>
  <c r="K8" i="1" a="1"/>
  <c r="K8" i="1" s="1"/>
  <c r="K10" i="1" a="1"/>
  <c r="K10" i="1" s="1"/>
  <c r="K23" i="1" a="1"/>
  <c r="K23" i="1" s="1"/>
  <c r="K13" i="1" a="1"/>
  <c r="K13" i="1" s="1"/>
  <c r="K39" i="1" a="1"/>
  <c r="K39" i="1" s="1"/>
  <c r="K28" i="1" a="1"/>
  <c r="K28" i="1" s="1"/>
  <c r="K5" i="1" a="1"/>
  <c r="K5" i="1" s="1"/>
  <c r="K35" i="1" a="1"/>
  <c r="K35" i="1" s="1"/>
  <c r="K22" i="1" a="1"/>
  <c r="K22" i="1" s="1"/>
  <c r="K26" i="1" a="1"/>
  <c r="K26" i="1" s="1"/>
  <c r="K11" i="1" a="1"/>
  <c r="K11" i="1" s="1"/>
  <c r="K4" i="1" a="1"/>
  <c r="K4" i="1" s="1"/>
  <c r="K15" i="1" a="1"/>
  <c r="K15" i="1" s="1"/>
  <c r="K16" i="1" a="1"/>
  <c r="K16" i="1" s="1"/>
  <c r="K12" i="1" a="1"/>
  <c r="K12" i="1" s="1"/>
  <c r="K40" i="1" a="1"/>
  <c r="K40" i="1" s="1"/>
  <c r="K14" i="1" a="1"/>
  <c r="K14" i="1" s="1"/>
  <c r="K44" i="1" a="1"/>
  <c r="K44" i="1" s="1"/>
  <c r="K45" i="1" a="1"/>
  <c r="K45" i="1" s="1"/>
  <c r="I51" i="1" a="1"/>
  <c r="I51" i="1" s="1"/>
  <c r="I52" i="1" a="1"/>
  <c r="I52" i="1" s="1"/>
  <c r="I48" i="1" a="1"/>
  <c r="I48" i="1" s="1"/>
  <c r="I33" i="1" a="1"/>
  <c r="I33" i="1" s="1"/>
  <c r="I50" i="1" a="1"/>
  <c r="I50" i="1" s="1"/>
  <c r="I49" i="1" a="1"/>
  <c r="I49" i="1" s="1"/>
  <c r="I3" i="1" a="1"/>
  <c r="I3" i="1" s="1"/>
  <c r="I19" i="1" a="1"/>
  <c r="I19" i="1" s="1"/>
  <c r="I43" i="1" a="1"/>
  <c r="I43" i="1" s="1"/>
  <c r="I36" i="1" a="1"/>
  <c r="I36" i="1" s="1"/>
  <c r="I42" i="1" a="1"/>
  <c r="I42" i="1" s="1"/>
  <c r="I37" i="1" a="1"/>
  <c r="I37" i="1" s="1"/>
  <c r="I17" i="1" a="1"/>
  <c r="I17" i="1" s="1"/>
  <c r="I30" i="1" a="1"/>
  <c r="I30" i="1" s="1"/>
  <c r="I31" i="1" a="1"/>
  <c r="I31" i="1" s="1"/>
  <c r="I18" i="1" a="1"/>
  <c r="I18" i="1" s="1"/>
  <c r="I32" i="1" a="1"/>
  <c r="I32" i="1" s="1"/>
  <c r="I21" i="1" a="1"/>
  <c r="I21" i="1" s="1"/>
  <c r="I9" i="1" a="1"/>
  <c r="I9" i="1" s="1"/>
  <c r="I34" i="1" a="1"/>
  <c r="I34" i="1" s="1"/>
  <c r="I29" i="1" a="1"/>
  <c r="I29" i="1" s="1"/>
  <c r="I27" i="1" a="1"/>
  <c r="I27" i="1" s="1"/>
  <c r="I20" i="1" a="1"/>
  <c r="I20" i="1" s="1"/>
  <c r="I7" i="1" a="1"/>
  <c r="I7" i="1" s="1"/>
  <c r="I46" i="1" a="1"/>
  <c r="I46" i="1" s="1"/>
  <c r="I47" i="1" a="1"/>
  <c r="I47" i="1" s="1"/>
  <c r="I25" i="1" a="1"/>
  <c r="I25" i="1" s="1"/>
  <c r="I24" i="1" a="1"/>
  <c r="I24" i="1" s="1"/>
  <c r="I41" i="1" a="1"/>
  <c r="I41" i="1" s="1"/>
  <c r="I6" i="1" a="1"/>
  <c r="I6" i="1" s="1"/>
  <c r="I38" i="1" a="1"/>
  <c r="I38" i="1" s="1"/>
  <c r="I8" i="1" a="1"/>
  <c r="I8" i="1" s="1"/>
  <c r="I10" i="1" a="1"/>
  <c r="I10" i="1" s="1"/>
  <c r="I23" i="1" a="1"/>
  <c r="I23" i="1" s="1"/>
  <c r="I13" i="1" a="1"/>
  <c r="I13" i="1" s="1"/>
  <c r="I39" i="1" a="1"/>
  <c r="I39" i="1" s="1"/>
  <c r="I28" i="1" a="1"/>
  <c r="I28" i="1" s="1"/>
  <c r="I5" i="1" a="1"/>
  <c r="I5" i="1" s="1"/>
  <c r="I35" i="1" a="1"/>
  <c r="I35" i="1" s="1"/>
  <c r="I22" i="1" a="1"/>
  <c r="I22" i="1" s="1"/>
  <c r="I26" i="1" a="1"/>
  <c r="I26" i="1" s="1"/>
  <c r="I11" i="1" a="1"/>
  <c r="I11" i="1" s="1"/>
  <c r="I4" i="1" a="1"/>
  <c r="I4" i="1" s="1"/>
  <c r="I15" i="1" a="1"/>
  <c r="I15" i="1" s="1"/>
  <c r="I16" i="1" a="1"/>
  <c r="I16" i="1" s="1"/>
  <c r="I12" i="1" a="1"/>
  <c r="I12" i="1" s="1"/>
  <c r="I40" i="1" a="1"/>
  <c r="I40" i="1" s="1"/>
  <c r="I14" i="1" a="1"/>
  <c r="I14" i="1" s="1"/>
  <c r="I44" i="1" a="1"/>
  <c r="I44" i="1" s="1"/>
  <c r="I45" i="1" a="1"/>
  <c r="I45" i="1" s="1"/>
  <c r="D51" i="1" a="1"/>
  <c r="D51" i="1" s="1"/>
  <c r="D52" i="1" a="1"/>
  <c r="D52" i="1" s="1"/>
  <c r="D48" i="1" a="1"/>
  <c r="D48" i="1" s="1"/>
  <c r="D33" i="1" a="1"/>
  <c r="D33" i="1" s="1"/>
  <c r="D50" i="1" a="1"/>
  <c r="D50" i="1" s="1"/>
  <c r="D49" i="1" a="1"/>
  <c r="D49" i="1" s="1"/>
  <c r="D3" i="1" a="1"/>
  <c r="D3" i="1" s="1"/>
  <c r="D19" i="1" a="1"/>
  <c r="D19" i="1" s="1"/>
  <c r="D43" i="1" a="1"/>
  <c r="D43" i="1" s="1"/>
  <c r="D36" i="1" a="1"/>
  <c r="D36" i="1" s="1"/>
  <c r="D42" i="1" a="1"/>
  <c r="D42" i="1" s="1"/>
  <c r="D37" i="1" a="1"/>
  <c r="D37" i="1" s="1"/>
  <c r="D17" i="1" a="1"/>
  <c r="D17" i="1" s="1"/>
  <c r="D30" i="1" a="1"/>
  <c r="D30" i="1" s="1"/>
  <c r="D31" i="1" a="1"/>
  <c r="D31" i="1" s="1"/>
  <c r="D18" i="1" a="1"/>
  <c r="D18" i="1" s="1"/>
  <c r="D32" i="1" a="1"/>
  <c r="D32" i="1" s="1"/>
  <c r="D21" i="1" a="1"/>
  <c r="D21" i="1" s="1"/>
  <c r="D9" i="1" a="1"/>
  <c r="D9" i="1" s="1"/>
  <c r="D34" i="1" a="1"/>
  <c r="D34" i="1" s="1"/>
  <c r="D29" i="1" a="1"/>
  <c r="D29" i="1" s="1"/>
  <c r="D27" i="1" a="1"/>
  <c r="D27" i="1" s="1"/>
  <c r="D20" i="1" a="1"/>
  <c r="D20" i="1" s="1"/>
  <c r="D7" i="1" a="1"/>
  <c r="D7" i="1" s="1"/>
  <c r="D46" i="1" a="1"/>
  <c r="D46" i="1" s="1"/>
  <c r="D47" i="1" a="1"/>
  <c r="D47" i="1" s="1"/>
  <c r="D25" i="1" a="1"/>
  <c r="D25" i="1" s="1"/>
  <c r="D24" i="1" a="1"/>
  <c r="D24" i="1" s="1"/>
  <c r="D41" i="1" a="1"/>
  <c r="D41" i="1" s="1"/>
  <c r="D6" i="1" a="1"/>
  <c r="D6" i="1" s="1"/>
  <c r="D38" i="1" a="1"/>
  <c r="D38" i="1" s="1"/>
  <c r="D8" i="1" a="1"/>
  <c r="D8" i="1" s="1"/>
  <c r="D10" i="1" a="1"/>
  <c r="D10" i="1" s="1"/>
  <c r="D23" i="1" a="1"/>
  <c r="D23" i="1" s="1"/>
  <c r="D13" i="1" a="1"/>
  <c r="D13" i="1" s="1"/>
  <c r="D39" i="1" a="1"/>
  <c r="D39" i="1" s="1"/>
  <c r="D28" i="1" a="1"/>
  <c r="D28" i="1" s="1"/>
  <c r="D5" i="1" a="1"/>
  <c r="D5" i="1" s="1"/>
  <c r="D35" i="1" a="1"/>
  <c r="D35" i="1" s="1"/>
  <c r="D22" i="1" a="1"/>
  <c r="D22" i="1" s="1"/>
  <c r="D26" i="1" a="1"/>
  <c r="D26" i="1" s="1"/>
  <c r="D11" i="1" a="1"/>
  <c r="D11" i="1" s="1"/>
  <c r="D4" i="1" a="1"/>
  <c r="D4" i="1" s="1"/>
  <c r="D15" i="1" a="1"/>
  <c r="D15" i="1" s="1"/>
  <c r="D16" i="1" a="1"/>
  <c r="D16" i="1" s="1"/>
  <c r="D12" i="1" a="1"/>
  <c r="D12" i="1" s="1"/>
  <c r="D40" i="1" a="1"/>
  <c r="D40" i="1" s="1"/>
  <c r="D14" i="1" a="1"/>
  <c r="D14" i="1" s="1"/>
  <c r="D44" i="1" a="1"/>
  <c r="D44" i="1" s="1"/>
  <c r="D45" i="1" a="1"/>
  <c r="D45" i="1" s="1"/>
  <c r="E45" i="1" a="1"/>
  <c r="E45" i="1" s="1"/>
  <c r="E51" i="1" a="1"/>
  <c r="E51" i="1" s="1"/>
  <c r="E52" i="1" a="1"/>
  <c r="E52" i="1" s="1"/>
  <c r="E48" i="1" a="1"/>
  <c r="E48" i="1" s="1"/>
  <c r="E33" i="1" a="1"/>
  <c r="E33" i="1" s="1"/>
  <c r="E50" i="1" a="1"/>
  <c r="E50" i="1" s="1"/>
  <c r="E49" i="1" a="1"/>
  <c r="E49" i="1" s="1"/>
  <c r="E3" i="1" a="1"/>
  <c r="E3" i="1" s="1"/>
  <c r="E19" i="1" a="1"/>
  <c r="E19" i="1" s="1"/>
  <c r="E43" i="1" a="1"/>
  <c r="E43" i="1" s="1"/>
  <c r="E36" i="1" a="1"/>
  <c r="E36" i="1" s="1"/>
  <c r="E42" i="1" a="1"/>
  <c r="E42" i="1" s="1"/>
  <c r="E37" i="1" a="1"/>
  <c r="E37" i="1" s="1"/>
  <c r="E17" i="1" a="1"/>
  <c r="E17" i="1" s="1"/>
  <c r="E30" i="1" a="1"/>
  <c r="E30" i="1" s="1"/>
  <c r="E31" i="1" a="1"/>
  <c r="E31" i="1" s="1"/>
  <c r="E18" i="1" a="1"/>
  <c r="E18" i="1" s="1"/>
  <c r="E32" i="1" a="1"/>
  <c r="E32" i="1" s="1"/>
  <c r="E21" i="1" a="1"/>
  <c r="E21" i="1" s="1"/>
  <c r="E9" i="1" a="1"/>
  <c r="E9" i="1" s="1"/>
  <c r="E34" i="1" a="1"/>
  <c r="E34" i="1" s="1"/>
  <c r="E29" i="1" a="1"/>
  <c r="E29" i="1" s="1"/>
  <c r="E27" i="1" a="1"/>
  <c r="E27" i="1" s="1"/>
  <c r="E20" i="1" a="1"/>
  <c r="E20" i="1" s="1"/>
  <c r="E7" i="1" a="1"/>
  <c r="E7" i="1" s="1"/>
  <c r="E46" i="1" a="1"/>
  <c r="E46" i="1" s="1"/>
  <c r="E47" i="1" a="1"/>
  <c r="E47" i="1" s="1"/>
  <c r="E25" i="1" a="1"/>
  <c r="E25" i="1" s="1"/>
  <c r="E24" i="1" a="1"/>
  <c r="E24" i="1" s="1"/>
  <c r="E41" i="1" a="1"/>
  <c r="E41" i="1" s="1"/>
  <c r="E6" i="1" a="1"/>
  <c r="E6" i="1" s="1"/>
  <c r="E38" i="1" a="1"/>
  <c r="E38" i="1" s="1"/>
  <c r="E8" i="1" a="1"/>
  <c r="E8" i="1" s="1"/>
  <c r="E10" i="1" a="1"/>
  <c r="E10" i="1" s="1"/>
  <c r="E23" i="1" a="1"/>
  <c r="E23" i="1" s="1"/>
  <c r="E13" i="1" a="1"/>
  <c r="E13" i="1" s="1"/>
  <c r="E39" i="1" a="1"/>
  <c r="E39" i="1" s="1"/>
  <c r="E28" i="1" a="1"/>
  <c r="E28" i="1" s="1"/>
  <c r="E5" i="1" a="1"/>
  <c r="E5" i="1" s="1"/>
  <c r="E35" i="1" a="1"/>
  <c r="E35" i="1" s="1"/>
  <c r="E22" i="1" a="1"/>
  <c r="E22" i="1" s="1"/>
  <c r="E26" i="1" a="1"/>
  <c r="E26" i="1" s="1"/>
  <c r="E11" i="1" a="1"/>
  <c r="E11" i="1" s="1"/>
  <c r="E4" i="1" a="1"/>
  <c r="E4" i="1" s="1"/>
  <c r="E15" i="1" a="1"/>
  <c r="E15" i="1" s="1"/>
  <c r="E16" i="1" a="1"/>
  <c r="E16" i="1" s="1"/>
  <c r="E12" i="1" a="1"/>
  <c r="E12" i="1" s="1"/>
  <c r="E40" i="1" a="1"/>
  <c r="E40" i="1" s="1"/>
  <c r="E14" i="1" a="1"/>
  <c r="E14" i="1" s="1"/>
  <c r="E44" i="1" a="1"/>
  <c r="E4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6"/>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futureMetadata>
  <cellMetadata count="1">
    <bk>
      <rc t="1" v="0"/>
    </bk>
  </cellMetadata>
  <valueMetadata count="5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valueMetadata>
</metadata>
</file>

<file path=xl/sharedStrings.xml><?xml version="1.0" encoding="utf-8"?>
<sst xmlns="http://schemas.openxmlformats.org/spreadsheetml/2006/main" count="118" uniqueCount="88">
  <si>
    <t>Main</t>
  </si>
  <si>
    <t>Company</t>
  </si>
  <si>
    <t>Excel Stock Column</t>
  </si>
  <si>
    <t>Ticker</t>
  </si>
  <si>
    <t>Share Price</t>
  </si>
  <si>
    <t>52-Week High</t>
  </si>
  <si>
    <t>52-Week Low</t>
  </si>
  <si>
    <t>Market Capitalization</t>
  </si>
  <si>
    <t>Shares Outstanding</t>
  </si>
  <si>
    <t>Beta (Risk relative to SP500)</t>
  </si>
  <si>
    <t>Employees</t>
  </si>
  <si>
    <t>Year Incorporated</t>
  </si>
  <si>
    <t>Exchange</t>
  </si>
  <si>
    <t>Sector</t>
  </si>
  <si>
    <t>Headquarters</t>
  </si>
  <si>
    <t>Software &amp; IT Services</t>
  </si>
  <si>
    <t>Computers, Phones &amp; Household Electronics</t>
  </si>
  <si>
    <t>Semiconductors &amp; Semiconductor Equipment</t>
  </si>
  <si>
    <t>Diversified Retail</t>
  </si>
  <si>
    <t>Consumer Goods Conglomerates</t>
  </si>
  <si>
    <t>Pharmaceuticals</t>
  </si>
  <si>
    <t>Banking Services</t>
  </si>
  <si>
    <t>Oil &amp; Gas</t>
  </si>
  <si>
    <t>Automobiles &amp; Auto Parts</t>
  </si>
  <si>
    <t>Healthcare Providers &amp; Services</t>
  </si>
  <si>
    <t>Personal &amp; Household Products &amp; Services</t>
  </si>
  <si>
    <t>Specialty Retailers</t>
  </si>
  <si>
    <t>Food &amp; Drug Retailing</t>
  </si>
  <si>
    <t>Beverages</t>
  </si>
  <si>
    <t>Healthcare Equipment &amp; Supplies</t>
  </si>
  <si>
    <t>Metals &amp; Mining</t>
  </si>
  <si>
    <t>Hotels &amp; Entertainment Services</t>
  </si>
  <si>
    <t>Communications &amp; Networking</t>
  </si>
  <si>
    <t>Media &amp; Publishing</t>
  </si>
  <si>
    <t>Machinery, Equipment &amp; Components</t>
  </si>
  <si>
    <t>Financial Technology (Fintech) &amp; Infrastructure</t>
  </si>
  <si>
    <t>Telecommunications Services</t>
  </si>
  <si>
    <t>REVENUE</t>
  </si>
  <si>
    <t>COGS</t>
  </si>
  <si>
    <t>Gross Profit</t>
  </si>
  <si>
    <t>Research and Development</t>
  </si>
  <si>
    <t>General and Administrative</t>
  </si>
  <si>
    <t>Other Operating Expenses</t>
  </si>
  <si>
    <t>TOTAL OPERATING EXPENSES</t>
  </si>
  <si>
    <t>OPERATING PROFIT</t>
  </si>
  <si>
    <t>Interest Expense</t>
  </si>
  <si>
    <t>Other Income and Expense net</t>
  </si>
  <si>
    <t>Pretax and Investment Income</t>
  </si>
  <si>
    <t>Tax Expense</t>
  </si>
  <si>
    <t>Investment gain or loss</t>
  </si>
  <si>
    <t>Net Loss including non-controlling interests</t>
  </si>
  <si>
    <t>non-controlling interests, net of tax</t>
  </si>
  <si>
    <t>NET INCOME</t>
  </si>
  <si>
    <t>Basic EPS</t>
  </si>
  <si>
    <t>Diluted EPS</t>
  </si>
  <si>
    <t>Shares</t>
  </si>
  <si>
    <t>Diluted Shares</t>
  </si>
  <si>
    <t>Gross Margin</t>
  </si>
  <si>
    <t>Operating Margin</t>
  </si>
  <si>
    <t>Net Margin</t>
  </si>
  <si>
    <t>Tax Rate</t>
  </si>
  <si>
    <t>Cash &amp; Equivalents</t>
  </si>
  <si>
    <t>Short-Term Investments</t>
  </si>
  <si>
    <t>Cash &amp; Cash Equivalents</t>
  </si>
  <si>
    <t>Receivables</t>
  </si>
  <si>
    <t>Inventory</t>
  </si>
  <si>
    <t>Other Current Assets</t>
  </si>
  <si>
    <t>Total Current Assets</t>
  </si>
  <si>
    <t>Property, Plant &amp; Equipment</t>
  </si>
  <si>
    <t>Long-Term Investments</t>
  </si>
  <si>
    <t>Goodwill and Intangibles</t>
  </si>
  <si>
    <t>Other Long-Term Assets</t>
  </si>
  <si>
    <t>Total Long-Term Assets</t>
  </si>
  <si>
    <t>Total Assets</t>
  </si>
  <si>
    <t>Accounts Payable</t>
  </si>
  <si>
    <t>Deferred Revenue</t>
  </si>
  <si>
    <t>Current Debt</t>
  </si>
  <si>
    <t>Other Current Liabilities</t>
  </si>
  <si>
    <t>Total Current Liabilities</t>
  </si>
  <si>
    <t>Long-Term Debt</t>
  </si>
  <si>
    <t>Other Long-Term Liabilities</t>
  </si>
  <si>
    <t>Total Long-Term Liabilities</t>
  </si>
  <si>
    <t>Total Liabilities</t>
  </si>
  <si>
    <t>Common Stock</t>
  </si>
  <si>
    <t>Retained Earnings</t>
  </si>
  <si>
    <t>Comprehensive Income</t>
  </si>
  <si>
    <t>Shareholders' Equity</t>
  </si>
  <si>
    <t>Total Liabilities and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</si>
</sst>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4" x14ac:knownFonts="1">
    <font>
      <sz val="11"/>
      <color theme="1"/>
      <name val="Aptos Narrow"/>
      <family val="2"/>
      <scheme val="minor"/>
    </font>
    <font>
      <b/>
      <u/>
      <sz val="11"/>
      <color theme="1"/>
      <name val="Aptos Narrow"/>
      <family val="2"/>
      <scheme val="minor"/>
    </font>
    <font>
      <u/>
      <sz val="11"/>
      <color theme="10"/>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164" fontId="0" fillId="0" borderId="0" xfId="0" applyNumberFormat="1"/>
    <xf numFmtId="3" fontId="0" fillId="0" borderId="0" xfId="0" applyNumberFormat="1"/>
    <xf numFmtId="165" fontId="0" fillId="0" borderId="0" xfId="0" applyNumberFormat="1"/>
    <xf numFmtId="0" fontId="1" fillId="0" borderId="0" xfId="0" applyFont="1"/>
    <xf numFmtId="0" fontId="2" fillId="0" borderId="0" xfId="1"/>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0" fontId="0" fillId="0" borderId="0" xfId="0" applyAlignment="1">
      <alignment horizontal="right"/>
    </xf>
    <xf numFmtId="10" fontId="0" fillId="0" borderId="0" xfId="0" applyNumberFormat="1"/>
    <xf numFmtId="0" fontId="3" fillId="0" borderId="0" xfId="0" applyFont="1"/>
    <xf numFmtId="164" fontId="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17/06/relationships/richStyles" Target="richData/rich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theme" Target="theme/theme1.xml"/><Relationship Id="rId23" Type="http://schemas.microsoft.com/office/2017/06/relationships/rdSupportingPropertyBag" Target="richData/rdsupportingpropertybag.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SupportingPropertyBagStructure" Target="richData/rdsupportingpropertybagstructure.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72">
  <rv s="0">
    <v>https://www.bing.com/financeapi/forcetrigger?t=a1otrw&amp;q=XNYS%3aBRK.B&amp;form=skydnc</v>
    <v>Learn more on Bing</v>
  </rv>
  <rv s="1">
    <v>en-US</v>
    <v>a1otrw</v>
    <v>268435456</v>
    <v>1</v>
    <v>Powered by Refinitiv</v>
    <v>0</v>
    <v>BERKSHIRE HATHAWAY INC. (XNYS:BRK.B)</v>
    <v>2</v>
    <v>3</v>
    <v>Finance</v>
    <v>4</v>
    <v>484.82</v>
    <v>330.58</v>
    <v>0.87090000000000001</v>
    <v>2.1</v>
    <v>-6.58E-5</v>
    <v>4.6280000000000002E-3</v>
    <v>-0.03</v>
    <v>USD</v>
    <v>Berkshire Hathaway Inc. is a holding company owning subsidiaries engaged in various business activities. Its various business activities include insurance businesses conducted on both a primary basis and a reinsurance basis. Its segments include Insurance; Railroad (BNSF); Berkshire Hathaway Energy (BHE); Pilot Travel Centers (PTC);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PTC segment is an operator of travel centers in North America and a marketer of wholesale fuel.</v>
    <v>396500</v>
    <v>New York Stock Exchange</v>
    <v>XNYS</v>
    <v>XNYS</v>
    <v>3555 Farnam Street, OMAHA, NE, 68131 US</v>
    <v>457.875</v>
    <v>Consumer Goods Conglomerates</v>
    <v>Stock</v>
    <v>45574.99935998828</v>
    <v>0</v>
    <v>452.35500000000002</v>
    <v>976465000000</v>
    <v>BERKSHIRE HATHAWAY INC.</v>
    <v>BERKSHIRE HATHAWAY INC.</v>
    <v>452.75</v>
    <v>10.373200000000001</v>
    <v>453.8</v>
    <v>455.9</v>
    <v>455.87</v>
    <v>1436700</v>
    <v>BRK.B</v>
    <v>BERKSHIRE HATHAWAY INC. (XNYS:BRK.B)</v>
    <v>2206063</v>
    <v>3839871</v>
    <v>1998</v>
  </rv>
  <rv s="2">
    <v>1</v>
  </rv>
  <rv s="0">
    <v>https://www.bing.com/financeapi/forcetrigger?t=a1vmtc&amp;q=XNAS%3aINTU&amp;form=skydnc</v>
    <v>Learn more on Bing</v>
  </rv>
  <rv s="1">
    <v>en-US</v>
    <v>a1vmtc</v>
    <v>268435456</v>
    <v>1</v>
    <v>Powered by Refinitiv</v>
    <v>0</v>
    <v>INTUIT INC. (XNAS:INTU)</v>
    <v>2</v>
    <v>3</v>
    <v>Finance</v>
    <v>4</v>
    <v>676.62</v>
    <v>473.56</v>
    <v>1.2452000000000001</v>
    <v>8.24</v>
    <v>-1.7699999999999999E-4</v>
    <v>1.3434E-2</v>
    <v>-0.11</v>
    <v>USD</v>
    <v>Intuit Inc. offers financial technology platform that helps consumers and small and mid-market businesses prosper by delivering financial management, compliance, and marketing products and services. It operates through four segments: Small Business &amp; Self-Employed, Consumer, Credit Karma and ProTax. The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18800</v>
    <v>Nasdaq Stock Market</v>
    <v>XNAS</v>
    <v>XNAS</v>
    <v>2700 Coast Avenue, MOUNTAIN VIEW, CA, 94043 US</v>
    <v>621.97</v>
    <v>Financial Technology (Fintech) &amp; Infrastructure</v>
    <v>Stock</v>
    <v>45574.998043437503</v>
    <v>3</v>
    <v>611.61</v>
    <v>174232310120</v>
    <v>INTUIT INC.</v>
    <v>INTUIT INC.</v>
    <v>615</v>
    <v>59.569099999999999</v>
    <v>613.37</v>
    <v>621.61</v>
    <v>621.5</v>
    <v>280292000</v>
    <v>INTU</v>
    <v>INTUIT INC. (XNAS:INTU)</v>
    <v>1183577</v>
    <v>1282858</v>
    <v>1993</v>
  </rv>
  <rv s="2">
    <v>4</v>
  </rv>
  <rv s="0">
    <v>https://www.bing.com/financeapi/forcetrigger?t=bssiec&amp;q=XNAS%3aCAN&amp;form=skydnc</v>
    <v>Learn more on Bing</v>
  </rv>
  <rv s="1">
    <v>en-US</v>
    <v>bssiec</v>
    <v>268435456</v>
    <v>1</v>
    <v>Powered by Refinitiv</v>
    <v>0</v>
    <v>Canaan Inc (XNAS:CAN)</v>
    <v>2</v>
    <v>3</v>
    <v>Finance</v>
    <v>4</v>
    <v>3.5</v>
    <v>0.72</v>
    <v>3.089</v>
    <v>-4.4999999999999998E-2</v>
    <v>4.973E-3</v>
    <v>-4.4118000000000004E-2</v>
    <v>4.849E-3</v>
    <v>USD</v>
    <v>Canaan Inc provides supercomputing solutions through proprietary high-performance computing ASICs (Application Specific Integrated Circuit). The Company provides a holistic AI (Artificial Intelligence) solution to customers, including AI chips, algorithm development and optimization, hardware module, end-product and software services.</v>
    <v>445</v>
    <v>Nasdaq Stock Market</v>
    <v>XNAS</v>
    <v>XNAS</v>
    <v>28 Ayer Rajah Crescent #06-08, SINGAPORE, S139959 SG</v>
    <v>1</v>
    <v>Computers, Phones &amp; Household Electronics</v>
    <v>Stock</v>
    <v>45574.995205277344</v>
    <v>6</v>
    <v>0.96799999999999997</v>
    <v>280545622</v>
    <v>Canaan Inc</v>
    <v>Canaan Inc</v>
    <v>0.99229999999999996</v>
    <v>0</v>
    <v>1.02</v>
    <v>0.97499999999999998</v>
    <v>0.9798</v>
    <v>287739100</v>
    <v>CAN</v>
    <v>Canaan Inc (XNAS:CAN)</v>
    <v>4137283</v>
    <v>5104406</v>
    <v>2013</v>
  </rv>
  <rv s="2">
    <v>7</v>
  </rv>
  <rv s="0">
    <v>https://www.bing.com/financeapi/forcetrigger?t=a24bsm&amp;q=XNYS%3aTMO&amp;form=skydnc</v>
    <v>Learn more on Bing</v>
  </rv>
  <rv s="1">
    <v>en-US</v>
    <v>a24bsm</v>
    <v>268435456</v>
    <v>1</v>
    <v>Powered by Refinitiv</v>
    <v>0</v>
    <v>THERMO FISHER SCIENTIFIC INCORPORATED (XNYS:TMO)</v>
    <v>2</v>
    <v>3</v>
    <v>Finance</v>
    <v>4</v>
    <v>627.88</v>
    <v>415.6</v>
    <v>0.78</v>
    <v>3.8</v>
    <v>5.7150000000000005E-3</v>
    <v>6.3819999999999997E-3</v>
    <v>3.4249999999999998</v>
    <v>USD</v>
    <v>Thermo Fisher Scientific Inc. is engaged in helping life sciences research, increasing laboratory productivity, and improving patient health through diagnostics and the development and manufacture of life-changing therapies. Life Sciences Solutions segment provides a portfolio of reagents, instruments and consumables used in biological and medical research, discovery and production of new drugs and vaccines as well as diagnosis of infection and disease. It also provides proteomics solutions. Analytical Instruments segment provides instruments and the supporting consumables, software and services that are used for a range of applications in the laboratory and in the field. Specialty Diagnostics segment offers a range of diagnostic test kits, reagents, culture media, instruments and associated products to serve customers in healthcare, clinical, pharmaceutical, industrial and others. Laboratory Products and Biopharma Services segment offers virtually everything needed for the laboratory.</v>
    <v>122000</v>
    <v>New York Stock Exchange</v>
    <v>XNYS</v>
    <v>XNYS</v>
    <v>168 Third Avenue, WALTHAM, MA, 02451 US</v>
    <v>600.06500000000005</v>
    <v>Healthcare Equipment &amp; Supplies</v>
    <v>Stock</v>
    <v>45574.980457753903</v>
    <v>9</v>
    <v>593.11</v>
    <v>228910863300</v>
    <v>THERMO FISHER SCIENTIFIC INCORPORATED</v>
    <v>THERMO FISHER SCIENTIFIC INCORPORATED</v>
    <v>594.11</v>
    <v>37.171599999999998</v>
    <v>595.45000000000005</v>
    <v>599.25</v>
    <v>602.67499999999995</v>
    <v>381995600</v>
    <v>TMO</v>
    <v>THERMO FISHER SCIENTIFIC INCORPORATED (XNYS:TMO)</v>
    <v>890916</v>
    <v>1231305</v>
    <v>1960</v>
  </rv>
  <rv s="2">
    <v>10</v>
  </rv>
  <rv s="0">
    <v>https://www.bing.com/financeapi/forcetrigger?t=a1ygoc&amp;q=XNAS%3aNFLX&amp;form=skydnc</v>
    <v>Learn more on Bing</v>
  </rv>
  <rv s="1">
    <v>en-US</v>
    <v>a1ygoc</v>
    <v>268435456</v>
    <v>1</v>
    <v>Powered by Refinitiv</v>
    <v>0</v>
    <v>NETFLIX, INC. (XNAS:NFLX)</v>
    <v>2</v>
    <v>3</v>
    <v>Finance</v>
    <v>4</v>
    <v>728.59</v>
    <v>344.73</v>
    <v>1.2577</v>
    <v>5.67</v>
    <v>-9.3479999999999995E-4</v>
    <v>7.8560000000000001E-3</v>
    <v>-0.68</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728.59</v>
    <v>Software &amp; IT Services</v>
    <v>Stock</v>
    <v>45574.999945370313</v>
    <v>12</v>
    <v>718.87</v>
    <v>312187204978</v>
    <v>NETFLIX, INC.</v>
    <v>NETFLIX, INC.</v>
    <v>719.25</v>
    <v>45.1006</v>
    <v>721.76</v>
    <v>727.43</v>
    <v>726.75</v>
    <v>429164600</v>
    <v>NFLX</v>
    <v>NETFLIX, INC. (XNAS:NFLX)</v>
    <v>1981070</v>
    <v>2622209</v>
    <v>1997</v>
  </rv>
  <rv s="2">
    <v>13</v>
  </rv>
  <rv s="0">
    <v>http://en.wikipedia.org/wiki/Public_domain</v>
    <v>Public domain</v>
  </rv>
  <rv s="0">
    <v>http://es.wikipedia.org/wiki/Adobe_(empresa)</v>
    <v>Wikipedia</v>
  </rv>
  <rv s="3">
    <v>15</v>
    <v>16</v>
  </rv>
  <rv s="4">
    <v>9</v>
    <v>https://www.bing.com/th?id=AMMS_503c684ccc667ad525fe1d703881df2c&amp;qlt=95</v>
    <v>17</v>
    <v>0</v>
    <v>https://www.bing.com/images/search?form=xlimg&amp;q=adobe+systems</v>
    <v>Image of ADOBE INC.</v>
  </rv>
  <rv s="0">
    <v>https://www.bing.com/financeapi/forcetrigger?t=a1mv7w&amp;q=XNAS%3aADBE&amp;form=skydnc</v>
    <v>Learn more on Bing</v>
  </rv>
  <rv s="5">
    <v>en-US</v>
    <v>a1mv7w</v>
    <v>268435456</v>
    <v>1</v>
    <v>Powered by Refinitiv</v>
    <v>5</v>
    <v>ADOBE INC. (XNAS:ADBE)</v>
    <v>7</v>
    <v>8</v>
    <v>Finance</v>
    <v>4</v>
    <v>638.25</v>
    <v>433.97</v>
    <v>1.2937000000000001</v>
    <v>-2.16</v>
    <v>7.7920000000000007E-4</v>
    <v>-4.3530000000000001E-3</v>
    <v>0.38500000000000001</v>
    <v>USD</v>
    <v>Adobe Inc is a United States-based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v>
    <v>29945</v>
    <v>Nasdaq Stock Market</v>
    <v>XNAS</v>
    <v>XNAS</v>
    <v>345 Park Avenue, SAN JOSE, CA, 95110-2704 US</v>
    <v>495.88</v>
    <v>18</v>
    <v>Software &amp; IT Services</v>
    <v>Stock</v>
    <v>45574.998901897656</v>
    <v>19</v>
    <v>492.32</v>
    <v>217494016000</v>
    <v>ADOBE INC.</v>
    <v>ADOBE INC.</v>
    <v>495.88</v>
    <v>41.906700000000001</v>
    <v>496.24</v>
    <v>494.08</v>
    <v>494.46499999999997</v>
    <v>440200000</v>
    <v>ADBE</v>
    <v>ADOBE INC. (XNAS:ADBE)</v>
    <v>2869417</v>
    <v>3474845</v>
    <v>1997</v>
  </rv>
  <rv s="2">
    <v>20</v>
  </rv>
  <rv s="0">
    <v>https://www.bing.com/financeapi/forcetrigger?t=a1q6k2&amp;q=XNAS%3aCOST&amp;form=skydnc</v>
    <v>Learn more on Bing</v>
  </rv>
  <rv s="1">
    <v>en-US</v>
    <v>a1q6k2</v>
    <v>268435456</v>
    <v>1</v>
    <v>Powered by Refinitiv</v>
    <v>0</v>
    <v>COSTCO WHOLESALE CORPORATION (XNAS:COST)</v>
    <v>2</v>
    <v>3</v>
    <v>Finance</v>
    <v>4</v>
    <v>923.82989999999995</v>
    <v>528.21799999999996</v>
    <v>0.79610000000000003</v>
    <v>18.68</v>
    <v>-1.7160000000000001E-3</v>
    <v>2.0979000000000001E-2</v>
    <v>-1.56</v>
    <v>USD</v>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v>316000</v>
    <v>Nasdaq Stock Market</v>
    <v>XNAS</v>
    <v>XNAS</v>
    <v>999 Lake Dr, ISSAQUAH, WA, 98027- US</v>
    <v>910</v>
    <v>Diversified Retail</v>
    <v>Stock</v>
    <v>45574.999930416408</v>
    <v>22</v>
    <v>887.87</v>
    <v>402845846600</v>
    <v>COSTCO WHOLESALE CORPORATION</v>
    <v>COSTCO WHOLESALE CORPORATION</v>
    <v>892.24</v>
    <v>53.7562</v>
    <v>890.42</v>
    <v>909.1</v>
    <v>907.54</v>
    <v>443126000</v>
    <v>COST</v>
    <v>COSTCO WHOLESALE CORPORATION (XNAS:COST)</v>
    <v>1956453</v>
    <v>1943357</v>
    <v>1987</v>
  </rv>
  <rv s="2">
    <v>23</v>
  </rv>
  <rv s="0">
    <v>https://www.bing.com/financeapi/forcetrigger?t=bnmq52&amp;q=XNYS%3aLIN&amp;form=skydnc</v>
    <v>Learn more on Bing</v>
  </rv>
  <rv s="1">
    <v>en-US</v>
    <v>bnmq52</v>
    <v>268435456</v>
    <v>1</v>
    <v>Powered by Refinitiv</v>
    <v>0</v>
    <v>LINDE PUBLIC LIMITED COMPANY (XNAS:LIN)</v>
    <v>2</v>
    <v>3</v>
    <v>Finance</v>
    <v>4</v>
    <v>483.35789999999997</v>
    <v>361.02</v>
    <v>0.94550000000000001</v>
    <v>0.13</v>
    <v>-1.4909999999999999E-4</v>
    <v>2.7690000000000001E-4</v>
    <v>-7.0000000000000007E-2</v>
    <v>USD</v>
    <v>Linde plc is a United Kingdom-based industrial gases and engineering company. The Company serves a variety of end markets, such as chemicals and energy, food and beverage, electronics, healthcare, manufacturing, metals, and mining. The Company’s industrial gases and technologies are used in countless applications, including production of clean hydrogen and carbon capture systems critical to the energy transition, life-saving medical oxygen and high-purity and specialty gases for electronics. It also delivers gas processing solutions to support customer expansion, efficiency improvements and emissions reductions. Its primary products in its industrial gases business are atmospheric gases and process gases. The Company also designs and builds equipment that produces industrial gases and offers customers a range of gas production and processing services, such as olefin plants, natural gas plants, air separation plants, hydrogen and synthesis gas plants and other types of plants.</v>
    <v>65987</v>
    <v>Nasdaq Stock Market</v>
    <v>XNAS</v>
    <v>XNAS</v>
    <v>Forge, 43 Church Street West, WOKING, SURREY, GU21 6HT GB</v>
    <v>470.63499999999999</v>
    <v>Chemicals</v>
    <v>Stock</v>
    <v>45574.984268760934</v>
    <v>25</v>
    <v>467.03</v>
    <v>225729952991</v>
    <v>LINDE PUBLIC LIMITED COMPANY</v>
    <v>LINDE PUBLIC LIMITED COMPANY</v>
    <v>467.5</v>
    <v>35.647500000000001</v>
    <v>469.44</v>
    <v>469.57</v>
    <v>469.5</v>
    <v>480716300</v>
    <v>LIN</v>
    <v>LINDE PUBLIC LIMITED COMPANY (XNAS:LIN)</v>
    <v>1245473</v>
    <v>1573536</v>
    <v>2017</v>
  </rv>
  <rv s="2">
    <v>26</v>
  </rv>
  <rv s="0">
    <v>https://www.bing.com/financeapi/forcetrigger?t=a1p7zr&amp;q=XNYS%3aCAT&amp;form=skydnc</v>
    <v>Learn more on Bing</v>
  </rv>
  <rv s="1">
    <v>en-US</v>
    <v>a1p7zr</v>
    <v>268435456</v>
    <v>1</v>
    <v>Powered by Refinitiv</v>
    <v>0</v>
    <v>CATERPILLAR INC. (XNYS:CAT)</v>
    <v>2</v>
    <v>3</v>
    <v>Finance</v>
    <v>4</v>
    <v>401.17</v>
    <v>223.76</v>
    <v>1.0905</v>
    <v>8.23</v>
    <v>5.2999999999999998E-4</v>
    <v>2.1214E-2</v>
    <v>0.21</v>
    <v>USD</v>
    <v>Caterpillar Inc. is a manufacturer of construction and mining equipment, off-highway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is primarily responsible for supporting customers using machinery in mining, heavy construction and quarry and aggregates. The Energy &amp; Transportation segment is primarily responsible for supporting customers using reciprocating engines, turbines, diesel-electric locomotives, and related services across industries serving oil and gas, power generation, industrial and transportation applications.</v>
    <v>113200</v>
    <v>New York Stock Exchange</v>
    <v>XNYS</v>
    <v>XNYS</v>
    <v>5205 N. O'connor Boulevard, Suite 100, IRVING, TX, 75039 US</v>
    <v>396.6</v>
    <v>Machinery, Equipment &amp; Components</v>
    <v>Stock</v>
    <v>45574.995191793751</v>
    <v>28</v>
    <v>387.50009999999997</v>
    <v>192111778239</v>
    <v>CATERPILLAR INC.</v>
    <v>CATERPILLAR INC.</v>
    <v>388.17</v>
    <v>18.049399999999999</v>
    <v>387.96</v>
    <v>396.19</v>
    <v>396.4</v>
    <v>484898100</v>
    <v>CAT</v>
    <v>CATERPILLAR INC. (XNYS:CAT)</v>
    <v>1757882</v>
    <v>2547218</v>
    <v>1986</v>
  </rv>
  <rv s="2">
    <v>29</v>
  </rv>
  <rv s="0">
    <v>http://en.wikipedia.org/wiki/Amgen</v>
    <v>Wikipedia</v>
  </rv>
  <rv s="3">
    <v>15</v>
    <v>31</v>
  </rv>
  <rv s="4">
    <v>9</v>
    <v>https://www.bing.com/th?id=AMMS_7651d2e878d4df4bb82a200be2db03e3&amp;qlt=95</v>
    <v>32</v>
    <v>0</v>
    <v>https://www.bing.com/images/search?form=xlimg&amp;q=amgen</v>
    <v>Image of AMGEN INC.</v>
  </rv>
  <rv s="0">
    <v>https://www.bing.com/financeapi/forcetrigger?t=a1nec7&amp;q=XNAS%3aAMGN&amp;form=skydnc</v>
    <v>Learn more on Bing</v>
  </rv>
  <rv s="5">
    <v>en-US</v>
    <v>a1nec7</v>
    <v>268435456</v>
    <v>1</v>
    <v>Powered by Refinitiv</v>
    <v>5</v>
    <v>AMGEN INC. (XNAS:AMGN)</v>
    <v>7</v>
    <v>8</v>
    <v>Finance</v>
    <v>4</v>
    <v>346.85</v>
    <v>249.70009999999999</v>
    <v>0.59940000000000004</v>
    <v>4.7300000000000004</v>
    <v>-2.1709999999999999E-4</v>
    <v>1.4888999999999999E-2</v>
    <v>-7.0000000000000007E-2</v>
    <v>USD</v>
    <v>Amgen Inc. is a biotechnology company. The Company discovers, develops, manufactures and delivers various human therapeutics. It focuses on areas of high unmet medical need and leverages its expertise to strive for solutions that improve health outcomes and improve people's lives.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KYPROLIS (carfilzomib), Maridebart cafraglutide, (infliximab-axxq), Evenity, LumaKras, Nplate and XGeva, others.</v>
    <v>26700</v>
    <v>Nasdaq Stock Market</v>
    <v>XNAS</v>
    <v>XNAS</v>
    <v>One Amgen Center Drive, THOUSAND OAKS, CA, 91320-1799 US</v>
    <v>322.99</v>
    <v>33</v>
    <v>Pharmaceuticals</v>
    <v>Stock</v>
    <v>45574.995684664063</v>
    <v>34</v>
    <v>314.7</v>
    <v>173240307372</v>
    <v>AMGEN INC.</v>
    <v>AMGEN INC.</v>
    <v>316.66000000000003</v>
    <v>54.684100000000001</v>
    <v>317.68</v>
    <v>322.41000000000003</v>
    <v>322.33999999999997</v>
    <v>537329200</v>
    <v>AMGN</v>
    <v>AMGEN INC. (XNAS:AMGN)</v>
    <v>1379414</v>
    <v>2019886</v>
    <v>1986</v>
  </rv>
  <rv s="2">
    <v>35</v>
  </rv>
  <rv s="0">
    <v>http://en.wikipedia.org/wiki/McDonald's</v>
    <v>Wikipedia</v>
  </rv>
  <rv s="3">
    <v>15</v>
    <v>37</v>
  </rv>
  <rv s="4">
    <v>9</v>
    <v>https://www.bing.com/th?id=AMMS_7d8255243964a8970376f8dd41121106&amp;qlt=95</v>
    <v>38</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4</v>
    <v>306.95999999999998</v>
    <v>243.53</v>
    <v>0.73140000000000005</v>
    <v>1.93</v>
    <v>-1.0530000000000001E-3</v>
    <v>6.3929999999999994E-3</v>
    <v>-0.32</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305.01</v>
    <v>39</v>
    <v>Hotels &amp; Entertainment Services</v>
    <v>Stock</v>
    <v>45574.999656978907</v>
    <v>40</v>
    <v>301.96499999999997</v>
    <v>217950414839</v>
    <v>MCDONALD'S CORPORATION</v>
    <v>MCDONALD'S CORPORATION</v>
    <v>302.94</v>
    <v>26.589500000000001</v>
    <v>301.89999999999998</v>
    <v>303.83</v>
    <v>303.51</v>
    <v>717343300</v>
    <v>MCD</v>
    <v>MCDONALD'S CORPORATION (XNYS:MCD)</v>
    <v>1854155</v>
    <v>2627232</v>
    <v>1964</v>
  </rv>
  <rv s="2">
    <v>41</v>
  </rv>
  <rv s="0">
    <v>https://www.bing.com/financeapi/forcetrigger?t=a1r1r7&amp;q=XNYS%3aDHR&amp;form=skydnc</v>
    <v>Learn more on Bing</v>
  </rv>
  <rv s="1">
    <v>en-US</v>
    <v>a1r1r7</v>
    <v>268435456</v>
    <v>1</v>
    <v>Powered by Refinitiv</v>
    <v>0</v>
    <v>DANAHER CORPORATION (XNYS:DHR)</v>
    <v>2</v>
    <v>3</v>
    <v>Finance</v>
    <v>4</v>
    <v>281.7</v>
    <v>182.09</v>
    <v>0.84730000000000005</v>
    <v>0.42</v>
    <v>-1.1140000000000001E-4</v>
    <v>1.562E-3</v>
    <v>-0.03</v>
    <v>USD</v>
    <v>Danaher Corporation is a global life sciences and diagnostics innovator. The Company operates through three business segments: Biotechnology, Life Sciences and Diagnostics. The Biotechnology segment includes the bioprocessing and discovery and medical businesses and offers a broad range of equipment, consumables and services that are primarily used by customers to advance and accelerate the research, development, manufacture and delivery of biological medicines. The Life Sciences segment offers a range of instruments, consumables, services and software that are primarily used by customers to study genomics and the basic building blocks of life, including deoxyribonucleic acid (DNA)and ribonucleic acid (RNA), nucleic acid, proteins, metabolites and cells. The Diagnostics segment offers clinical instruments, consumables, software and services that hospitals, physicians’ offices, reference laboratories and other critical care settings use to diagnose disease and make treatment decisions.</v>
    <v>61000</v>
    <v>New York Stock Exchange</v>
    <v>XNYS</v>
    <v>XNYS</v>
    <v>2200 Pennsylvania Ave NW Ste 800W, WASHINGTON, DC, 20037-1701 US</v>
    <v>270.48</v>
    <v>Healthcare Equipment &amp; Supplies</v>
    <v>Stock</v>
    <v>45574.958333356248</v>
    <v>43</v>
    <v>266.82</v>
    <v>194441432913</v>
    <v>DANAHER CORPORATION</v>
    <v>DANAHER CORPORATION</v>
    <v>269.77999999999997</v>
    <v>47.320500000000003</v>
    <v>268.81</v>
    <v>269.23</v>
    <v>269.2</v>
    <v>722213100</v>
    <v>DHR</v>
    <v>DANAHER CORPORATION (XNYS:DHR)</v>
    <v>1507978</v>
    <v>2368485</v>
    <v>1986</v>
  </rv>
  <rv s="2">
    <v>44</v>
  </rv>
  <rv s="0">
    <v>https://www.bing.com/financeapi/forcetrigger?t=a1nda2&amp;q=XNAS%3aAMAT&amp;form=skydnc</v>
    <v>Learn more on Bing</v>
  </rv>
  <rv s="1">
    <v>en-US</v>
    <v>a1nda2</v>
    <v>268435456</v>
    <v>1</v>
    <v>Powered by Refinitiv</v>
    <v>0</v>
    <v>APPLIED MATERIALS, INC. (XNAS:AMAT)</v>
    <v>2</v>
    <v>3</v>
    <v>Finance</v>
    <v>4</v>
    <v>255.89</v>
    <v>129.21</v>
    <v>1.5384</v>
    <v>4.18</v>
    <v>6.3400000000000001E-4</v>
    <v>2.0808E-2</v>
    <v>0.13</v>
    <v>USD</v>
    <v>Applied Materials, Inc. is a materials engineering solutions provider. The Company provides manufacturing equipment, services and software to the semiconductor, display and related industries. Its segments include Semiconductor Systems, Applied Global Services (AGS), and Display and Adjacent Markets. Semiconductor Systems segment develops, manufactures and sells a range of manufacturing equipment used to fabricate semiconductor chips, also referred to as integrated circuits (ICs). AGS segment provides integrated solutions to optimize equipment and fab performance and productivity, including spares, upgrades, services, remanufactured earlier generation equipment and factory automation software for semiconductor, display and other products. Display and Adjacent Markets segment is comprised of products for manufacturing liquid crystal displays (LCDs), organic light-emitting diodes (OLEDs), and other display technologies for monitors, smart phones, and other consumer-oriented devices.</v>
    <v>34000</v>
    <v>Nasdaq Stock Market</v>
    <v>XNAS</v>
    <v>XNAS</v>
    <v>3050 Bowers Ave, SANTA CLARA, CA, 95054-3299 US</v>
    <v>205.59</v>
    <v>Semiconductors &amp; Semiconductor Equipment</v>
    <v>Stock</v>
    <v>45574.996396017967</v>
    <v>46</v>
    <v>200.63</v>
    <v>169052304746</v>
    <v>APPLIED MATERIALS, INC.</v>
    <v>APPLIED MATERIALS, INC.</v>
    <v>201.4</v>
    <v>22.573699999999999</v>
    <v>200.88</v>
    <v>205.06</v>
    <v>205.19</v>
    <v>824404100</v>
    <v>AMAT</v>
    <v>APPLIED MATERIALS, INC. (XNAS:AMAT)</v>
    <v>4141557</v>
    <v>6069807</v>
    <v>1987</v>
  </rv>
  <rv s="2">
    <v>47</v>
  </rv>
  <rv s="0">
    <v>https://www.bing.com/financeapi/forcetrigger?t=a24p1h&amp;q=XNAS%3aTXN&amp;form=skydnc</v>
    <v>Learn more on Bing</v>
  </rv>
  <rv s="1">
    <v>en-US</v>
    <v>a24p1h</v>
    <v>268435456</v>
    <v>1</v>
    <v>Powered by Refinitiv</v>
    <v>0</v>
    <v>TEXAS INSTRUMENTS INCORPORATED (XNAS:TXN)</v>
    <v>2</v>
    <v>3</v>
    <v>Finance</v>
    <v>4</v>
    <v>214.66</v>
    <v>139.47999999999999</v>
    <v>0.98050000000000004</v>
    <v>2.76</v>
    <v>-2.2929999999999999E-3</v>
    <v>1.3649E-2</v>
    <v>-0.47</v>
    <v>USD</v>
    <v>Texas Instruments Incorporated is a global semiconductor company. The Company designs, manufactures, tests, and sells analog and embedded processing chips for markets, such as industrial, automotive, personal electronics, communications equipment, and enterprise systems. The Company’s segments include Analog and Embedded Processing. The Analog segment includes product lines, such as Power and Signal Chain. Power includes products that help customers manage power in electronic systems. Signal Chain includes products that sense, condition, and measure real-world signals to allow information to be transferred or converted for further processing and control. The Embedded Processing segment includes microcontrollers, digital signal processors (DSPs) and applications processors. The Company also offers DLP products (primarily used to project high-definition images), calculators and certain custom semiconductors known as application-specific integrated circuits (ASICs).</v>
    <v>34000</v>
    <v>Nasdaq Stock Market</v>
    <v>XNAS</v>
    <v>XNAS</v>
    <v>12500 T I Blvd, DALLAS, TX, 75243-0592 US</v>
    <v>205.5</v>
    <v>Semiconductors &amp; Semiconductor Equipment</v>
    <v>Stock</v>
    <v>45574.989261666407</v>
    <v>49</v>
    <v>201.38</v>
    <v>187147038620</v>
    <v>TEXAS INSTRUMENTS INCORPORATED</v>
    <v>TEXAS INSTRUMENTS INCORPORATED</v>
    <v>201.55</v>
    <v>35.086199999999998</v>
    <v>202.21</v>
    <v>204.97</v>
    <v>204.5</v>
    <v>913046000</v>
    <v>TXN</v>
    <v>TEXAS INSTRUMENTS INCORPORATED (XNAS:TXN)</v>
    <v>3215047</v>
    <v>5155569</v>
    <v>1938</v>
  </rv>
  <rv s="2">
    <v>50</v>
  </rv>
  <rv s="0">
    <v>https://www.bing.com/financeapi/forcetrigger?t=a24xlh&amp;q=XNYS%3aUNH&amp;form=skydnc</v>
    <v>Learn more on Bing</v>
  </rv>
  <rv s="1">
    <v>en-US</v>
    <v>a24xlh</v>
    <v>268435456</v>
    <v>1</v>
    <v>Powered by Refinitiv</v>
    <v>0</v>
    <v>UNITEDHEALTH GROUP INCORPORATED (XNYS:UNH)</v>
    <v>2</v>
    <v>3</v>
    <v>Finance</v>
    <v>4</v>
    <v>607.94000000000005</v>
    <v>436.38</v>
    <v>0.58740000000000003</v>
    <v>9.64</v>
    <v>-3.7209999999999999E-4</v>
    <v>1.6576E-2</v>
    <v>-0.22</v>
    <v>USD</v>
    <v>UnitedHealth Group Incorporated is a healthcare company. The Company has two businesses, Optum and UnitedHealthcare. Optum serves the health care marketplace, including patients and consumers, payers, care providers, employers, governments and life sciences companies. UnitedHealthcare offers a full range of health benefits designed to simplify the health care experience and make it more affordable for consumers to access care. UnitedHealthcare Employer &amp; Individual serves consumers and employers, ranging from sole proprietorships to large, multi-site and national employers and public sector employers. UnitedHealthcare Medicare &amp; Retirement delivers health and well-being benefits to seniors and other Medicare eligible consumers. The Company’s segments include Optum Health, Optum Insight, Optum Rx and UnitedHealthcare. UnitedHealthcare segment includes UnitedHealthcare Employer &amp; Individual, UnitedHealthcare Medicare &amp; Retirement and UnitedHealthcare Community &amp; State.</v>
    <v>440000</v>
    <v>New York Stock Exchange</v>
    <v>XNYS</v>
    <v>XNYS</v>
    <v>9900 BREN ROAD EAST, MINNETONKA, MN, 55343 US</v>
    <v>592.79989999999998</v>
    <v>Healthcare Providers &amp; Services</v>
    <v>Stock</v>
    <v>45574.999712928126</v>
    <v>52</v>
    <v>580.61389999999994</v>
    <v>545943308204</v>
    <v>UNITEDHEALTH GROUP INCORPORATED</v>
    <v>UNITEDHEALTH GROUP INCORPORATED</v>
    <v>582.16</v>
    <v>39.132100000000001</v>
    <v>581.58000000000004</v>
    <v>591.22</v>
    <v>591</v>
    <v>923418200</v>
    <v>UNH</v>
    <v>UNITEDHEALTH GROUP INCORPORATED (XNYS:UNH)</v>
    <v>2207858</v>
    <v>2960361</v>
    <v>2015</v>
  </rv>
  <rv s="2">
    <v>53</v>
  </rv>
  <rv s="0">
    <v>https://www.bing.com/financeapi/forcetrigger?t=a1x8w7&amp;q=XNYS%3aMA&amp;form=skydnc</v>
    <v>Learn more on Bing</v>
  </rv>
  <rv s="1">
    <v>en-US</v>
    <v>a1x8w7</v>
    <v>268435456</v>
    <v>1</v>
    <v>Powered by Refinitiv</v>
    <v>0</v>
    <v>MASTERCARD INCORPORATED. (XNYS:MA)</v>
    <v>2</v>
    <v>3</v>
    <v>Finance</v>
    <v>4</v>
    <v>501.8</v>
    <v>359.77</v>
    <v>1.1022000000000001</v>
    <v>3.55</v>
    <v>1.1339999999999999E-4</v>
    <v>7.1509999999999994E-3</v>
    <v>5.67E-2</v>
    <v>USD</v>
    <v>Mastercard Incorporated is a technology company that connects consumers, financial institutions, merchants, governments and businesses across the world, enabling them to use electronic forms of payment. It allows users to make payments by creating a range of payment solutions and services using its brands: MasterCard, Maestro and Cirrus. It enables a variety of payments capabilities (including products and value-added services and solutions) over its multi-rail network among account holders, merchants, financial institutions, businesses, governments and others, offering customers one partner for their payment needs. Its products include consumer credit, consumer debit, prepaid, B2B accounts payable, commercial point of sale, disbursements and remittances, and others. It offers additional payment capabilities that include automated clearing house (ACH) transactions (both batch and real-time account-based payments). It also offers other services, such as cyber and intelligence solutions.</v>
    <v>33400</v>
    <v>New York Stock Exchange</v>
    <v>XNYS</v>
    <v>XNYS</v>
    <v>2000 Purchase St, PURCHASE, NY, 10577-2405 US</v>
    <v>500.74990000000003</v>
    <v>Software &amp; IT Services</v>
    <v>Stock</v>
    <v>45574.998072858594</v>
    <v>55</v>
    <v>495.59</v>
    <v>459201400000</v>
    <v>MASTERCARD INCORPORATED.</v>
    <v>MASTERCARD INCORPORATED.</v>
    <v>498.38</v>
    <v>38.183100000000003</v>
    <v>496.4</v>
    <v>499.95</v>
    <v>500.00670000000002</v>
    <v>923835000</v>
    <v>MA</v>
    <v>MASTERCARD INCORPORATED. (XNYS:MA)</v>
    <v>1707580</v>
    <v>2463075</v>
    <v>2001</v>
  </rv>
  <rv s="2">
    <v>56</v>
  </rv>
  <rv s="0">
    <v>https://www.bing.com/financeapi/forcetrigger?t=a1wyu2&amp;q=XNYS%3aLLY&amp;form=skydnc</v>
    <v>Learn more on Bing</v>
  </rv>
  <rv s="1">
    <v>en-US</v>
    <v>a1wyu2</v>
    <v>268435456</v>
    <v>1</v>
    <v>Powered by Refinitiv</v>
    <v>0</v>
    <v>ELI LILLY AND COMPANY (XNYS:LLY)</v>
    <v>2</v>
    <v>3</v>
    <v>Finance</v>
    <v>4</v>
    <v>972.53</v>
    <v>547.61</v>
    <v>0.41810000000000003</v>
    <v>6.02</v>
    <v>-2.5440000000000003E-3</v>
    <v>6.5880000000000001E-3</v>
    <v>-2.34</v>
    <v>USD</v>
    <v>Eli Lilly and Company is a medicine company. The Company discovers, develops, manufactures and markets products in the human pharmaceutical products segment. Its diabetes, obesity and other cardiometabolic products include Basaglar, Humalog, Mounjaro, Trulicity and Zepbound. Its oncology products include Alimta, Retevmo, Tyvyt and Verzenio. Its immunology products include Ebglyss, Olumiant, Omvoh and Taltz. Its neuroscience products include Cymbalta and Emgality. Its other products and therapies include Cialis and Forteo. It manufactures and distributes its products through facilities in the United States (U.S.), including Puerto Rico, and in Europe and Asia. The Company, through its subsidiary, POINT Biopharma Global Inc., is engaged in radiopharmaceutical discovery, development, and manufacturing, as well as clinical and pre-clinical radioligand therapies. It is also developing oral small molecule inhibitor of α4β7 integrin (known as MORF-057) for inflammatory bowel disease (IBD).</v>
    <v>43000</v>
    <v>New York Stock Exchange</v>
    <v>XNYS</v>
    <v>XNYS</v>
    <v>Lilly Corporate Ctr, Drop Code 1094, INDIANAPOLIS, IN, 46285-0001 US</v>
    <v>921.35</v>
    <v>Pharmaceuticals</v>
    <v>Stock</v>
    <v>45574.999328483595</v>
    <v>58</v>
    <v>912</v>
    <v>874144625292</v>
    <v>ELI LILLY AND COMPANY</v>
    <v>ELI LILLY AND COMPANY</v>
    <v>916.28499999999997</v>
    <v>113.242</v>
    <v>913.72</v>
    <v>919.74</v>
    <v>917.4</v>
    <v>950425800</v>
    <v>LLY</v>
    <v>ELI LILLY AND COMPANY (XNYS:LLY)</v>
    <v>1820128</v>
    <v>2750047</v>
    <v>1901</v>
  </rv>
  <rv s="2">
    <v>59</v>
  </rv>
  <rv s="0">
    <v>https://www.bing.com/financeapi/forcetrigger?t=a1qc1h&amp;q=XNYS%3aCRM&amp;form=skydnc</v>
    <v>Learn more on Bing</v>
  </rv>
  <rv s="1">
    <v>en-US</v>
    <v>a1qc1h</v>
    <v>268435456</v>
    <v>1</v>
    <v>Powered by Refinitiv</v>
    <v>0</v>
    <v>SALESFORCE, INC. (XNYS:CRM)</v>
    <v>2</v>
    <v>3</v>
    <v>Finance</v>
    <v>4</v>
    <v>318.71499999999997</v>
    <v>193.68</v>
    <v>1.2923</v>
    <v>-3.65</v>
    <v>-9.0300000000000005E-4</v>
    <v>-1.2518E-2</v>
    <v>-0.26</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the Company’s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The Company offers its services to businesses worldwide on a subscription basis.</v>
    <v>72682</v>
    <v>New York Stock Exchange</v>
    <v>XNYS</v>
    <v>XNYS</v>
    <v>SALESFORCE TOWER, 415 MISSION STREET 3RD FL, SAN FRANCISCO, CA, 94105 US</v>
    <v>291.57</v>
    <v>Software &amp; IT Services</v>
    <v>Stock</v>
    <v>45574.999970277342</v>
    <v>61</v>
    <v>287.08</v>
    <v>275251520000</v>
    <v>SALESFORCE, INC.</v>
    <v>SALESFORCE, INC.</v>
    <v>290.82</v>
    <v>50.101799999999997</v>
    <v>291.57</v>
    <v>287.92</v>
    <v>287.66000000000003</v>
    <v>956000000</v>
    <v>CRM</v>
    <v>SALESFORCE, INC. (XNYS:CRM)</v>
    <v>4850952</v>
    <v>5818833</v>
    <v>1999</v>
  </rv>
  <rv s="2">
    <v>62</v>
  </rv>
  <rv s="0">
    <v>https://www.bing.com/financeapi/forcetrigger?t=a1uj52&amp;q=XNYS%3aHD&amp;form=skydnc</v>
    <v>Learn more on Bing</v>
  </rv>
  <rv s="1">
    <v>en-US</v>
    <v>a1uj52</v>
    <v>268435456</v>
    <v>1</v>
    <v>Powered by Refinitiv</v>
    <v>0</v>
    <v>THE HOME DEPOT, INC. (XNYS:HD)</v>
    <v>2</v>
    <v>3</v>
    <v>Finance</v>
    <v>4</v>
    <v>420.03</v>
    <v>274.26</v>
    <v>1.0058</v>
    <v>1.89</v>
    <v>1.6439999999999998E-3</v>
    <v>4.5630000000000002E-3</v>
    <v>0.68400000000000005</v>
    <v>USD</v>
    <v>The Home Depot, Inc. is a home improvement retailer. The Company offers a wide assortment of building materials, home improvement products, lawn and garden products, decor products, and facilities maintenance, repair, and operations products. It also provides various services, including home improvement installation services and tool and equipment rental. The Company operates approximately 2,335 stores located throughout the United States including the Commonwealth of Puerto Rico and the territories of the U.S. Virgin Islands and Guam, Canada, and Mexico. The Home Depot stores average approximately 104,000 square feet of enclosed space, with approximately 24,000 additional square feet of outside garden area. It also maintains a network of distribution and fulfillment centers, as well as various e-commerce websites in the United States, Canada, and Mexico. The Company serves two primary customer groups: do-it-yourself (DIY) Customers and Professional Customers (Pros).</v>
    <v>463100</v>
    <v>New York Stock Exchange</v>
    <v>XNYS</v>
    <v>XNYS</v>
    <v>2455 Paces Ferry Road, ATLANTA, GA, 30339 US</v>
    <v>420.03</v>
    <v>Specialty Retailers</v>
    <v>Stock</v>
    <v>45574.999637071094</v>
    <v>64</v>
    <v>410.75</v>
    <v>413279584938</v>
    <v>THE HOME DEPOT, INC.</v>
    <v>THE HOME DEPOT, INC.</v>
    <v>420</v>
    <v>27.996700000000001</v>
    <v>414.18</v>
    <v>416.07</v>
    <v>416.75400000000002</v>
    <v>993293400</v>
    <v>HD</v>
    <v>THE HOME DEPOT, INC. (XNYS:HD)</v>
    <v>3627800</v>
    <v>3223250</v>
    <v>1978</v>
  </rv>
  <rv s="2">
    <v>65</v>
  </rv>
  <rv s="0">
    <v>https://www.bing.com/financeapi/forcetrigger?t=a1tr1h&amp;q=XNYS%3aGE&amp;form=skydnc</v>
    <v>Learn more on Bing</v>
  </rv>
  <rv s="1">
    <v>en-US</v>
    <v>a1tr1h</v>
    <v>268435456</v>
    <v>1</v>
    <v>Powered by Refinitiv</v>
    <v>0</v>
    <v>GENERAL ELECTRIC COMPANY (XNYS:GE)</v>
    <v>2</v>
    <v>3</v>
    <v>Finance</v>
    <v>4</v>
    <v>190.88</v>
    <v>84.163399999999996</v>
    <v>1.1832</v>
    <v>1.81</v>
    <v>8.9809999999999998E-4</v>
    <v>9.6550000000000004E-3</v>
    <v>0.17</v>
    <v>USD</v>
    <v>General Electric Company, doing business as GE Aerospace, is a global aerospace propulsion, services, and systems company. The Company provides jet and turboprop engines, as well as integrated systems for commercial, military, business, and general aviation aircraft. Its portfolio of brands includes Avio Aero, Unison, GE Additive and Dowty Propellers. Avio Aero is a GE Aerospace business which operates in the design, manufacturing, and maintenance of civil and military aeronautics subsystems and systems. Dowty Propellers manufactures integrated propeller systems, which are used in applications that range from regional airliners and military airlifters to marine hovercraft. GE Additive offers a suite of products for additive manufacturing. Unison builds advanced gas turbine components and electrical and mechanical systems throughout the world. Its services include TrueChoice commercial services, TRUEngine, on wing support, regional and business aviation, and test services.</v>
    <v>125000</v>
    <v>New York Stock Exchange</v>
    <v>XNYS</v>
    <v>XNYS</v>
    <v>1 Neumann Way, Evendale, OH, 45215 US</v>
    <v>189.41499999999999</v>
    <v>Consumer Goods Conglomerates</v>
    <v>Stock</v>
    <v>45574.999366642965</v>
    <v>67</v>
    <v>186.5</v>
    <v>205238386080</v>
    <v>GENERAL ELECTRIC COMPANY</v>
    <v>GENERAL ELECTRIC COMPANY</v>
    <v>186.63</v>
    <v>44.212899999999998</v>
    <v>187.47</v>
    <v>189.28</v>
    <v>189.45</v>
    <v>1084311000</v>
    <v>GE</v>
    <v>GENERAL ELECTRIC COMPANY (XNYS:GE)</v>
    <v>2312601</v>
    <v>4601944</v>
    <v>1892</v>
  </rv>
  <rv s="2">
    <v>68</v>
  </rv>
  <rv s="0">
    <v>http://en.wikipedia.org/wiki/Qualcomm</v>
    <v>Wikipedia</v>
  </rv>
  <rv s="3">
    <v>15</v>
    <v>70</v>
  </rv>
  <rv s="4">
    <v>9</v>
    <v>https://www.bing.com/th?id=AMMS_2b1c176dae370ecc0d55a1517537f595&amp;qlt=95</v>
    <v>71</v>
    <v>0</v>
    <v>https://www.bing.com/images/search?form=xlimg&amp;q=qualcomm</v>
    <v>Image of QUALCOMM INCORPORATED</v>
  </rv>
  <rv s="0">
    <v>https://www.bing.com/financeapi/forcetrigger?t=a21k2w&amp;q=XNAS%3aQCOM&amp;form=skydnc</v>
    <v>Learn more on Bing</v>
  </rv>
  <rv s="5">
    <v>en-US</v>
    <v>a21k2w</v>
    <v>268435456</v>
    <v>1</v>
    <v>Powered by Refinitiv</v>
    <v>5</v>
    <v>QUALCOMM INCORPORATED (XNAS:QCOM)</v>
    <v>7</v>
    <v>8</v>
    <v>Finance</v>
    <v>4</v>
    <v>230.63</v>
    <v>104.333</v>
    <v>1.2825</v>
    <v>3.88</v>
    <v>-2.9369999999999998E-4</v>
    <v>2.3326E-2</v>
    <v>-0.05</v>
    <v>USD</v>
    <v>Qualcomm Incorporated is engaged in the development and commercialization of foundational technologies for the wireless industry, including third generation (3G), fourth generation (4G) and fifth generation (5G) wireless connectivity, and high-performance and low-power computing, including on-device artificial intelligence. Its segments include Qualcomm CDMA Technologies (QCT), Qualcomm Technology Licensing (QTL) and Qualcomm Strategic Initiatives. QCT develops and supplies integrated circuits and system software based on 3G/4G/5G and other technologies, including radio frequency front-end, digital cockpit and advanced driver assistance and automated driving, Internet of things including consumer electronic devices, industrial devices and edge networking products. QTL grants licenses or otherwise provides rights to use portions of its intellectual property portfolio that includes certain patent rights essential to and/or useful in the manufacture and sale of certain wireless products.</v>
    <v>50000</v>
    <v>Nasdaq Stock Market</v>
    <v>XNAS</v>
    <v>XNAS</v>
    <v>5775 Morehouse Dr, SAN DIEGO, CA, 92121 US</v>
    <v>170.3</v>
    <v>72</v>
    <v>Semiconductors &amp; Semiconductor Equipment</v>
    <v>Stock</v>
    <v>45574.999132916404</v>
    <v>73</v>
    <v>164.66499999999999</v>
    <v>189625080000</v>
    <v>QUALCOMM INCORPORATED</v>
    <v>QUALCOMM INCORPORATED</v>
    <v>165.95</v>
    <v>21.2898</v>
    <v>166.34</v>
    <v>170.22</v>
    <v>170.17</v>
    <v>1114000000</v>
    <v>QCOM</v>
    <v>QUALCOMM INCORPORATED (XNAS:QCOM)</v>
    <v>5486488</v>
    <v>7933236</v>
    <v>1991</v>
  </rv>
  <rv s="2">
    <v>74</v>
  </rv>
  <rv s="0">
    <v>https://www.bing.com/financeapi/forcetrigger?t=axyhnm&amp;q=XNAS%3aPEP&amp;form=skydnc</v>
    <v>Learn more on Bing</v>
  </rv>
  <rv s="1">
    <v>en-US</v>
    <v>axyhnm</v>
    <v>268435456</v>
    <v>1</v>
    <v>Powered by Refinitiv</v>
    <v>0</v>
    <v>PEPSICO, INC. (XNAS:PEP)</v>
    <v>2</v>
    <v>3</v>
    <v>Finance</v>
    <v>4</v>
    <v>183.41</v>
    <v>157.43</v>
    <v>0.53939999999999999</v>
    <v>2.12</v>
    <v>-6.9550000000000005E-4</v>
    <v>1.244E-2</v>
    <v>-0.12</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318000</v>
    <v>Nasdaq Stock Market</v>
    <v>XNAS</v>
    <v>XNAS</v>
    <v>700 ANDERSON HILL RD, PURCHASE, NY, 10577 US</v>
    <v>173.28</v>
    <v>Beverages</v>
    <v>Stock</v>
    <v>45574.998786573437</v>
    <v>76</v>
    <v>169.1</v>
    <v>236996112880</v>
    <v>PEPSICO, INC.</v>
    <v>PEPSICO, INC.</v>
    <v>169.38</v>
    <v>25.115200000000002</v>
    <v>170.42</v>
    <v>172.54</v>
    <v>172.42</v>
    <v>1373572000</v>
    <v>PEP</v>
    <v>PEPSICO, INC. (XNAS:PEP)</v>
    <v>7177529</v>
    <v>5808161</v>
    <v>1986</v>
  </rv>
  <rv s="2">
    <v>77</v>
  </rv>
  <rv s="0">
    <v>https://www.bing.com/financeapi/forcetrigger?t=a1ndww&amp;q=XNAS%3aAMD&amp;form=skydnc</v>
    <v>Learn more on Bing</v>
  </rv>
  <rv s="1">
    <v>en-US</v>
    <v>a1ndww</v>
    <v>268435456</v>
    <v>1</v>
    <v>Powered by Refinitiv</v>
    <v>0</v>
    <v>ADVANCED MICRO DEVICES, INC. (XNAS:AMD)</v>
    <v>2</v>
    <v>3</v>
    <v>Finance</v>
    <v>4</v>
    <v>227.3</v>
    <v>93.114999999999995</v>
    <v>1.6854</v>
    <v>-1.78</v>
    <v>-1.462E-3</v>
    <v>-1.0300999999999999E-2</v>
    <v>-0.25</v>
    <v>USD</v>
    <v>Advanced Micro Devices, Inc. is a global semiconductor company. It is focused on high-performance computing, graphics and visualization technologies. It operates in four segments. The Data Center segment includes server central processing units (CPUs), graphics processing units (GPUs), accelerated processing units (APUs), data processing units (DPUs), field programmable gate arrays (FPGAs), smart network interface cards (SmartNICs), artificial intelligence (AI) accelerators and adaptive system-on-chip (SoC) products for data centers. The Client segment includes CPUs, APUs, and chipsets for desktop, notebook and handheld personal computers. Gaming segment includes discrete GPUs, semi-custom SoC products and development services. Embedded segment includes embedded CPUs, GPUs, APUs, FPGAs, system on modules (SOMs), and adaptive SoC products. Its products include AMD Ryzen AI, Radeon PRO and AMD Advantage Premium. It also accelerates development and deployment of AI Models on its hardware.</v>
    <v>26000</v>
    <v>Nasdaq Stock Market</v>
    <v>XNAS</v>
    <v>XNAS</v>
    <v>2485 Augustine Drive, SANTA CLARA, CA, 95054 US</v>
    <v>174.05</v>
    <v>Semiconductors &amp; Semiconductor Equipment</v>
    <v>Stock</v>
    <v>45574.999897071095</v>
    <v>79</v>
    <v>169.55</v>
    <v>276792791640</v>
    <v>ADVANCED MICRO DEVICES, INC.</v>
    <v>ADVANCED MICRO DEVICES, INC.</v>
    <v>174.05</v>
    <v>205.82499999999999</v>
    <v>172.8</v>
    <v>171.02</v>
    <v>170.77</v>
    <v>1618482000</v>
    <v>AMD</v>
    <v>ADVANCED MICRO DEVICES, INC. (XNAS:AMD)</v>
    <v>33890735</v>
    <v>32867150</v>
    <v>1969</v>
  </rv>
  <rv s="2">
    <v>80</v>
  </rv>
  <rv s="0">
    <v>https://www.bing.com/financeapi/forcetrigger?t=a1mrar&amp;q=XNYS%3aABT&amp;form=skydnc</v>
    <v>Learn more on Bing</v>
  </rv>
  <rv s="1">
    <v>en-US</v>
    <v>a1mrar</v>
    <v>268435456</v>
    <v>1</v>
    <v>Powered by Refinitiv</v>
    <v>0</v>
    <v>ABBOTT LABORATORIES (XNYS:ABT)</v>
    <v>2</v>
    <v>3</v>
    <v>Finance</v>
    <v>4</v>
    <v>121.64</v>
    <v>89.674000000000007</v>
    <v>0.72170000000000001</v>
    <v>1.32</v>
    <v>2.587E-4</v>
    <v>1.1514999999999999E-2</v>
    <v>0.03</v>
    <v>USD</v>
    <v>Abbott Laboratories is a global healthcare company. The Company is engaged in the discovery, development, manufacture, and sale of a broad and diversified line of health care products. The Company operates through four segments: Established Pharmaceutical Products, Diagnostic Products, Nutritional Products, and Medical Devices. The Established Pharmaceutical Products segment is engaged in the international sales of a broad line of branded generic pharmaceutical products. The Diagnostic Products segment is engaged in the worldwide sales of diagnostic systems and tests for blood banks, hospitals, commercial laboratories, and alternate-care testing sites. The Nutritional Products segment is involved in the worldwide sales of a broad line of adult and pediatric nutritional products. The Medical Devices segment includes the worldwide sales of rhythm management, electrophysiology, heart failure, vascular, structural heart, neuromodulation, and diabetes care products.</v>
    <v>114000</v>
    <v>New York Stock Exchange</v>
    <v>XNYS</v>
    <v>XNYS</v>
    <v>100 Abbott Park Road, Abbot Park, ABBOTT PARK, IL, 60064-3500 US</v>
    <v>116.27</v>
    <v>Healthcare Equipment &amp; Supplies</v>
    <v>Stock</v>
    <v>45574.990714825784</v>
    <v>82</v>
    <v>114.56</v>
    <v>201741057150</v>
    <v>ABBOTT LABORATORIES</v>
    <v>ABBOTT LABORATORIES</v>
    <v>114.98</v>
    <v>36.484099999999998</v>
    <v>114.63</v>
    <v>115.95</v>
    <v>115.98</v>
    <v>1739897000</v>
    <v>ABT</v>
    <v>ABBOTT LABORATORIES (XNYS:ABT)</v>
    <v>4256968</v>
    <v>4798557</v>
    <v>1900</v>
  </rv>
  <rv s="2">
    <v>83</v>
  </rv>
  <rv s="0">
    <v>https://www.bing.com/financeapi/forcetrigger?t=a1mpqh&amp;q=XNYS%3aABBV&amp;form=skydnc</v>
    <v>Learn more on Bing</v>
  </rv>
  <rv s="1">
    <v>en-US</v>
    <v>a1mpqh</v>
    <v>268435456</v>
    <v>1</v>
    <v>Powered by Refinitiv</v>
    <v>0</v>
    <v>ABBVIE INC. (XNYS:ABBV)</v>
    <v>2</v>
    <v>3</v>
    <v>Finance</v>
    <v>4</v>
    <v>199.95</v>
    <v>135.85</v>
    <v>0.61919999999999997</v>
    <v>1.74</v>
    <v>-1.232E-3</v>
    <v>9.0150000000000004E-3</v>
    <v>-0.24</v>
    <v>USD</v>
    <v>AbbVie Inc. is a diversified research-based biopharmaceutical company engaged in the research and development, manufacturing, commercialization and sale of medicines and therapies. It offers a comprehensive product portfolio across Immunology, Oncology, Neuroscience, Eye Care, Aesthetics, and Other Specialties. Immunology includes Rheumatology, Dermatology, and Gastroenterology. Oncology includes Acute Myeloid Leukemia, Acute Lymphoblastic Leukemia, Chronic Lymphocytic Leukemia, Diffuse large B-cell lymphoma, and others. Neuroscience includes Parkinson's disease, Migraine, Movement Disorders, Psychiatric Disorders, and Alzheimer’s disease. Eye Care includes Chronic Dry Eye Disease, Glaucoma, Age-Related Retinal Diseases, and Refractive Disorders. Aesthetics includes Botox Cosmetic, The Juvederm Collection of Fillers, and others. It offers NX-13 for the treatment of ulcerative colitis (UC) and Crohn's disease (CD). It also offers CEL383 for the treatment of inflammatory bowel disease.</v>
    <v>50000</v>
    <v>New York Stock Exchange</v>
    <v>XNYS</v>
    <v>XNYS</v>
    <v>1 N Waukegan Rd, NORTH CHICAGO, IL, 60064 US</v>
    <v>194.88499999999999</v>
    <v>Pharmaceuticals</v>
    <v>Stock</v>
    <v>45574.994579941405</v>
    <v>85</v>
    <v>191.95</v>
    <v>343995494000</v>
    <v>ABBVIE INC.</v>
    <v>ABBVIE INC.</v>
    <v>192.85</v>
    <v>65.159899999999993</v>
    <v>193.01</v>
    <v>194.75</v>
    <v>194.51</v>
    <v>1766344000</v>
    <v>ABBV</v>
    <v>ABBVIE INC. (XNYS:ABBV)</v>
    <v>4479107</v>
    <v>4600034</v>
    <v>2012</v>
  </rv>
  <rv s="2">
    <v>86</v>
  </rv>
  <rv s="0">
    <v>http://en.wikipedia.org/wiki/The_Walt_Disney_Company</v>
    <v>Wikipedia</v>
  </rv>
  <rv s="3">
    <v>15</v>
    <v>88</v>
  </rv>
  <rv s="4">
    <v>9</v>
    <v>https://www.bing.com/th?id=AMMS_0aa288ba528f6f45e3de87d97e250136&amp;qlt=95</v>
    <v>89</v>
    <v>0</v>
    <v>https://www.bing.com/images/search?form=xlimg&amp;q=the+walt+disney+company</v>
    <v>Image of THE WALT DISNEY COMPANY</v>
  </rv>
  <rv s="0">
    <v>https://www.bing.com/financeapi/forcetrigger?t=a1r2z2&amp;q=XNYS%3aDIS&amp;form=skydnc</v>
    <v>Learn more on Bing</v>
  </rv>
  <rv s="5">
    <v>en-US</v>
    <v>a1r2z2</v>
    <v>268435456</v>
    <v>1</v>
    <v>Powered by Refinitiv</v>
    <v>5</v>
    <v>THE WALT DISNEY COMPANY (XNYS:DIS)</v>
    <v>7</v>
    <v>8</v>
    <v>Finance</v>
    <v>4</v>
    <v>123.74</v>
    <v>79.23</v>
    <v>1.403</v>
    <v>1.0900000000000001</v>
    <v>0</v>
    <v>1.1782999999999998E-2</v>
    <v>0</v>
    <v>USD</v>
    <v>The Walt Disney Company is a diversified worldwide entertainment company. The Company's segments include Entertainment, Sports and Experiences. The Entertainment segment generally encompasses the Company’s non-sports focused global film, television and direct-to-consumer (DTC) video streaming content production and distribution activities. Its line of business includes Linear Networks, Direct-to-Consumer, and Content Sales/Licensing. The Sports segment generally encompasses the Company’s sports-focused global television and DTC video streaming content production and distribution activities. Its line of business includes ESPN and Star. Experiences segment includes Parks and Experiences and Consumer Products. Parks and Experiences consists of Walt Disney World Resort in Florida, Disneyland Resort in California, Disney Cruise Line, Disney Vacation Club, and Disneyland Paris, among others. Consumer Products includes licensing of its trade names, characters, visual, literary and other IPs.</v>
    <v>225000</v>
    <v>New York Stock Exchange</v>
    <v>XNYS</v>
    <v>XNYS</v>
    <v>500 South Buena Vista Street, BURBANK, CA, 91521-0001 US</v>
    <v>94.01</v>
    <v>90</v>
    <v>Media &amp; Publishing</v>
    <v>Stock</v>
    <v>45574.999656260938</v>
    <v>91</v>
    <v>91.46</v>
    <v>167775000000</v>
    <v>THE WALT DISNEY COMPANY</v>
    <v>THE WALT DISNEY COMPANY</v>
    <v>91.86</v>
    <v>35.895099999999999</v>
    <v>92.51</v>
    <v>93.6</v>
    <v>93.6</v>
    <v>1813587000</v>
    <v>DIS</v>
    <v>THE WALT DISNEY COMPANY (XNYS:DIS)</v>
    <v>8654470</v>
    <v>8819134</v>
    <v>2018</v>
  </rv>
  <rv s="2">
    <v>92</v>
  </rv>
  <rv s="0">
    <v>https://www.bing.com/financeapi/forcetrigger?t=a1qlz2&amp;q=XNYS%3aCVX&amp;form=skydnc</v>
    <v>Learn more on Bing</v>
  </rv>
  <rv s="1">
    <v>en-US</v>
    <v>a1qlz2</v>
    <v>268435456</v>
    <v>1</v>
    <v>Powered by Refinitiv</v>
    <v>0</v>
    <v>CHEVRON CORPORATION (XNYS:CVX)</v>
    <v>2</v>
    <v>3</v>
    <v>Finance</v>
    <v>4</v>
    <v>170.17</v>
    <v>135.3672</v>
    <v>1.0795999999999999</v>
    <v>0.9</v>
    <v>0</v>
    <v>6.0499999999999998E-3</v>
    <v>0</v>
    <v>USD</v>
    <v>Chevron Corporation is an integrated energy company. The Company produces crude oil and natural gas; manufactures transportation fuels, lubricants, petrochemicals and additives; and develops technologies that enhance its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45600</v>
    <v>New York Stock Exchange</v>
    <v>XNYS</v>
    <v>XNYS</v>
    <v>5001 EXECUTIVE PARKWAY, SUITE 200, SAN RAMON, CA, 94583 US</v>
    <v>150.37</v>
    <v>Oil &amp; Gas</v>
    <v>Stock</v>
    <v>45574.999892453125</v>
    <v>94</v>
    <v>147.36000000000001</v>
    <v>273697429050</v>
    <v>CHEVRON CORPORATION</v>
    <v>CHEVRON CORPORATION</v>
    <v>147.51</v>
    <v>14.8461</v>
    <v>148.75</v>
    <v>149.65</v>
    <v>149.65</v>
    <v>1828917000</v>
    <v>CVX</v>
    <v>CHEVRON CORPORATION (XNYS:CVX)</v>
    <v>4973453</v>
    <v>8249187</v>
    <v>1926</v>
  </rv>
  <rv s="2">
    <v>95</v>
  </rv>
  <rv s="0">
    <v>https://www.bing.com/financeapi/forcetrigger?t=a256cw&amp;q=XNYS%3aV&amp;form=skydnc</v>
    <v>Learn more on Bing</v>
  </rv>
  <rv s="1">
    <v>en-US</v>
    <v>a256cw</v>
    <v>268435456</v>
    <v>1</v>
    <v>Powered by Refinitiv</v>
    <v>0</v>
    <v>VISA INC. (XNYS:V)</v>
    <v>2</v>
    <v>3</v>
    <v>Finance</v>
    <v>4</v>
    <v>293.07</v>
    <v>228.03</v>
    <v>0.96009999999999995</v>
    <v>1.97</v>
    <v>-2.8889999999999997E-4</v>
    <v>7.1650000000000004E-3</v>
    <v>-0.08</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28800</v>
    <v>New York Stock Exchange</v>
    <v>XNYS</v>
    <v>XNYS</v>
    <v>P.O. Box 8999, SAN FRANCISCO, CA, 94128-8999 US</v>
    <v>277.49</v>
    <v>Software &amp; IT Services</v>
    <v>Stock</v>
    <v>45574.998041250001</v>
    <v>97</v>
    <v>274.42</v>
    <v>547187925510</v>
    <v>VISA INC.</v>
    <v>VISA INC.</v>
    <v>275</v>
    <v>29.649899999999999</v>
    <v>274.95999999999998</v>
    <v>276.93</v>
    <v>276.85000000000002</v>
    <v>1975907000</v>
    <v>V</v>
    <v>VISA INC. (XNYS:V)</v>
    <v>4115807</v>
    <v>7421243</v>
    <v>2007</v>
  </rv>
  <rv s="2">
    <v>98</v>
  </rv>
  <rv s="0">
    <v>https://www.bing.com/financeapi/forcetrigger?t=a1zsjc&amp;q=XNYS%3aPG&amp;form=skydnc</v>
    <v>Learn more on Bing</v>
  </rv>
  <rv s="1">
    <v>en-US</v>
    <v>a1zsjc</v>
    <v>268435456</v>
    <v>1</v>
    <v>Powered by Refinitiv</v>
    <v>0</v>
    <v>THE PROCTER &amp; GAMBLE COMPANY (XNYS:PG)</v>
    <v>2</v>
    <v>3</v>
    <v>Finance</v>
    <v>4</v>
    <v>177.94</v>
    <v>141.6</v>
    <v>0.41049999999999998</v>
    <v>1.1100000000000001</v>
    <v>-3.545E-4</v>
    <v>6.6010000000000001E-3</v>
    <v>-0.06</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169.80500000000001</v>
    <v>Personal &amp; Household Products &amp; Services</v>
    <v>Stock</v>
    <v>45574.994774328123</v>
    <v>100</v>
    <v>168</v>
    <v>397735073160</v>
    <v>THE PROCTER &amp; GAMBLE COMPANY</v>
    <v>THE PROCTER &amp; GAMBLE COMPANY</v>
    <v>168.38</v>
    <v>28.122599999999998</v>
    <v>168.16</v>
    <v>169.27</v>
    <v>169.21</v>
    <v>2349708000</v>
    <v>PG</v>
    <v>THE PROCTER &amp; GAMBLE COMPANY (XNYS:PG)</v>
    <v>8758806</v>
    <v>7211487</v>
    <v>1905</v>
  </rv>
  <rv s="2">
    <v>101</v>
  </rv>
  <rv s="0">
    <v>https://www.bing.com/financeapi/forcetrigger?t=a1w8ec&amp;q=XNYS%3aJNJ&amp;form=skydnc</v>
    <v>Learn more on Bing</v>
  </rv>
  <rv s="1">
    <v>en-US</v>
    <v>a1w8ec</v>
    <v>268435456</v>
    <v>1</v>
    <v>Powered by Refinitiv</v>
    <v>0</v>
    <v>JOHNSON &amp; JOHNSON (XNYS:JNJ)</v>
    <v>2</v>
    <v>3</v>
    <v>Finance</v>
    <v>4</v>
    <v>168.85</v>
    <v>143.13</v>
    <v>0.51839999999999997</v>
    <v>0.96</v>
    <v>7.4700000000000005E-4</v>
    <v>6.012E-3</v>
    <v>0.12</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131900</v>
    <v>New York Stock Exchange</v>
    <v>XNYS</v>
    <v>XNYS</v>
    <v>One Johnson &amp; Johnson Plaza, NEW BRUNSWICK, NJ, 08933 US</v>
    <v>161.215</v>
    <v>Pharmaceuticals</v>
    <v>Stock</v>
    <v>45574.999660335154</v>
    <v>103</v>
    <v>159.51</v>
    <v>386723748600</v>
    <v>JOHNSON &amp; JOHNSON</v>
    <v>JOHNSON &amp; JOHNSON</v>
    <v>159.91999999999999</v>
    <v>24.108599999999999</v>
    <v>159.69</v>
    <v>160.65</v>
    <v>160.77000000000001</v>
    <v>2407244000</v>
    <v>JNJ</v>
    <v>JOHNSON &amp; JOHNSON (XNYS:JNJ)</v>
    <v>6047269</v>
    <v>5665954</v>
    <v>1887</v>
  </rv>
  <rv s="2">
    <v>104</v>
  </rv>
  <rv s="0">
    <v>https://www.bing.com/financeapi/forcetrigger?t=a1slm7&amp;q=XNAS%3aMETA&amp;form=skydnc</v>
    <v>Learn more on Bing</v>
  </rv>
  <rv s="1">
    <v>en-US</v>
    <v>a1slm7</v>
    <v>268435456</v>
    <v>1</v>
    <v>Powered by Refinitiv</v>
    <v>0</v>
    <v>Meta Platforms, Inc. (XNAS:META)</v>
    <v>2</v>
    <v>3</v>
    <v>Finance</v>
    <v>4</v>
    <v>602.95000000000005</v>
    <v>279.40300000000002</v>
    <v>1.2115</v>
    <v>-2.38</v>
    <v>-1.6930000000000001E-3</v>
    <v>-4.0140000000000002E-3</v>
    <v>-0.99990000000000001</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v>
    <v>70799</v>
    <v>Nasdaq Stock Market</v>
    <v>XNAS</v>
    <v>XNAS</v>
    <v>1 Meta Way, MENLO PARK, CA, 94025 US</v>
    <v>594.39</v>
    <v>Software &amp; IT Services</v>
    <v>Stock</v>
    <v>45574.999796863282</v>
    <v>106</v>
    <v>581.61</v>
    <v>1493882236670</v>
    <v>Meta Platforms, Inc.</v>
    <v>Meta Platforms, Inc.</v>
    <v>593.99</v>
    <v>29.8963</v>
    <v>592.89</v>
    <v>590.51</v>
    <v>589.51009999999997</v>
    <v>2529817000</v>
    <v>META</v>
    <v>Meta Platforms, Inc. (XNAS:META)</v>
    <v>9529707</v>
    <v>12057204</v>
    <v>2004</v>
  </rv>
  <rv s="2">
    <v>107</v>
  </rv>
  <rv s="0">
    <v>https://www.bing.com/financeapi/forcetrigger?t=a1xxmw&amp;q=XNYS%3aMRK&amp;form=skydnc</v>
    <v>Learn more on Bing</v>
  </rv>
  <rv s="1">
    <v>en-US</v>
    <v>a1xxmw</v>
    <v>268435456</v>
    <v>1</v>
    <v>Powered by Refinitiv</v>
    <v>0</v>
    <v>MERCK &amp; CO., INC. (XNYS:MRK)</v>
    <v>2</v>
    <v>3</v>
    <v>Finance</v>
    <v>4</v>
    <v>134.63</v>
    <v>99.14</v>
    <v>0.40500000000000003</v>
    <v>1.75</v>
    <v>1.6320000000000002E-3</v>
    <v>1.6126000000000001E-2</v>
    <v>0.18</v>
    <v>USD</v>
    <v>Merck &amp; Co., Inc. is a global health care company. It offers health solutions through its prescription medicines, including biologic therapies, vaccines and animal health products. Its Pharmaceutical segment includes human health pharmaceuticals and vaccine products. Human health pharmaceutical products include therapeutic and preventive agents, sold by prescription, for the treatment of human disorders. Its Animal Health segment discovers, develops, manufactures and markets a range of veterinary pharmaceutical and vaccine products and health management solutions and services, for the prevention, treatment and control of disease in all livestock and companion animal species. Its lead candidate, MK-6070, is a T-cell engager targeting delta-like ligand 3, an inhibitory canonical Notch ligand. Its lead candidate, Restoret, is an investigational, potentially first-in-class tetravalent, tri-specific antibody that acts as an agonist of the Wingless-related integration site signaling pathway.</v>
    <v>72000</v>
    <v>New York Stock Exchange</v>
    <v>XNYS</v>
    <v>XNYS</v>
    <v>126 East Lincoln Avenue, RAHWAY, NJ, 07065 US</v>
    <v>110.3</v>
    <v>Pharmaceuticals</v>
    <v>Stock</v>
    <v>45574.999894930472</v>
    <v>109</v>
    <v>108.2</v>
    <v>279513388430</v>
    <v>MERCK &amp; CO., INC.</v>
    <v>MERCK &amp; CO., INC.</v>
    <v>108.41</v>
    <v>20.459800000000001</v>
    <v>108.52</v>
    <v>110.27</v>
    <v>110.45</v>
    <v>2534809000</v>
    <v>MRK</v>
    <v>MERCK &amp; CO., INC. (XNYS:MRK)</v>
    <v>8627785</v>
    <v>9979593</v>
    <v>1970</v>
  </rv>
  <rv s="2">
    <v>110</v>
  </rv>
  <rv s="0">
    <v>http://pt.wikipedia.org/wiki/Oracle_Corporation</v>
    <v>Wikipedia</v>
  </rv>
  <rv s="3">
    <v>15</v>
    <v>112</v>
  </rv>
  <rv s="4">
    <v>9</v>
    <v>https://www.bing.com/th?id=AMMS_672116c618c664d13b2515d6587ba357&amp;qlt=95</v>
    <v>113</v>
    <v>0</v>
    <v>https://www.bing.com/images/search?form=xlimg&amp;q=oracle+corporation</v>
    <v>Image of ORACLE CORPORATION</v>
  </rv>
  <rv s="0">
    <v>https://www.bing.com/financeapi/forcetrigger?t=a1zbec&amp;q=XNYS%3aORCL&amp;form=skydnc</v>
    <v>Learn more on Bing</v>
  </rv>
  <rv s="5">
    <v>en-US</v>
    <v>a1zbec</v>
    <v>268435456</v>
    <v>1</v>
    <v>Powered by Refinitiv</v>
    <v>5</v>
    <v>ORACLE CORPORATION (XNYS:ORCL)</v>
    <v>7</v>
    <v>8</v>
    <v>Finance</v>
    <v>4</v>
    <v>178.61</v>
    <v>99.26</v>
    <v>1.0092000000000001</v>
    <v>3.92</v>
    <v>8.9740000000000002E-4</v>
    <v>2.2481000000000001E-2</v>
    <v>0.16</v>
    <v>USD</v>
    <v>Oracle Corporation offers integrated suites of applications plus secure, autonomous infrastructure in the Oracle Cloud. The Company's segments include cloud and license, hardware, and services. The cloud and license segment markets, sells and delivers a broad spectrum of enterprise applications and infrastructure technologies through its cloud and license offerings. The hardware segment provides a broad selection of enterprise hardware products and hardware-related software products including Oracle Engineered Systems, servers, storage, operating systems, virtualization, management and other hardware-related software and related hardware support. The services segment helps customers and partners maximize the performance of their investments in Oracle applications and infrastructure technologies. Its products and services are delivered worldwide through a variety of flexible and interoperable IT deployment models. These models include on-premise, cloud-based and hybrid deployments.</v>
    <v>159000</v>
    <v>New York Stock Exchange</v>
    <v>XNYS</v>
    <v>XNYS</v>
    <v>2300 Oracle Way, AUSTIN, TX, 78741 US</v>
    <v>178.61</v>
    <v>114</v>
    <v>Software &amp; IT Services</v>
    <v>Stock</v>
    <v>45574.99966763828</v>
    <v>115</v>
    <v>173.81</v>
    <v>494052822270</v>
    <v>ORACLE CORPORATION</v>
    <v>ORACLE CORPORATION</v>
    <v>174.56</v>
    <v>45.9771</v>
    <v>174.37</v>
    <v>178.29</v>
    <v>178.45</v>
    <v>2771063000</v>
    <v>ORCL</v>
    <v>ORACLE CORPORATION (XNYS:ORCL)</v>
    <v>8120894</v>
    <v>12035396</v>
    <v>2005</v>
  </rv>
  <rv s="2">
    <v>116</v>
  </rv>
  <rv s="0">
    <v>https://www.bing.com/financeapi/forcetrigger?t=a1waa2&amp;q=XNYS%3aJPM&amp;form=skydnc</v>
    <v>Learn more on Bing</v>
  </rv>
  <rv s="1">
    <v>en-US</v>
    <v>a1waa2</v>
    <v>268435456</v>
    <v>1</v>
    <v>Powered by Refinitiv</v>
    <v>0</v>
    <v>JPMORGAN CHASE &amp; CO. (XNYS:JPM)</v>
    <v>2</v>
    <v>3</v>
    <v>Finance</v>
    <v>4</v>
    <v>225.48</v>
    <v>135.19</v>
    <v>1.0992</v>
    <v>2.67</v>
    <v>-3.748E-4</v>
    <v>1.2669E-2</v>
    <v>-0.08</v>
    <v>USD</v>
    <v>JPMorgan Chase &amp; Co. is a financial holding company. It has four segments: Consumer &amp; Community Banking (CCB), Corporate &amp; Investment Bank (CIB), Commercial Banking (CB), and Asset &amp; Wealth Management (AWM). CCB segment offers products and services to consumers and small businesses through bank branches, ATMs, digital (including mobile and online) and telephone banking. CIB segment consists of banking and markets and securities services, and offers a suite of investment banking, market-making, prime brokerage, lending, and treasury and securities products and services to a global client base of corporations, investors, financial institutions, merchants, government and municipal entities. CB segment provides financial solutions, including lending, payments, investment banking and asset management products across three primary client segments: Middle Market Banking, Corporate Client Banking and Commercial Real Estate Banking. AWM segment offers investment and wealth management solutions.</v>
    <v>313206</v>
    <v>New York Stock Exchange</v>
    <v>XNYS</v>
    <v>XNYS</v>
    <v>383 Madison Avenue, NEW YORK, NY, 10179 US</v>
    <v>214.24</v>
    <v>Banking Services</v>
    <v>Stock</v>
    <v>45574.999920068753</v>
    <v>118</v>
    <v>209.38</v>
    <v>607215114300</v>
    <v>JPMORGAN CHASE &amp; CO.</v>
    <v>JPMORGAN CHASE &amp; CO.</v>
    <v>209.7</v>
    <v>11.8965</v>
    <v>210.75</v>
    <v>213.42</v>
    <v>213.34</v>
    <v>2845165000</v>
    <v>JPM</v>
    <v>JPMORGAN CHASE &amp; CO. (XNYS:JPM)</v>
    <v>7023998</v>
    <v>9683749</v>
    <v>1968</v>
  </rv>
  <rv s="2">
    <v>119</v>
  </rv>
  <rv s="0">
    <v>https://www.bing.com/financeapi/forcetrigger?t=a24kar&amp;q=XNAS%3aTSLA&amp;form=skydnc</v>
    <v>Learn more on Bing</v>
  </rv>
  <rv s="1">
    <v>en-US</v>
    <v>a24kar</v>
    <v>268435456</v>
    <v>1</v>
    <v>Powered by Refinitiv</v>
    <v>0</v>
    <v>TESLA, INC. (XNAS:TSLA)</v>
    <v>2</v>
    <v>3</v>
    <v>Finance</v>
    <v>4</v>
    <v>271</v>
    <v>138.80250000000001</v>
    <v>2.294</v>
    <v>-3.45</v>
    <v>2.2819999999999997E-3</v>
    <v>-1.4110000000000001E-2</v>
    <v>0.55000000000000004</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247.43</v>
    <v>Automobiles &amp; Auto Parts</v>
    <v>Stock</v>
    <v>45574.999991932811</v>
    <v>121</v>
    <v>239.51</v>
    <v>768755695800</v>
    <v>TESLA, INC.</v>
    <v>TESLA, INC.</v>
    <v>243.82</v>
    <v>68.729600000000005</v>
    <v>244.5</v>
    <v>241.05</v>
    <v>241.6</v>
    <v>3189196000</v>
    <v>TSLA</v>
    <v>TESLA, INC. (XNAS:TSLA)</v>
    <v>66289529</v>
    <v>80319214</v>
    <v>2024</v>
  </rv>
  <rv s="2">
    <v>122</v>
  </rv>
  <rv s="0">
    <v>https://www.bing.com/financeapi/forcetrigger?t=a25tgh&amp;q=XNYS%3aWFC&amp;form=skydnc</v>
    <v>Learn more on Bing</v>
  </rv>
  <rv s="1">
    <v>en-US</v>
    <v>a25tgh</v>
    <v>268435456</v>
    <v>1</v>
    <v>Powered by Refinitiv</v>
    <v>0</v>
    <v>WELLS FARGO &amp; COMPANY (XNYS:WFC)</v>
    <v>2</v>
    <v>3</v>
    <v>Finance</v>
    <v>4</v>
    <v>62.55</v>
    <v>38.575000000000003</v>
    <v>1.1564000000000001</v>
    <v>0.24</v>
    <v>3.1280000000000001E-3</v>
    <v>4.1879999999999999E-3</v>
    <v>0.18</v>
    <v>USD</v>
    <v>Wells Fargo &amp; Company is a financial services company. It provides a diversified set of banking, investment and mortgage products and services, and consumer and commercial finance, through banking locations and offices, the Internet (www.wellsfargo.com) and other distribution channels to individuals, businesses and institutions in all 50 states, the District of Columbia and in countries outside the United States. Its segments include Consumer Banking and Lending; Commercial Banking; Corporate and Investment Banking, and Wealth and Investment Management. The Wealth and Investment Management segment provides personalized wealth management, brokerage, financial planning, lending, private banking, trust and fiduciary products and services to affluent, high-net worth and ultra-high-net worth clients. Commercial Banking products and services include banking and credit products across multiple industry sectors and municipalities, secured lending and lease products, and treasury management.</v>
    <v>222544</v>
    <v>New York Stock Exchange</v>
    <v>XNYS</v>
    <v>XNYS</v>
    <v>420 Montgomery Street, SAN FRANCISCO, CA, 94104 US</v>
    <v>57.725000000000001</v>
    <v>Banking Services</v>
    <v>Stock</v>
    <v>45574.999828437503</v>
    <v>124</v>
    <v>57.07</v>
    <v>195852925800</v>
    <v>WELLS FARGO &amp; COMPANY</v>
    <v>WELLS FARGO &amp; COMPANY</v>
    <v>57.32</v>
    <v>11.805300000000001</v>
    <v>57.3</v>
    <v>57.54</v>
    <v>57.72</v>
    <v>3403770000</v>
    <v>WFC</v>
    <v>WELLS FARGO &amp; COMPANY (XNYS:WFC)</v>
    <v>12415302</v>
    <v>18814721</v>
    <v>1929</v>
  </rv>
  <rv s="2">
    <v>125</v>
  </rv>
  <rv s="0">
    <v>https://www.bing.com/financeapi/forcetrigger?t=a1qe5r&amp;q=XNAS%3aCSCO&amp;form=skydnc</v>
    <v>Learn more on Bing</v>
  </rv>
  <rv s="1">
    <v>en-US</v>
    <v>a1qe5r</v>
    <v>268435456</v>
    <v>1</v>
    <v>Powered by Refinitiv</v>
    <v>0</v>
    <v>CISCO SYSTEMS, INC. (XNAS:CSCO)</v>
    <v>2</v>
    <v>3</v>
    <v>Finance</v>
    <v>4</v>
    <v>54.585000000000001</v>
    <v>44.5</v>
    <v>0.8246</v>
    <v>0.83</v>
    <v>1.867E-3</v>
    <v>1.5741000000000002E-2</v>
    <v>0.1</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53.674999999999997</v>
    <v>Communications &amp; Networking</v>
    <v>Stock</v>
    <v>45574.997755277342</v>
    <v>127</v>
    <v>52.54</v>
    <v>213743766600</v>
    <v>CISCO SYSTEMS, INC.</v>
    <v>CISCO SYSTEMS, INC.</v>
    <v>52.65</v>
    <v>20.782900000000001</v>
    <v>52.73</v>
    <v>53.56</v>
    <v>53.66</v>
    <v>3990735000</v>
    <v>CSCO</v>
    <v>CISCO SYSTEMS, INC. (XNAS:CSCO)</v>
    <v>10586120</v>
    <v>16669136</v>
    <v>2021</v>
  </rv>
  <rv s="2">
    <v>128</v>
  </rv>
  <rv s="0">
    <v>https://www.bing.com/financeapi/forcetrigger?t=a25obh&amp;q=XNYS%3aVZ&amp;form=skydnc</v>
    <v>Learn more on Bing</v>
  </rv>
  <rv s="1">
    <v>en-US</v>
    <v>a25obh</v>
    <v>268435456</v>
    <v>1</v>
    <v>Powered by Refinitiv</v>
    <v>0</v>
    <v>VERIZON COMMUNICATIONS INC. (XNYS:VZ)</v>
    <v>2</v>
    <v>3</v>
    <v>Finance</v>
    <v>4</v>
    <v>45.36</v>
    <v>30.62</v>
    <v>0.41160000000000002</v>
    <v>0.1</v>
    <v>2.947E-3</v>
    <v>2.2720000000000001E-3</v>
    <v>0.13</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brands.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103900</v>
    <v>New York Stock Exchange</v>
    <v>XNYS</v>
    <v>XNYS</v>
    <v>1095 Avenue Of The Americas, NEW YORK, NY, 10036 US</v>
    <v>44.25</v>
    <v>Telecommunications Services</v>
    <v>Stock</v>
    <v>45574.99975876094</v>
    <v>130</v>
    <v>43.805</v>
    <v>185681927200</v>
    <v>VERIZON COMMUNICATIONS INC.</v>
    <v>VERIZON COMMUNICATIONS INC.</v>
    <v>44.06</v>
    <v>16.539200000000001</v>
    <v>44.01</v>
    <v>44.11</v>
    <v>44.24</v>
    <v>4209520000</v>
    <v>VZ</v>
    <v>VERIZON COMMUNICATIONS INC. (XNYS:VZ)</v>
    <v>12614166</v>
    <v>20787026</v>
    <v>1983</v>
  </rv>
  <rv s="2">
    <v>131</v>
  </rv>
  <rv s="0">
    <v>https://www.bing.com/financeapi/forcetrigger?t=a1wljc&amp;q=XNYS%3aKO&amp;form=skydnc</v>
    <v>Learn more on Bing</v>
  </rv>
  <rv s="1">
    <v>en-US</v>
    <v>a1wljc</v>
    <v>268435456</v>
    <v>1</v>
    <v>Powered by Refinitiv</v>
    <v>0</v>
    <v>THE COCA-COLA COMPANY (XNYS:KO)</v>
    <v>2</v>
    <v>3</v>
    <v>Finance</v>
    <v>4</v>
    <v>73.53</v>
    <v>52.11</v>
    <v>0.61140000000000005</v>
    <v>0.39</v>
    <v>-2.875E-4</v>
    <v>5.6369999999999996E-3</v>
    <v>-0.02</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69.739999999999995</v>
    <v>Beverages</v>
    <v>Stock</v>
    <v>45574.999627060155</v>
    <v>133</v>
    <v>69.069999999999993</v>
    <v>299837516760</v>
    <v>THE COCA-COLA COMPANY</v>
    <v>THE COCA-COLA COMPANY</v>
    <v>69.19</v>
    <v>28.272400000000001</v>
    <v>69.180000000000007</v>
    <v>69.569999999999993</v>
    <v>69.55</v>
    <v>4309868000</v>
    <v>KO</v>
    <v>THE COCA-COLA COMPANY (XNYS:KO)</v>
    <v>9037735</v>
    <v>14643623</v>
    <v>1919</v>
  </rv>
  <rv s="2">
    <v>134</v>
  </rv>
  <rv s="0">
    <v>https://www.bing.com/financeapi/forcetrigger?t=a269ec&amp;q=XNYS%3aXOM&amp;form=skydnc</v>
    <v>Learn more on Bing</v>
  </rv>
  <rv s="1">
    <v>en-US</v>
    <v>a269ec</v>
    <v>268435456</v>
    <v>1</v>
    <v>Powered by Refinitiv</v>
    <v>0</v>
    <v>EXXON MOBIL CORPORATION (XNYS:XOM)</v>
    <v>2</v>
    <v>3</v>
    <v>Finance</v>
    <v>4</v>
    <v>126.34</v>
    <v>95.77</v>
    <v>0.87690000000000001</v>
    <v>0.05</v>
    <v>2.4570000000000001E-4</v>
    <v>4.0969999999999998E-4</v>
    <v>0.03</v>
    <v>USD</v>
    <v>Exxon Mobil Corporation is an international energy and petrochemical company. Its primary businesses include exploration for, and production of, crude oil and natural gas; manufacturing, transport and sale of crude oil, natural gas, petroleum products, petrochemicals, and a variety of specialty products; and pursuit of lower-emission business opportunities including carbon capture and storage, hydrogen, lower-emission fuels and lithium. The Upstream segment explores for and produces crude oil and natural gas. The Energy Products, Chemical Products and Specialty Products segments manufacture and sell petroleum products and petrochemicals. Energy Products include fuels, aromatics, and catalysts and licensing. Its Chemical Products consist of olefins, polyolefins, and intermediates. Its Specialty Products include finished lubricants, synthetics, and elastomers and resins. It also focuses on net-zero greenhouse gas emissions from its operated unconventional operations in the Permian Basin.</v>
    <v>62000</v>
    <v>New York Stock Exchange</v>
    <v>XNYS</v>
    <v>XNYS</v>
    <v>22777 SPRINGWOODS VILLAGE PARKWAY, SPRING, TX, 77389-1425 US</v>
    <v>122.57989999999999</v>
    <v>Oil &amp; Gas</v>
    <v>Stock</v>
    <v>45574.998563553127</v>
    <v>136</v>
    <v>120.8</v>
    <v>542424748430</v>
    <v>EXXON MOBIL CORPORATION</v>
    <v>EXXON MOBIL CORPORATION</v>
    <v>120.9</v>
    <v>14.632400000000001</v>
    <v>122.04</v>
    <v>122.09</v>
    <v>122.12</v>
    <v>4442827000</v>
    <v>XOM</v>
    <v>EXXON MOBIL CORPORATION (XNYS:XOM)</v>
    <v>11144864</v>
    <v>16475943</v>
    <v>1882</v>
  </rv>
  <rv s="2">
    <v>137</v>
  </rv>
  <rv s="0">
    <v>https://www.bing.com/financeapi/forcetrigger?t=a1nz8m&amp;q=XNAS%3aAVGO&amp;form=skydnc</v>
    <v>Learn more on Bing</v>
  </rv>
  <rv s="1">
    <v>en-US</v>
    <v>a1nz8m</v>
    <v>268435456</v>
    <v>1</v>
    <v>Powered by Refinitiv</v>
    <v>0</v>
    <v>BROADCOM INC. (XNAS:AVGO)</v>
    <v>2</v>
    <v>3</v>
    <v>Finance</v>
    <v>4</v>
    <v>186.42</v>
    <v>81.834000000000003</v>
    <v>1.1806000000000001</v>
    <v>5.22</v>
    <v>-3.4420000000000002E-3</v>
    <v>2.8883000000000002E-2</v>
    <v>-0.64</v>
    <v>USD</v>
    <v>Broadcom Inc. is a global technology company that designs, develops, and supplies a broad range of semiconductor, enterprise software and security solutions. The Company operates through two segments: semiconductor solutions and infrastructure software. The Company's semiconductor solutions segment includes all of its product lines and intellectual property (IP) licensing. It provides semiconductor solutions for managing the movement of data in data center, service provider and enterprise networking applications. Its infrastructure software segment includes its mainframe, distributed and cyber security solutions, and its fiber channel storage area networking (FC SAN) business. It provides a portfolio of software solutions that enables customers to plan, develop, automate, manage and secure applications across mainframe, distributed, mobile and cloud platforms. Its product portfolio serves markets, including cloud, data center, networking, broadband, wireless and enterprise software.</v>
    <v>20000</v>
    <v>Nasdaq Stock Market</v>
    <v>XNAS</v>
    <v>XNAS</v>
    <v>3421 Hillview Avenue, PALO ALTO, CA, 94304 US</v>
    <v>186.42</v>
    <v>Semiconductors &amp; Semiconductor Equipment</v>
    <v>Stock</v>
    <v>45574.99992602969</v>
    <v>139</v>
    <v>176.42</v>
    <v>868493607200</v>
    <v>BROADCOM INC.</v>
    <v>BROADCOM INC.</v>
    <v>179.24</v>
    <v>146.09020000000001</v>
    <v>180.73</v>
    <v>185.95</v>
    <v>185.31</v>
    <v>4670576000</v>
    <v>AVGO</v>
    <v>BROADCOM INC. (XNAS:AVGO)</v>
    <v>25504058</v>
    <v>30460728</v>
    <v>2018</v>
  </rv>
  <rv s="2">
    <v>140</v>
  </rv>
  <rv s="0">
    <v>https://www.bing.com/financeapi/forcetrigger?t=a1zqnm&amp;q=XNYS%3aPFE&amp;form=skydnc</v>
    <v>Learn more on Bing</v>
  </rv>
  <rv s="6">
    <v>en-US</v>
    <v>a1zqnm</v>
    <v>268435456</v>
    <v>1</v>
    <v>Powered by Refinitiv</v>
    <v>10</v>
    <v>PFIZER INC. (XNYS:PFE)</v>
    <v>2</v>
    <v>11</v>
    <v>Finance</v>
    <v>4</v>
    <v>33.92</v>
    <v>25.2</v>
    <v>0.64739999999999998</v>
    <v>1.01</v>
    <v>-1.325E-3</v>
    <v>3.4612999999999998E-2</v>
    <v>-0.04</v>
    <v>USD</v>
    <v>Pfizer Inc. is a research-based global biopharmaceutical company. The Company is engaged in the discovery, development, manufacture, marketing, sale and distribution of biopharmaceutical products worldwide. Its Biopharma segment is engaged in the science-based biopharmaceutical business. Its Biopharma segment includes the Pfizer Oncology Division, the Pfizer U.S. Commercial Division, and the Pfizer International Commercial Division. Its product categories include oncology, primary care and specialty care. Its Oncology products include Ibrance, Xtandi, Inlyta, Bosulif, Lorbrena, Braftovi, Mektovi, Padcev, Adcetris, Talzenna, Tukysa, Elrexfio and Tivdak. Its primary care products include Eliquis, Nurtec ODT/Vydura, Comirnaty, the Prevnar family, Abrysvo, FSME/IMMUN-TicoVac, Paxlovid and Lucira by Pfizer. Its specialty care products include Xeljanz, Enbrel (outside the U.S. and Canada), Inflectra, Cibinqo, Litfulo, Vyndaqel family, Genotropin, Sulperazon, Zavicefta, Medrol and Panzyga.</v>
    <v>88000</v>
    <v>New York Stock Exchange</v>
    <v>XNYS</v>
    <v>XNYS</v>
    <v>66 HUDSON BOULEVARD EAST, NEW YORK, NY, 10001-2192 US</v>
    <v>30.43</v>
    <v>Pharmaceuticals</v>
    <v>Stock</v>
    <v>45574.99990350625</v>
    <v>142</v>
    <v>29.1</v>
    <v>171077522050</v>
    <v>PFIZER INC.</v>
    <v>PFIZER INC.</v>
    <v>29.22</v>
    <v>29.18</v>
    <v>30.19</v>
    <v>30.15</v>
    <v>5666695000</v>
    <v>PFE</v>
    <v>PFIZER INC. (XNYS:PFE)</v>
    <v>44244836</v>
    <v>29858814</v>
    <v>1942</v>
  </rv>
  <rv s="2">
    <v>143</v>
  </rv>
  <rv s="0">
    <v>https://en.wikipedia.org/wiki/Microsoft</v>
    <v>Wikipedia</v>
  </rv>
  <rv s="3">
    <v>15</v>
    <v>145</v>
  </rv>
  <rv s="4">
    <v>9</v>
    <v>https://www.bing.com/th?id=AMMS_e6e837c7bf3a77408619758b7447855a&amp;qlt=95</v>
    <v>146</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468.35</v>
    <v>323.18</v>
    <v>0.89959999999999996</v>
    <v>2.75</v>
    <v>-2.2520000000000001E-3</v>
    <v>6.6310000000000006E-3</v>
    <v>-0.94</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420.38</v>
    <v>147</v>
    <v>Software &amp; IT Services</v>
    <v>Stock</v>
    <v>45574.999968599215</v>
    <v>148</v>
    <v>414.3</v>
    <v>3102996460940</v>
    <v>MICROSOFT CORPORATION</v>
    <v>MICROSOFT CORPORATION</v>
    <v>415.86</v>
    <v>35.145299999999999</v>
    <v>414.71</v>
    <v>417.46</v>
    <v>416.52</v>
    <v>7433039000</v>
    <v>MSFT</v>
    <v>MICROSOFT CORPORATION (XNAS:MSFT)</v>
    <v>14974257</v>
    <v>18614260</v>
    <v>1993</v>
  </rv>
  <rv s="2">
    <v>149</v>
  </rv>
  <rv s="0">
    <v>https://www.bing.com/financeapi/forcetrigger?t=a1o4sm&amp;q=XNYS%3aBAC&amp;form=skydnc</v>
    <v>Learn more on Bing</v>
  </rv>
  <rv s="1">
    <v>en-US</v>
    <v>a1o4sm</v>
    <v>268435456</v>
    <v>1</v>
    <v>Powered by Refinitiv</v>
    <v>0</v>
    <v>BANK OF AMERICA CORPORATION (XNYS:BAC)</v>
    <v>2</v>
    <v>3</v>
    <v>Finance</v>
    <v>4</v>
    <v>44.44</v>
    <v>24.96</v>
    <v>1.3334999999999999</v>
    <v>0.26</v>
    <v>-3.235E-3</v>
    <v>6.5110000000000003E-3</v>
    <v>-0.13</v>
    <v>USD</v>
    <v>Bank of America Corporation is a bank holding company and a financial holding company. Its segments include Consumer Banking, Global Wealth &amp; Investment Management (GWIM), Global Banking and Global Markets. Consumer Banking segment offers a range of credit, banking and investment products and services to consumers and small businesses. The GWIM includes two businesses: Merrill Wealth Management, which provides tailored solutions to meet clients' needs through a full set of investment management, brokerage, banking and retirement products and Bank of America Private Bank, which provides comprehensive wealth management solutions.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212000</v>
    <v>New York Stock Exchange</v>
    <v>XNYS</v>
    <v>XNYS</v>
    <v>Bank Of America Corporate Center, 100 N Tryon St, CHARLOTTE, NC, 28255 US</v>
    <v>40.384999999999998</v>
    <v>Banking Services</v>
    <v>Stock</v>
    <v>45574.999997060157</v>
    <v>151</v>
    <v>39.72</v>
    <v>311857439820</v>
    <v>BANK OF AMERICA CORPORATION</v>
    <v>BANK OF AMERICA CORPORATION</v>
    <v>39.869999999999997</v>
    <v>14.1564</v>
    <v>39.93</v>
    <v>40.19</v>
    <v>40.06</v>
    <v>7759578000</v>
    <v>BAC</v>
    <v>BANK OF AMERICA CORPORATION (XNYS:BAC)</v>
    <v>27420997</v>
    <v>36381049</v>
    <v>1998</v>
  </rv>
  <rv s="2">
    <v>152</v>
  </rv>
  <rv s="0">
    <v>https://www.bing.com/financeapi/forcetrigger?t=a25ya2&amp;q=XNYS%3aWMT&amp;form=skydnc</v>
    <v>Learn more on Bing</v>
  </rv>
  <rv s="1">
    <v>en-US</v>
    <v>a25ya2</v>
    <v>268435456</v>
    <v>1</v>
    <v>Powered by Refinitiv</v>
    <v>0</v>
    <v>WALMART INC. (XNYS:WMT)</v>
    <v>2</v>
    <v>3</v>
    <v>Finance</v>
    <v>4</v>
    <v>81.599999999999994</v>
    <v>49.846600000000002</v>
    <v>0.51959999999999995</v>
    <v>0.69</v>
    <v>-6.2189999999999999E-4</v>
    <v>8.6560000000000005E-3</v>
    <v>-0.05</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80.5</v>
    <v>Food &amp; Drug Retailing</v>
    <v>Stock</v>
    <v>45574.999970485937</v>
    <v>154</v>
    <v>79.75</v>
    <v>646275380400</v>
    <v>WALMART INC.</v>
    <v>WALMART INC.</v>
    <v>79.819999999999993</v>
    <v>54.686399999999999</v>
    <v>79.709999999999994</v>
    <v>80.400000000000006</v>
    <v>80.349999999999994</v>
    <v>8038251000</v>
    <v>WMT</v>
    <v>WALMART INC. (XNYS:WMT)</v>
    <v>12413030</v>
    <v>16938884</v>
    <v>1969</v>
  </rv>
  <rv s="2">
    <v>155</v>
  </rv>
  <rv s="0">
    <v>https://www.bing.com/financeapi/forcetrigger?t=a1nhlh&amp;q=XNAS%3aAMZN&amp;form=skydnc</v>
    <v>Learn more on Bing</v>
  </rv>
  <rv s="1">
    <v>en-US</v>
    <v>a1nhlh</v>
    <v>268435456</v>
    <v>1</v>
    <v>Powered by Refinitiv</v>
    <v>0</v>
    <v>AMAZON.COM, INC. (XNAS:AMZN)</v>
    <v>2</v>
    <v>3</v>
    <v>Finance</v>
    <v>4</v>
    <v>201.2</v>
    <v>118.35</v>
    <v>1.1483000000000001</v>
    <v>2.4500000000000002</v>
    <v>-4.86E-4</v>
    <v>1.3408E-2</v>
    <v>-0.09</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1532000</v>
    <v>Nasdaq Stock Market</v>
    <v>XNAS</v>
    <v>XNAS</v>
    <v>410 Terry Ave N, SEATTLE, WA, 98109 US</v>
    <v>185.845</v>
    <v>Diversified Retail</v>
    <v>Stock</v>
    <v>45574.999952013284</v>
    <v>157</v>
    <v>182.05</v>
    <v>1943464696899</v>
    <v>AMAZON.COM, INC.</v>
    <v>AMAZON.COM, INC.</v>
    <v>182.82</v>
    <v>44.122900000000001</v>
    <v>182.72</v>
    <v>185.17</v>
    <v>185.08</v>
    <v>10495570000</v>
    <v>AMZN</v>
    <v>AMAZON.COM, INC. (XNAS:AMZN)</v>
    <v>26343117</v>
    <v>37083052</v>
    <v>1996</v>
  </rv>
  <rv s="2">
    <v>158</v>
  </rv>
  <rv s="0">
    <v>https://www.bing.com/financeapi/forcetrigger?t=a1u3p2&amp;q=XNAS%3aGOOG&amp;form=skydnc</v>
    <v>Learn more on Bing</v>
  </rv>
  <rv s="1">
    <v>en-US</v>
    <v>a1u3p2</v>
    <v>268435456</v>
    <v>1</v>
    <v>Powered by Refinitiv</v>
    <v>0</v>
    <v>ALPHABET INC. (XNAS:GOOG)</v>
    <v>2</v>
    <v>3</v>
    <v>Finance</v>
    <v>4</v>
    <v>193.31</v>
    <v>121.46</v>
    <v>1.0395000000000001</v>
    <v>-2.64</v>
    <v>-3.0659999999999997E-4</v>
    <v>-1.5931999999999998E-2</v>
    <v>-0.05</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179582</v>
    <v>Nasdaq Stock Market</v>
    <v>XNAS</v>
    <v>XNAS</v>
    <v>1600 Amphitheatre Parkway, MOUNTAIN VIEW, CA, 94043 US</v>
    <v>166.26</v>
    <v>Software &amp; IT Services</v>
    <v>Stock</v>
    <v>45574.999937453125</v>
    <v>160</v>
    <v>161.12</v>
    <v>2030890000000</v>
    <v>ALPHABET INC.</v>
    <v>ALPHABET INC.</v>
    <v>164.85499999999999</v>
    <v>23.7651</v>
    <v>165.7</v>
    <v>163.06</v>
    <v>163.01</v>
    <v>12310000000</v>
    <v>GOOG</v>
    <v>ALPHABET INC. (XNAS:GOOG)</v>
    <v>19666411</v>
    <v>17686930</v>
    <v>2015</v>
  </rv>
  <rv s="2">
    <v>161</v>
  </rv>
  <rv s="0">
    <v>https://www.bing.com/financeapi/forcetrigger?t=a1u3rw&amp;q=XNAS%3aGOOGL&amp;form=skydnc</v>
    <v>Learn more on Bing</v>
  </rv>
  <rv s="1">
    <v>en-US</v>
    <v>a1u3rw</v>
    <v>268435456</v>
    <v>1</v>
    <v>Powered by Refinitiv</v>
    <v>0</v>
    <v>ALPHABET INC. (XNAS:GOOGL)</v>
    <v>2</v>
    <v>3</v>
    <v>Finance</v>
    <v>4</v>
    <v>191.75</v>
    <v>120.20569999999999</v>
    <v>1.0395000000000001</v>
    <v>-2.52</v>
    <v>-6.1780000000000008E-5</v>
    <v>-1.533E-2</v>
    <v>-0.01</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179582</v>
    <v>Nasdaq Stock Market</v>
    <v>XNAS</v>
    <v>XNAS</v>
    <v>1600 Amphitheatre Parkway, MOUNTAIN VIEW, CA, 94043 US</v>
    <v>164.84</v>
    <v>Software &amp; IT Services</v>
    <v>Stock</v>
    <v>45574.999909756247</v>
    <v>163</v>
    <v>159.74</v>
    <v>2030890000000</v>
    <v>ALPHABET INC.</v>
    <v>ALPHABET INC.</v>
    <v>163.44999999999999</v>
    <v>23.583600000000001</v>
    <v>164.38</v>
    <v>161.86000000000001</v>
    <v>161.85</v>
    <v>12310000000</v>
    <v>GOOGL</v>
    <v>ALPHABET INC. (XNAS:GOOGL)</v>
    <v>31181774</v>
    <v>24781590</v>
    <v>2015</v>
  </rv>
  <rv s="2">
    <v>164</v>
  </rv>
  <rv s="0">
    <v>https://www.bing.com/financeapi/forcetrigger?t=a1mou2&amp;q=XNAS%3aAAPL&amp;form=skydnc</v>
    <v>Learn more on Bing</v>
  </rv>
  <rv s="1">
    <v>en-US</v>
    <v>a1mou2</v>
    <v>268435456</v>
    <v>1</v>
    <v>Powered by Refinitiv</v>
    <v>0</v>
    <v>APPLE INC. (XNAS:AAPL)</v>
    <v>2</v>
    <v>3</v>
    <v>Finance</v>
    <v>4</v>
    <v>237.23</v>
    <v>164.07499999999999</v>
    <v>1.2388999999999999</v>
    <v>3.77</v>
    <v>-9.5839999999999999E-4</v>
    <v>1.6698000000000001E-2</v>
    <v>-0.22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229.75</v>
    <v>Computers, Phones &amp; Household Electronics</v>
    <v>Stock</v>
    <v>45574.999974003906</v>
    <v>166</v>
    <v>224.83</v>
    <v>3489958295600</v>
    <v>APPLE INC.</v>
    <v>APPLE INC.</v>
    <v>225.23</v>
    <v>34.374699999999997</v>
    <v>225.77</v>
    <v>229.54</v>
    <v>229.32</v>
    <v>15204140000</v>
    <v>AAPL</v>
    <v>APPLE INC. (XNAS:AAPL)</v>
    <v>33591091</v>
    <v>56844690</v>
    <v>1977</v>
  </rv>
  <rv s="2">
    <v>167</v>
  </rv>
  <rv s="0">
    <v>https://www.bing.com/financeapi/forcetrigger?t=a1yv52&amp;q=XNAS%3aNVDA&amp;form=skydnc</v>
    <v>Learn more on Bing</v>
  </rv>
  <rv s="1">
    <v>en-US</v>
    <v>a1yv52</v>
    <v>268435456</v>
    <v>1</v>
    <v>Powered by Refinitiv</v>
    <v>0</v>
    <v>NVIDIA CORPORATION (XNAS:NVDA)</v>
    <v>2</v>
    <v>3</v>
    <v>Finance</v>
    <v>4</v>
    <v>140.76</v>
    <v>39.229999999999997</v>
    <v>1.6609</v>
    <v>-0.24</v>
    <v>-3.8449999999999999E-3</v>
    <v>-1.8060000000000001E-3</v>
    <v>-0.51</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134.52000000000001</v>
    <v>Semiconductors &amp; Semiconductor Equipment</v>
    <v>Stock</v>
    <v>45574.999989096876</v>
    <v>169</v>
    <v>131.38</v>
    <v>3253904500000</v>
    <v>NVIDIA CORPORATION</v>
    <v>NVIDIA CORPORATION</v>
    <v>134.11000000000001</v>
    <v>62.3033</v>
    <v>132.88999999999999</v>
    <v>132.65</v>
    <v>132.13999999999999</v>
    <v>24530000000</v>
    <v>NVDA</v>
    <v>NVIDIA CORPORATION (XNAS:NVDA)</v>
    <v>246191612</v>
    <v>298922101</v>
    <v>1998</v>
  </rv>
  <rv s="2">
    <v>170</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2">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 s="0">
      <v>2</v>
      <v>Name</v>
      <v>LearnMoreOnLink</v>
    </spb>
    <spb s="9">
      <v>1</v>
      <v>2</v>
      <v>1</v>
      <v>3</v>
      <v>1</v>
      <v>1</v>
      <v>1</v>
      <v>4</v>
      <v>4</v>
      <v>5</v>
      <v>6</v>
      <v>1</v>
      <v>1</v>
      <v>1</v>
      <v>4</v>
      <v>7</v>
      <v>8</v>
      <v>9</v>
      <v>4</v>
      <v>1</v>
      <v>1</v>
      <v>5</v>
    </spb>
  </spbData>
</supportingPropertyBags>
</file>

<file path=xl/richData/rdsupportingpropertybagstructure.xml><?xml version="1.0" encoding="utf-8"?>
<spbStructures xmlns="http://schemas.microsoft.com/office/spreadsheetml/2017/richdata2" count="1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7D434-A60F-4302-9B3C-5E1BCEABC2C7}">
  <dimension ref="A1:CA69"/>
  <sheetViews>
    <sheetView tabSelected="1" zoomScaleNormal="100" workbookViewId="0">
      <selection activeCell="B2" sqref="B2"/>
    </sheetView>
  </sheetViews>
  <sheetFormatPr defaultRowHeight="14.4" x14ac:dyDescent="0.55000000000000004"/>
  <cols>
    <col min="1" max="1" width="5.41796875" bestFit="1" customWidth="1"/>
    <col min="2" max="2" width="40" bestFit="1" customWidth="1"/>
    <col min="3" max="3" width="53.68359375" bestFit="1" customWidth="1"/>
    <col min="4" max="4" width="7.26171875" bestFit="1" customWidth="1"/>
    <col min="5" max="5" width="11.15625" bestFit="1" customWidth="1"/>
    <col min="6" max="6" width="13.578125" bestFit="1" customWidth="1"/>
    <col min="7" max="7" width="12.83984375" bestFit="1" customWidth="1"/>
    <col min="8" max="8" width="20.26171875" bestFit="1" customWidth="1"/>
    <col min="9" max="9" width="18.83984375" bestFit="1" customWidth="1"/>
    <col min="10" max="10" width="26.578125" bestFit="1" customWidth="1"/>
    <col min="11" max="11" width="11" bestFit="1" customWidth="1"/>
    <col min="12" max="12" width="17.26171875" bestFit="1" customWidth="1"/>
    <col min="13" max="13" width="23.41796875" bestFit="1" customWidth="1"/>
    <col min="14" max="14" width="43.26171875" bestFit="1" customWidth="1"/>
    <col min="15" max="15" width="97.68359375" bestFit="1" customWidth="1"/>
    <col min="16" max="21" width="8.83984375" customWidth="1"/>
    <col min="22" max="22" width="9.734375" bestFit="1" customWidth="1"/>
    <col min="23" max="79" width="8.83984375" customWidth="1"/>
  </cols>
  <sheetData>
    <row r="1" spans="1:79" x14ac:dyDescent="0.55000000000000004">
      <c r="A1" s="5" t="s">
        <v>0</v>
      </c>
      <c r="B1" s="5"/>
    </row>
    <row r="2" spans="1:79" x14ac:dyDescent="0.55000000000000004">
      <c r="B2" s="7" t="s">
        <v>1</v>
      </c>
      <c r="C2" s="7" t="s">
        <v>2</v>
      </c>
      <c r="D2" s="7" t="s">
        <v>3</v>
      </c>
      <c r="E2" s="7" t="s">
        <v>4</v>
      </c>
      <c r="F2" s="7" t="s">
        <v>5</v>
      </c>
      <c r="G2" s="7" t="s">
        <v>6</v>
      </c>
      <c r="H2" s="7" t="s">
        <v>7</v>
      </c>
      <c r="I2" s="7" t="s">
        <v>8</v>
      </c>
      <c r="J2" s="7" t="s">
        <v>9</v>
      </c>
      <c r="K2" s="7" t="s">
        <v>10</v>
      </c>
      <c r="L2" s="7" t="s">
        <v>11</v>
      </c>
      <c r="M2" s="7" t="s">
        <v>12</v>
      </c>
      <c r="N2" s="7" t="s">
        <v>13</v>
      </c>
      <c r="O2" s="7" t="s">
        <v>14</v>
      </c>
      <c r="P2" s="7"/>
      <c r="Q2" s="6"/>
      <c r="R2" s="6"/>
      <c r="T2" s="6"/>
      <c r="W2" s="6"/>
      <c r="X2" s="4"/>
    </row>
    <row r="3" spans="1:79" x14ac:dyDescent="0.55000000000000004">
      <c r="B3" t="str">
        <f ca="1">_xlfn.CONCAT(_FV(C3,"Name"), " Class B")</f>
        <v>BERKSHIRE HATHAWAY INC. Class B</v>
      </c>
      <c r="C3" t="e" vm="1">
        <v>#VALUE!</v>
      </c>
      <c r="D3" s="8" t="str" cm="1">
        <f t="array" aca="1" ref="D3" ca="1">_FV(C3,"Ticker symbol",TRUE)</f>
        <v>BRK.B</v>
      </c>
      <c r="E3" s="1" cm="1">
        <f t="array" aca="1" ref="E3" ca="1">_FV(C3,"Price")</f>
        <v>455.9</v>
      </c>
      <c r="F3" s="3" cm="1">
        <f t="array" aca="1" ref="F3" ca="1">_FV(C3,"52 week high",TRUE)</f>
        <v>484.82</v>
      </c>
      <c r="G3" s="3" cm="1">
        <f t="array" aca="1" ref="G3" ca="1">_FV(C3,"52 week low",TRUE)</f>
        <v>330.58</v>
      </c>
      <c r="H3" s="1" cm="1">
        <f t="array" aca="1" ref="H3" ca="1">_FV(C3,"Market cap",TRUE)</f>
        <v>976465000000</v>
      </c>
      <c r="I3" s="2" cm="1">
        <f t="array" aca="1" ref="I3" ca="1">_FV(C3,"Shares outstanding",TRUE)</f>
        <v>1436700</v>
      </c>
      <c r="J3" cm="1">
        <f t="array" aca="1" ref="J3" ca="1">_FV(C3,"Beta")</f>
        <v>0.87090000000000001</v>
      </c>
      <c r="K3" s="2" cm="1">
        <f t="array" aca="1" ref="K3" ca="1">_FV(C3,"Employees")</f>
        <v>396500</v>
      </c>
      <c r="L3" s="9" cm="1">
        <f t="array" aca="1" ref="L3" ca="1">_FV(C3,"Year incorporated",TRUE)</f>
        <v>1998</v>
      </c>
      <c r="M3" s="3" t="str" cm="1">
        <f t="array" aca="1" ref="M3" ca="1">_FV(C3,"Exchange")</f>
        <v>New York Stock Exchange</v>
      </c>
      <c r="N3" s="8" t="s">
        <v>19</v>
      </c>
      <c r="O3" s="8" t="str" cm="1">
        <f t="array" aca="1" ref="O3" ca="1">_FV(C3,"Headquarters")</f>
        <v>3555 Farnam Street, OMAHA, NE, 68131 US</v>
      </c>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row>
    <row r="4" spans="1:79" x14ac:dyDescent="0.55000000000000004">
      <c r="B4" s="8" t="str" cm="1">
        <f t="array" aca="1" ref="B4" ca="1">_FV(C4,"Name")</f>
        <v>INTUIT INC.</v>
      </c>
      <c r="C4" t="e" vm="2">
        <v>#VALUE!</v>
      </c>
      <c r="D4" s="8" t="str" cm="1">
        <f t="array" aca="1" ref="D4" ca="1">_FV(C4,"Ticker symbol",TRUE)</f>
        <v>INTU</v>
      </c>
      <c r="E4" s="1" cm="1">
        <f t="array" aca="1" ref="E4" ca="1">_FV(C4,"Price")</f>
        <v>621.61</v>
      </c>
      <c r="F4" s="3" cm="1">
        <f t="array" aca="1" ref="F4" ca="1">_FV(C4,"52 week high",TRUE)</f>
        <v>676.62</v>
      </c>
      <c r="G4" s="3" cm="1">
        <f t="array" aca="1" ref="G4" ca="1">_FV(C4,"52 week low",TRUE)</f>
        <v>473.56</v>
      </c>
      <c r="H4" s="1" cm="1">
        <f t="array" aca="1" ref="H4" ca="1">_FV(C4,"Market cap",TRUE)</f>
        <v>174232310120</v>
      </c>
      <c r="I4" s="2" cm="1">
        <f t="array" aca="1" ref="I4" ca="1">_FV(C4,"Shares outstanding",TRUE)</f>
        <v>280292000</v>
      </c>
      <c r="J4" cm="1">
        <f t="array" aca="1" ref="J4" ca="1">_FV(C4,"Beta")</f>
        <v>1.2452000000000001</v>
      </c>
      <c r="K4" s="2" cm="1">
        <f t="array" aca="1" ref="K4" ca="1">_FV(C4,"Employees")</f>
        <v>18800</v>
      </c>
      <c r="L4" s="9" cm="1">
        <f t="array" aca="1" ref="L4" ca="1">_FV(C4,"Year incorporated",TRUE)</f>
        <v>1993</v>
      </c>
      <c r="M4" s="3" t="str" cm="1">
        <f t="array" aca="1" ref="M4" ca="1">_FV(C4,"Exchange")</f>
        <v>Nasdaq Stock Market</v>
      </c>
      <c r="N4" s="8" t="s">
        <v>35</v>
      </c>
      <c r="O4" s="8" t="str" cm="1">
        <f t="array" aca="1" ref="O4" ca="1">_FV(C4,"Headquarters")</f>
        <v>2700 Coast Avenue, MOUNTAIN VIEW, CA, 94043 US</v>
      </c>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row>
    <row r="5" spans="1:79" x14ac:dyDescent="0.55000000000000004">
      <c r="B5" s="8" t="str" cm="1">
        <f t="array" aca="1" ref="B5" ca="1">_FV(C5,"Name")</f>
        <v>Canaan Inc</v>
      </c>
      <c r="C5" t="e" vm="3">
        <v>#VALUE!</v>
      </c>
      <c r="D5" s="8" t="str" cm="1">
        <f t="array" aca="1" ref="D5" ca="1">_FV(C5,"Ticker symbol",TRUE)</f>
        <v>CAN</v>
      </c>
      <c r="E5" s="1" cm="1">
        <f t="array" aca="1" ref="E5" ca="1">_FV(C5,"Price")</f>
        <v>0.97499999999999998</v>
      </c>
      <c r="F5" s="3" cm="1">
        <f t="array" aca="1" ref="F5" ca="1">_FV(C5,"52 week high",TRUE)</f>
        <v>3.5</v>
      </c>
      <c r="G5" s="3" cm="1">
        <f t="array" aca="1" ref="G5" ca="1">_FV(C5,"52 week low",TRUE)</f>
        <v>0.72</v>
      </c>
      <c r="H5" s="1" cm="1">
        <f t="array" aca="1" ref="H5" ca="1">_FV(C5,"Market cap",TRUE)</f>
        <v>280545622</v>
      </c>
      <c r="I5" s="2" cm="1">
        <f t="array" aca="1" ref="I5" ca="1">_FV(C5,"Shares outstanding",TRUE)</f>
        <v>287739100</v>
      </c>
      <c r="J5" cm="1">
        <f t="array" aca="1" ref="J5" ca="1">_FV(C5,"Beta")</f>
        <v>3.089</v>
      </c>
      <c r="K5" s="2" cm="1">
        <f t="array" aca="1" ref="K5" ca="1">_FV(C5,"Employees")</f>
        <v>445</v>
      </c>
      <c r="L5" s="9" cm="1">
        <f t="array" aca="1" ref="L5" ca="1">_FV(C5,"Year incorporated",TRUE)</f>
        <v>2013</v>
      </c>
      <c r="M5" s="3" t="str" cm="1">
        <f t="array" aca="1" ref="M5" ca="1">_FV(C5,"Exchange")</f>
        <v>Nasdaq Stock Market</v>
      </c>
      <c r="N5" s="8" t="s">
        <v>16</v>
      </c>
      <c r="O5" s="8" t="str" cm="1">
        <f t="array" aca="1" ref="O5" ca="1">_FV(C5,"Headquarters")</f>
        <v>28 Ayer Rajah Crescent #06-08, SINGAPORE, S139959 SG</v>
      </c>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row>
    <row r="6" spans="1:79" x14ac:dyDescent="0.55000000000000004">
      <c r="B6" s="8" t="str" cm="1">
        <f t="array" aca="1" ref="B6" ca="1">_FV(C6,"Name")</f>
        <v>THERMO FISHER SCIENTIFIC INCORPORATED</v>
      </c>
      <c r="C6" t="e" vm="4">
        <v>#VALUE!</v>
      </c>
      <c r="D6" s="8" t="str" cm="1">
        <f t="array" aca="1" ref="D6" ca="1">_FV(C6,"Ticker symbol",TRUE)</f>
        <v>TMO</v>
      </c>
      <c r="E6" s="1" cm="1">
        <f t="array" aca="1" ref="E6" ca="1">_FV(C6,"Price")</f>
        <v>599.25</v>
      </c>
      <c r="F6" s="3" cm="1">
        <f t="array" aca="1" ref="F6" ca="1">_FV(C6,"52 week high",TRUE)</f>
        <v>627.88</v>
      </c>
      <c r="G6" s="3" cm="1">
        <f t="array" aca="1" ref="G6" ca="1">_FV(C6,"52 week low",TRUE)</f>
        <v>415.6</v>
      </c>
      <c r="H6" s="1" cm="1">
        <f t="array" aca="1" ref="H6" ca="1">_FV(C6,"Market cap",TRUE)</f>
        <v>228910863300</v>
      </c>
      <c r="I6" s="2" cm="1">
        <f t="array" aca="1" ref="I6" ca="1">_FV(C6,"Shares outstanding",TRUE)</f>
        <v>381995600</v>
      </c>
      <c r="J6" cm="1">
        <f t="array" aca="1" ref="J6" ca="1">_FV(C6,"Beta")</f>
        <v>0.78</v>
      </c>
      <c r="K6" s="2" cm="1">
        <f t="array" aca="1" ref="K6" ca="1">_FV(C6,"Employees")</f>
        <v>122000</v>
      </c>
      <c r="L6" s="9" cm="1">
        <f t="array" aca="1" ref="L6" ca="1">_FV(C6,"Year incorporated",TRUE)</f>
        <v>1960</v>
      </c>
      <c r="M6" s="3" t="str" cm="1">
        <f t="array" aca="1" ref="M6" ca="1">_FV(C6,"Exchange")</f>
        <v>New York Stock Exchange</v>
      </c>
      <c r="N6" s="8" t="s">
        <v>29</v>
      </c>
      <c r="O6" s="8" t="str" cm="1">
        <f t="array" aca="1" ref="O6" ca="1">_FV(C6,"Headquarters")</f>
        <v>168 Third Avenue, WALTHAM, MA, 02451 US</v>
      </c>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row>
    <row r="7" spans="1:79" x14ac:dyDescent="0.55000000000000004">
      <c r="B7" s="8" t="str" cm="1">
        <f t="array" aca="1" ref="B7" ca="1">_FV(C7,"Name")</f>
        <v>NETFLIX, INC.</v>
      </c>
      <c r="C7" t="e" vm="5">
        <v>#VALUE!</v>
      </c>
      <c r="D7" s="8" t="str" cm="1">
        <f t="array" aca="1" ref="D7" ca="1">_FV(C7,"Ticker symbol",TRUE)</f>
        <v>NFLX</v>
      </c>
      <c r="E7" s="1" cm="1">
        <f t="array" aca="1" ref="E7" ca="1">_FV(C7,"Price")</f>
        <v>727.43</v>
      </c>
      <c r="F7" s="3" cm="1">
        <f t="array" aca="1" ref="F7" ca="1">_FV(C7,"52 week high",TRUE)</f>
        <v>728.59</v>
      </c>
      <c r="G7" s="3" cm="1">
        <f t="array" aca="1" ref="G7" ca="1">_FV(C7,"52 week low",TRUE)</f>
        <v>344.73</v>
      </c>
      <c r="H7" s="1" cm="1">
        <f t="array" aca="1" ref="H7" ca="1">_FV(C7,"Market cap",TRUE)</f>
        <v>312187204978</v>
      </c>
      <c r="I7" s="2" cm="1">
        <f t="array" aca="1" ref="I7" ca="1">_FV(C7,"Shares outstanding",TRUE)</f>
        <v>429164600</v>
      </c>
      <c r="J7" cm="1">
        <f t="array" aca="1" ref="J7" ca="1">_FV(C7,"Beta")</f>
        <v>1.2577</v>
      </c>
      <c r="K7" s="2" cm="1">
        <f t="array" aca="1" ref="K7" ca="1">_FV(C7,"Employees")</f>
        <v>13000</v>
      </c>
      <c r="L7" s="9" cm="1">
        <f t="array" aca="1" ref="L7" ca="1">_FV(C7,"Year incorporated",TRUE)</f>
        <v>1997</v>
      </c>
      <c r="M7" s="3" t="str" cm="1">
        <f t="array" aca="1" ref="M7" ca="1">_FV(C7,"Exchange")</f>
        <v>Nasdaq Stock Market</v>
      </c>
      <c r="N7" s="8" t="s">
        <v>15</v>
      </c>
      <c r="O7" s="8" t="str" cm="1">
        <f t="array" aca="1" ref="O7" ca="1">_FV(C7,"Headquarters")</f>
        <v>121 Albright Way, LOS GATOS, CA, 95032 US</v>
      </c>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row>
    <row r="8" spans="1:79" x14ac:dyDescent="0.55000000000000004">
      <c r="B8" s="8" t="str" cm="1">
        <f t="array" aca="1" ref="B8" ca="1">_FV(C8,"Name")</f>
        <v>ADOBE INC.</v>
      </c>
      <c r="C8" t="e" vm="6">
        <v>#VALUE!</v>
      </c>
      <c r="D8" s="8" t="str" cm="1">
        <f t="array" aca="1" ref="D8" ca="1">_FV(C8,"Ticker symbol",TRUE)</f>
        <v>ADBE</v>
      </c>
      <c r="E8" s="1" cm="1">
        <f t="array" aca="1" ref="E8" ca="1">_FV(C8,"Price")</f>
        <v>494.08</v>
      </c>
      <c r="F8" s="3" cm="1">
        <f t="array" aca="1" ref="F8" ca="1">_FV(C8,"52 week high",TRUE)</f>
        <v>638.25</v>
      </c>
      <c r="G8" s="3" cm="1">
        <f t="array" aca="1" ref="G8" ca="1">_FV(C8,"52 week low",TRUE)</f>
        <v>433.97</v>
      </c>
      <c r="H8" s="1" cm="1">
        <f t="array" aca="1" ref="H8" ca="1">_FV(C8,"Market cap",TRUE)</f>
        <v>217494016000</v>
      </c>
      <c r="I8" s="2" cm="1">
        <f t="array" aca="1" ref="I8" ca="1">_FV(C8,"Shares outstanding",TRUE)</f>
        <v>440200000</v>
      </c>
      <c r="J8" cm="1">
        <f t="array" aca="1" ref="J8" ca="1">_FV(C8,"Beta")</f>
        <v>1.2937000000000001</v>
      </c>
      <c r="K8" s="2" cm="1">
        <f t="array" aca="1" ref="K8" ca="1">_FV(C8,"Employees")</f>
        <v>29945</v>
      </c>
      <c r="L8" s="9" cm="1">
        <f t="array" aca="1" ref="L8" ca="1">_FV(C8,"Year incorporated",TRUE)</f>
        <v>1997</v>
      </c>
      <c r="M8" s="3" t="str" cm="1">
        <f t="array" aca="1" ref="M8" ca="1">_FV(C8,"Exchange")</f>
        <v>Nasdaq Stock Market</v>
      </c>
      <c r="N8" s="8" t="s">
        <v>15</v>
      </c>
      <c r="O8" s="8" t="str" cm="1">
        <f t="array" aca="1" ref="O8" ca="1">_FV(C8,"Headquarters")</f>
        <v>345 Park Avenue, SAN JOSE, CA, 95110-2704 US</v>
      </c>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row>
    <row r="9" spans="1:79" x14ac:dyDescent="0.55000000000000004">
      <c r="B9" s="8" t="str" cm="1">
        <f t="array" aca="1" ref="B9" ca="1">_FV(C9,"Name")</f>
        <v>COSTCO WHOLESALE CORPORATION</v>
      </c>
      <c r="C9" t="e" vm="7">
        <v>#VALUE!</v>
      </c>
      <c r="D9" s="8" t="str" cm="1">
        <f t="array" aca="1" ref="D9" ca="1">_FV(C9,"Ticker symbol",TRUE)</f>
        <v>COST</v>
      </c>
      <c r="E9" s="1" cm="1">
        <f t="array" aca="1" ref="E9" ca="1">_FV(C9,"Price")</f>
        <v>909.1</v>
      </c>
      <c r="F9" s="3" cm="1">
        <f t="array" aca="1" ref="F9" ca="1">_FV(C9,"52 week high",TRUE)</f>
        <v>923.82989999999995</v>
      </c>
      <c r="G9" s="3" cm="1">
        <f t="array" aca="1" ref="G9" ca="1">_FV(C9,"52 week low",TRUE)</f>
        <v>528.21799999999996</v>
      </c>
      <c r="H9" s="1" cm="1">
        <f t="array" aca="1" ref="H9" ca="1">_FV(C9,"Market cap",TRUE)</f>
        <v>402845846600</v>
      </c>
      <c r="I9" s="2" cm="1">
        <f t="array" aca="1" ref="I9" ca="1">_FV(C9,"Shares outstanding",TRUE)</f>
        <v>443126000</v>
      </c>
      <c r="J9" cm="1">
        <f t="array" aca="1" ref="J9" ca="1">_FV(C9,"Beta")</f>
        <v>0.79610000000000003</v>
      </c>
      <c r="K9" s="2" cm="1">
        <f t="array" aca="1" ref="K9" ca="1">_FV(C9,"Employees")</f>
        <v>316000</v>
      </c>
      <c r="L9" s="9" cm="1">
        <f t="array" aca="1" ref="L9" ca="1">_FV(C9,"Year incorporated",TRUE)</f>
        <v>1987</v>
      </c>
      <c r="M9" s="3" t="str" cm="1">
        <f t="array" aca="1" ref="M9" ca="1">_FV(C9,"Exchange")</f>
        <v>Nasdaq Stock Market</v>
      </c>
      <c r="N9" s="8" t="s">
        <v>18</v>
      </c>
      <c r="O9" s="8" t="str" cm="1">
        <f t="array" aca="1" ref="O9" ca="1">_FV(C9,"Headquarters")</f>
        <v>999 Lake Dr, ISSAQUAH, WA, 98027- US</v>
      </c>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row>
    <row r="10" spans="1:79" x14ac:dyDescent="0.55000000000000004">
      <c r="B10" s="8" t="str" cm="1">
        <f t="array" aca="1" ref="B10" ca="1">_FV(C10,"Name")</f>
        <v>LINDE PUBLIC LIMITED COMPANY</v>
      </c>
      <c r="C10" t="e" vm="8">
        <v>#VALUE!</v>
      </c>
      <c r="D10" s="8" t="str" cm="1">
        <f t="array" aca="1" ref="D10" ca="1">_FV(C10,"Ticker symbol",TRUE)</f>
        <v>LIN</v>
      </c>
      <c r="E10" s="1" cm="1">
        <f t="array" aca="1" ref="E10" ca="1">_FV(C10,"Price")</f>
        <v>469.57</v>
      </c>
      <c r="F10" s="3" cm="1">
        <f t="array" aca="1" ref="F10" ca="1">_FV(C10,"52 week high",TRUE)</f>
        <v>483.35789999999997</v>
      </c>
      <c r="G10" s="3" cm="1">
        <f t="array" aca="1" ref="G10" ca="1">_FV(C10,"52 week low",TRUE)</f>
        <v>361.02</v>
      </c>
      <c r="H10" s="1" cm="1">
        <f t="array" aca="1" ref="H10" ca="1">_FV(C10,"Market cap",TRUE)</f>
        <v>225729952991</v>
      </c>
      <c r="I10" s="2" cm="1">
        <f t="array" aca="1" ref="I10" ca="1">_FV(C10,"Shares outstanding",TRUE)</f>
        <v>480716300</v>
      </c>
      <c r="J10" cm="1">
        <f t="array" aca="1" ref="J10" ca="1">_FV(C10,"Beta")</f>
        <v>0.94550000000000001</v>
      </c>
      <c r="K10" s="2" cm="1">
        <f t="array" aca="1" ref="K10" ca="1">_FV(C10,"Employees")</f>
        <v>65987</v>
      </c>
      <c r="L10" s="9" cm="1">
        <f t="array" aca="1" ref="L10" ca="1">_FV(C10,"Year incorporated",TRUE)</f>
        <v>2017</v>
      </c>
      <c r="M10" s="3" t="str" cm="1">
        <f t="array" aca="1" ref="M10" ca="1">_FV(C10,"Exchange")</f>
        <v>Nasdaq Stock Market</v>
      </c>
      <c r="N10" s="8" t="s">
        <v>30</v>
      </c>
      <c r="O10" s="8" t="str" cm="1">
        <f t="array" aca="1" ref="O10" ca="1">_FV(C10,"Headquarters")</f>
        <v>Forge, 43 Church Street West, WOKING, SURREY, GU21 6HT GB</v>
      </c>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row>
    <row r="11" spans="1:79" x14ac:dyDescent="0.55000000000000004">
      <c r="B11" s="8" t="str" cm="1">
        <f t="array" aca="1" ref="B11" ca="1">_FV(C11,"Name")</f>
        <v>CATERPILLAR INC.</v>
      </c>
      <c r="C11" t="e" vm="9">
        <v>#VALUE!</v>
      </c>
      <c r="D11" s="8" t="str" cm="1">
        <f t="array" aca="1" ref="D11" ca="1">_FV(C11,"Ticker symbol",TRUE)</f>
        <v>CAT</v>
      </c>
      <c r="E11" s="1" cm="1">
        <f t="array" aca="1" ref="E11" ca="1">_FV(C11,"Price")</f>
        <v>396.19</v>
      </c>
      <c r="F11" s="3" cm="1">
        <f t="array" aca="1" ref="F11" ca="1">_FV(C11,"52 week high",TRUE)</f>
        <v>401.17</v>
      </c>
      <c r="G11" s="3" cm="1">
        <f t="array" aca="1" ref="G11" ca="1">_FV(C11,"52 week low",TRUE)</f>
        <v>223.76</v>
      </c>
      <c r="H11" s="1" cm="1">
        <f t="array" aca="1" ref="H11" ca="1">_FV(C11,"Market cap",TRUE)</f>
        <v>192111778239</v>
      </c>
      <c r="I11" s="2" cm="1">
        <f t="array" aca="1" ref="I11" ca="1">_FV(C11,"Shares outstanding",TRUE)</f>
        <v>484898100</v>
      </c>
      <c r="J11" cm="1">
        <f t="array" aca="1" ref="J11" ca="1">_FV(C11,"Beta")</f>
        <v>1.0905</v>
      </c>
      <c r="K11" s="2" cm="1">
        <f t="array" aca="1" ref="K11" ca="1">_FV(C11,"Employees")</f>
        <v>113200</v>
      </c>
      <c r="L11" s="9" cm="1">
        <f t="array" aca="1" ref="L11" ca="1">_FV(C11,"Year incorporated",TRUE)</f>
        <v>1986</v>
      </c>
      <c r="M11" s="3" t="str" cm="1">
        <f t="array" aca="1" ref="M11" ca="1">_FV(C11,"Exchange")</f>
        <v>New York Stock Exchange</v>
      </c>
      <c r="N11" s="8" t="s">
        <v>34</v>
      </c>
      <c r="O11" s="8" t="str" cm="1">
        <f t="array" aca="1" ref="O11" ca="1">_FV(C11,"Headquarters")</f>
        <v>5205 N. O'connor Boulevard, Suite 100, IRVING, TX, 75039 US</v>
      </c>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row>
    <row r="12" spans="1:79" x14ac:dyDescent="0.55000000000000004">
      <c r="B12" s="8" t="str" cm="1">
        <f t="array" aca="1" ref="B12" ca="1">_FV(C12,"Name")</f>
        <v>AMGEN INC.</v>
      </c>
      <c r="C12" t="e" vm="10">
        <v>#VALUE!</v>
      </c>
      <c r="D12" s="8" t="str" cm="1">
        <f t="array" aca="1" ref="D12" ca="1">_FV(C12,"Ticker symbol",TRUE)</f>
        <v>AMGN</v>
      </c>
      <c r="E12" s="1" cm="1">
        <f t="array" aca="1" ref="E12" ca="1">_FV(C12,"Price")</f>
        <v>322.41000000000003</v>
      </c>
      <c r="F12" s="3" cm="1">
        <f t="array" aca="1" ref="F12" ca="1">_FV(C12,"52 week high",TRUE)</f>
        <v>346.85</v>
      </c>
      <c r="G12" s="3" cm="1">
        <f t="array" aca="1" ref="G12" ca="1">_FV(C12,"52 week low",TRUE)</f>
        <v>249.70009999999999</v>
      </c>
      <c r="H12" s="1" cm="1">
        <f t="array" aca="1" ref="H12" ca="1">_FV(C12,"Market cap",TRUE)</f>
        <v>173240307372</v>
      </c>
      <c r="I12" s="2" cm="1">
        <f t="array" aca="1" ref="I12" ca="1">_FV(C12,"Shares outstanding",TRUE)</f>
        <v>537329200</v>
      </c>
      <c r="J12" cm="1">
        <f t="array" aca="1" ref="J12" ca="1">_FV(C12,"Beta")</f>
        <v>0.59940000000000004</v>
      </c>
      <c r="K12" s="2" cm="1">
        <f t="array" aca="1" ref="K12" ca="1">_FV(C12,"Employees")</f>
        <v>26700</v>
      </c>
      <c r="L12" s="9" cm="1">
        <f t="array" aca="1" ref="L12" ca="1">_FV(C12,"Year incorporated",TRUE)</f>
        <v>1986</v>
      </c>
      <c r="M12" s="3" t="str" cm="1">
        <f t="array" aca="1" ref="M12" ca="1">_FV(C12,"Exchange")</f>
        <v>Nasdaq Stock Market</v>
      </c>
      <c r="N12" s="8" t="s">
        <v>20</v>
      </c>
      <c r="O12" s="8" t="str" cm="1">
        <f t="array" aca="1" ref="O12" ca="1">_FV(C12,"Headquarters")</f>
        <v>One Amgen Center Drive, THOUSAND OAKS, CA, 91320-1799 US</v>
      </c>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row>
    <row r="13" spans="1:79" x14ac:dyDescent="0.55000000000000004">
      <c r="B13" s="8" t="str" cm="1">
        <f t="array" aca="1" ref="B13" ca="1">_FV(C13,"Name")</f>
        <v>MCDONALD'S CORPORATION</v>
      </c>
      <c r="C13" t="e" vm="11">
        <v>#VALUE!</v>
      </c>
      <c r="D13" s="8" t="str" cm="1">
        <f t="array" aca="1" ref="D13" ca="1">_FV(C13,"Ticker symbol",TRUE)</f>
        <v>MCD</v>
      </c>
      <c r="E13" s="1" cm="1">
        <f t="array" aca="1" ref="E13" ca="1">_FV(C13,"Price")</f>
        <v>303.83</v>
      </c>
      <c r="F13" s="3" cm="1">
        <f t="array" aca="1" ref="F13" ca="1">_FV(C13,"52 week high",TRUE)</f>
        <v>306.95999999999998</v>
      </c>
      <c r="G13" s="3" cm="1">
        <f t="array" aca="1" ref="G13" ca="1">_FV(C13,"52 week low",TRUE)</f>
        <v>243.53</v>
      </c>
      <c r="H13" s="1" cm="1">
        <f t="array" aca="1" ref="H13" ca="1">_FV(C13,"Market cap",TRUE)</f>
        <v>217950414839</v>
      </c>
      <c r="I13" s="2" cm="1">
        <f t="array" aca="1" ref="I13" ca="1">_FV(C13,"Shares outstanding",TRUE)</f>
        <v>717343300</v>
      </c>
      <c r="J13" cm="1">
        <f t="array" aca="1" ref="J13" ca="1">_FV(C13,"Beta")</f>
        <v>0.73140000000000005</v>
      </c>
      <c r="K13" s="2" cm="1">
        <f t="array" aca="1" ref="K13" ca="1">_FV(C13,"Employees")</f>
        <v>150000</v>
      </c>
      <c r="L13" s="9" cm="1">
        <f t="array" aca="1" ref="L13" ca="1">_FV(C13,"Year incorporated",TRUE)</f>
        <v>1964</v>
      </c>
      <c r="M13" s="3" t="str" cm="1">
        <f t="array" aca="1" ref="M13" ca="1">_FV(C13,"Exchange")</f>
        <v>New York Stock Exchange</v>
      </c>
      <c r="N13" s="8" t="s">
        <v>31</v>
      </c>
      <c r="O13" s="8" t="str" cm="1">
        <f t="array" aca="1" ref="O13" ca="1">_FV(C13,"Headquarters")</f>
        <v>110 N Carpenter St, CHICAGO, IL, 60607-2104 US</v>
      </c>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row>
    <row r="14" spans="1:79" x14ac:dyDescent="0.55000000000000004">
      <c r="B14" s="8" t="str" cm="1">
        <f t="array" aca="1" ref="B14" ca="1">_FV(C14,"Name")</f>
        <v>DANAHER CORPORATION</v>
      </c>
      <c r="C14" t="e" vm="12">
        <v>#VALUE!</v>
      </c>
      <c r="D14" s="8" t="str" cm="1">
        <f t="array" aca="1" ref="D14" ca="1">_FV(C14,"Ticker symbol",TRUE)</f>
        <v>DHR</v>
      </c>
      <c r="E14" s="1" cm="1">
        <f t="array" aca="1" ref="E14" ca="1">_FV(C14,"Price")</f>
        <v>269.23</v>
      </c>
      <c r="F14" s="3" cm="1">
        <f t="array" aca="1" ref="F14" ca="1">_FV(C14,"52 week high",TRUE)</f>
        <v>281.7</v>
      </c>
      <c r="G14" s="3" cm="1">
        <f t="array" aca="1" ref="G14" ca="1">_FV(C14,"52 week low",TRUE)</f>
        <v>182.09</v>
      </c>
      <c r="H14" s="1" cm="1">
        <f t="array" aca="1" ref="H14" ca="1">_FV(C14,"Market cap",TRUE)</f>
        <v>194441432913</v>
      </c>
      <c r="I14" s="2" cm="1">
        <f t="array" aca="1" ref="I14" ca="1">_FV(C14,"Shares outstanding",TRUE)</f>
        <v>722213100</v>
      </c>
      <c r="J14" cm="1">
        <f t="array" aca="1" ref="J14" ca="1">_FV(C14,"Beta")</f>
        <v>0.84730000000000005</v>
      </c>
      <c r="K14" s="2" cm="1">
        <f t="array" aca="1" ref="K14" ca="1">_FV(C14,"Employees")</f>
        <v>61000</v>
      </c>
      <c r="L14" s="9" cm="1">
        <f t="array" aca="1" ref="L14" ca="1">_FV(C14,"Year incorporated",TRUE)</f>
        <v>1986</v>
      </c>
      <c r="M14" s="3" t="str" cm="1">
        <f t="array" aca="1" ref="M14" ca="1">_FV(C14,"Exchange")</f>
        <v>New York Stock Exchange</v>
      </c>
      <c r="N14" s="8" t="s">
        <v>29</v>
      </c>
      <c r="O14" s="8" t="str" cm="1">
        <f t="array" aca="1" ref="O14" ca="1">_FV(C14,"Headquarters")</f>
        <v>2200 Pennsylvania Ave NW Ste 800W, WASHINGTON, DC, 20037-1701 US</v>
      </c>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row>
    <row r="15" spans="1:79" x14ac:dyDescent="0.55000000000000004">
      <c r="B15" s="8" t="str" cm="1">
        <f t="array" aca="1" ref="B15" ca="1">_FV(C15,"Name")</f>
        <v>APPLIED MATERIALS, INC.</v>
      </c>
      <c r="C15" t="e" vm="13">
        <v>#VALUE!</v>
      </c>
      <c r="D15" s="8" t="str" cm="1">
        <f t="array" aca="1" ref="D15" ca="1">_FV(C15,"Ticker symbol",TRUE)</f>
        <v>AMAT</v>
      </c>
      <c r="E15" s="1" cm="1">
        <f t="array" aca="1" ref="E15" ca="1">_FV(C15,"Price")</f>
        <v>205.06</v>
      </c>
      <c r="F15" s="3" cm="1">
        <f t="array" aca="1" ref="F15" ca="1">_FV(C15,"52 week high",TRUE)</f>
        <v>255.89</v>
      </c>
      <c r="G15" s="3" cm="1">
        <f t="array" aca="1" ref="G15" ca="1">_FV(C15,"52 week low",TRUE)</f>
        <v>129.21</v>
      </c>
      <c r="H15" s="1" cm="1">
        <f t="array" aca="1" ref="H15" ca="1">_FV(C15,"Market cap",TRUE)</f>
        <v>169052304746</v>
      </c>
      <c r="I15" s="2" cm="1">
        <f t="array" aca="1" ref="I15" ca="1">_FV(C15,"Shares outstanding",TRUE)</f>
        <v>824404100</v>
      </c>
      <c r="J15" cm="1">
        <f t="array" aca="1" ref="J15" ca="1">_FV(C15,"Beta")</f>
        <v>1.5384</v>
      </c>
      <c r="K15" s="2" cm="1">
        <f t="array" aca="1" ref="K15" ca="1">_FV(C15,"Employees")</f>
        <v>34000</v>
      </c>
      <c r="L15" s="9" cm="1">
        <f t="array" aca="1" ref="L15" ca="1">_FV(C15,"Year incorporated",TRUE)</f>
        <v>1987</v>
      </c>
      <c r="M15" s="3" t="str" cm="1">
        <f t="array" aca="1" ref="M15" ca="1">_FV(C15,"Exchange")</f>
        <v>Nasdaq Stock Market</v>
      </c>
      <c r="N15" s="8" t="s">
        <v>17</v>
      </c>
      <c r="O15" s="8" t="str" cm="1">
        <f t="array" aca="1" ref="O15" ca="1">_FV(C15,"Headquarters")</f>
        <v>3050 Bowers Ave, SANTA CLARA, CA, 95054-3299 US</v>
      </c>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row>
    <row r="16" spans="1:79" x14ac:dyDescent="0.55000000000000004">
      <c r="B16" s="8" t="str" cm="1">
        <f t="array" aca="1" ref="B16" ca="1">_FV(C16,"Name")</f>
        <v>TEXAS INSTRUMENTS INCORPORATED</v>
      </c>
      <c r="C16" t="e" vm="14">
        <v>#VALUE!</v>
      </c>
      <c r="D16" s="8" t="str" cm="1">
        <f t="array" aca="1" ref="D16" ca="1">_FV(C16,"Ticker symbol",TRUE)</f>
        <v>TXN</v>
      </c>
      <c r="E16" s="1" cm="1">
        <f t="array" aca="1" ref="E16" ca="1">_FV(C16,"Price")</f>
        <v>204.97</v>
      </c>
      <c r="F16" s="3" cm="1">
        <f t="array" aca="1" ref="F16" ca="1">_FV(C16,"52 week high",TRUE)</f>
        <v>214.66</v>
      </c>
      <c r="G16" s="3" cm="1">
        <f t="array" aca="1" ref="G16" ca="1">_FV(C16,"52 week low",TRUE)</f>
        <v>139.47999999999999</v>
      </c>
      <c r="H16" s="1" cm="1">
        <f t="array" aca="1" ref="H16" ca="1">_FV(C16,"Market cap",TRUE)</f>
        <v>187147038620</v>
      </c>
      <c r="I16" s="2" cm="1">
        <f t="array" aca="1" ref="I16" ca="1">_FV(C16,"Shares outstanding",TRUE)</f>
        <v>913046000</v>
      </c>
      <c r="J16" cm="1">
        <f t="array" aca="1" ref="J16" ca="1">_FV(C16,"Beta")</f>
        <v>0.98050000000000004</v>
      </c>
      <c r="K16" s="2" cm="1">
        <f t="array" aca="1" ref="K16" ca="1">_FV(C16,"Employees")</f>
        <v>34000</v>
      </c>
      <c r="L16" s="9" cm="1">
        <f t="array" aca="1" ref="L16" ca="1">_FV(C16,"Year incorporated",TRUE)</f>
        <v>1938</v>
      </c>
      <c r="M16" s="3" t="str" cm="1">
        <f t="array" aca="1" ref="M16" ca="1">_FV(C16,"Exchange")</f>
        <v>Nasdaq Stock Market</v>
      </c>
      <c r="N16" s="8" t="s">
        <v>17</v>
      </c>
      <c r="O16" s="8" t="str" cm="1">
        <f t="array" aca="1" ref="O16" ca="1">_FV(C16,"Headquarters")</f>
        <v>12500 T I Blvd, DALLAS, TX, 75243-0592 US</v>
      </c>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row>
    <row r="17" spans="2:79" x14ac:dyDescent="0.55000000000000004">
      <c r="B17" s="8" t="str" cm="1">
        <f t="array" aca="1" ref="B17" ca="1">_FV(C17,"Name")</f>
        <v>UNITEDHEALTH GROUP INCORPORATED</v>
      </c>
      <c r="C17" t="e" vm="15">
        <v>#VALUE!</v>
      </c>
      <c r="D17" s="8" t="str" cm="1">
        <f t="array" aca="1" ref="D17" ca="1">_FV(C17,"Ticker symbol",TRUE)</f>
        <v>UNH</v>
      </c>
      <c r="E17" s="1" cm="1">
        <f t="array" aca="1" ref="E17" ca="1">_FV(C17,"Price")</f>
        <v>591.22</v>
      </c>
      <c r="F17" s="3" cm="1">
        <f t="array" aca="1" ref="F17" ca="1">_FV(C17,"52 week high",TRUE)</f>
        <v>607.94000000000005</v>
      </c>
      <c r="G17" s="3" cm="1">
        <f t="array" aca="1" ref="G17" ca="1">_FV(C17,"52 week low",TRUE)</f>
        <v>436.38</v>
      </c>
      <c r="H17" s="1" cm="1">
        <f t="array" aca="1" ref="H17" ca="1">_FV(C17,"Market cap",TRUE)</f>
        <v>545943308204</v>
      </c>
      <c r="I17" s="2" cm="1">
        <f t="array" aca="1" ref="I17" ca="1">_FV(C17,"Shares outstanding",TRUE)</f>
        <v>923418200</v>
      </c>
      <c r="J17" cm="1">
        <f t="array" aca="1" ref="J17" ca="1">_FV(C17,"Beta")</f>
        <v>0.58740000000000003</v>
      </c>
      <c r="K17" s="2" cm="1">
        <f t="array" aca="1" ref="K17" ca="1">_FV(C17,"Employees")</f>
        <v>440000</v>
      </c>
      <c r="L17" s="9" cm="1">
        <f t="array" aca="1" ref="L17" ca="1">_FV(C17,"Year incorporated",TRUE)</f>
        <v>2015</v>
      </c>
      <c r="M17" s="3" t="str" cm="1">
        <f t="array" aca="1" ref="M17" ca="1">_FV(C17,"Exchange")</f>
        <v>New York Stock Exchange</v>
      </c>
      <c r="N17" s="8" t="s">
        <v>24</v>
      </c>
      <c r="O17" s="8" t="str" cm="1">
        <f t="array" aca="1" ref="O17" ca="1">_FV(C17,"Headquarters")</f>
        <v>9900 BREN ROAD EAST, MINNETONKA, MN, 55343 US</v>
      </c>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row>
    <row r="18" spans="2:79" x14ac:dyDescent="0.55000000000000004">
      <c r="B18" s="8" t="str" cm="1">
        <f t="array" aca="1" ref="B18" ca="1">_FV(C18,"Name")</f>
        <v>MASTERCARD INCORPORATED.</v>
      </c>
      <c r="C18" t="e" vm="16">
        <v>#VALUE!</v>
      </c>
      <c r="D18" s="8" t="str" cm="1">
        <f t="array" aca="1" ref="D18" ca="1">_FV(C18,"Ticker symbol",TRUE)</f>
        <v>MA</v>
      </c>
      <c r="E18" s="1" cm="1">
        <f t="array" aca="1" ref="E18" ca="1">_FV(C18,"Price")</f>
        <v>499.95</v>
      </c>
      <c r="F18" s="3" cm="1">
        <f t="array" aca="1" ref="F18" ca="1">_FV(C18,"52 week high",TRUE)</f>
        <v>501.8</v>
      </c>
      <c r="G18" s="3" cm="1">
        <f t="array" aca="1" ref="G18" ca="1">_FV(C18,"52 week low",TRUE)</f>
        <v>359.77</v>
      </c>
      <c r="H18" s="1" cm="1">
        <f t="array" aca="1" ref="H18" ca="1">_FV(C18,"Market cap",TRUE)</f>
        <v>459201400000</v>
      </c>
      <c r="I18" s="2" cm="1">
        <f t="array" aca="1" ref="I18" ca="1">_FV(C18,"Shares outstanding",TRUE)</f>
        <v>923835000</v>
      </c>
      <c r="J18" cm="1">
        <f t="array" aca="1" ref="J18" ca="1">_FV(C18,"Beta")</f>
        <v>1.1022000000000001</v>
      </c>
      <c r="K18" s="2" cm="1">
        <f t="array" aca="1" ref="K18" ca="1">_FV(C18,"Employees")</f>
        <v>33400</v>
      </c>
      <c r="L18" s="9" cm="1">
        <f t="array" aca="1" ref="L18" ca="1">_FV(C18,"Year incorporated",TRUE)</f>
        <v>2001</v>
      </c>
      <c r="M18" s="3" t="str" cm="1">
        <f t="array" aca="1" ref="M18" ca="1">_FV(C18,"Exchange")</f>
        <v>New York Stock Exchange</v>
      </c>
      <c r="N18" s="8" t="s">
        <v>15</v>
      </c>
      <c r="O18" s="8" t="str" cm="1">
        <f t="array" aca="1" ref="O18" ca="1">_FV(C18,"Headquarters")</f>
        <v>2000 Purchase St, PURCHASE, NY, 10577-2405 US</v>
      </c>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row>
    <row r="19" spans="2:79" x14ac:dyDescent="0.55000000000000004">
      <c r="B19" t="str" cm="1">
        <f t="array" aca="1" ref="B19" ca="1">_FV(C19,"Name")</f>
        <v>ELI LILLY AND COMPANY</v>
      </c>
      <c r="C19" t="e" vm="17">
        <v>#VALUE!</v>
      </c>
      <c r="D19" s="8" t="str" cm="1">
        <f t="array" aca="1" ref="D19" ca="1">_FV(C19,"Ticker symbol",TRUE)</f>
        <v>LLY</v>
      </c>
      <c r="E19" s="1" cm="1">
        <f t="array" aca="1" ref="E19" ca="1">_FV(C19,"Price")</f>
        <v>919.74</v>
      </c>
      <c r="F19" s="3" cm="1">
        <f t="array" aca="1" ref="F19" ca="1">_FV(C19,"52 week high",TRUE)</f>
        <v>972.53</v>
      </c>
      <c r="G19" s="3" cm="1">
        <f t="array" aca="1" ref="G19" ca="1">_FV(C19,"52 week low",TRUE)</f>
        <v>547.61</v>
      </c>
      <c r="H19" s="1" cm="1">
        <f t="array" aca="1" ref="H19" ca="1">_FV(C19,"Market cap",TRUE)</f>
        <v>874144625292</v>
      </c>
      <c r="I19" s="2" cm="1">
        <f t="array" aca="1" ref="I19" ca="1">_FV(C19,"Shares outstanding",TRUE)</f>
        <v>950425800</v>
      </c>
      <c r="J19" cm="1">
        <f t="array" aca="1" ref="J19" ca="1">_FV(C19,"Beta")</f>
        <v>0.41810000000000003</v>
      </c>
      <c r="K19" s="2" cm="1">
        <f t="array" aca="1" ref="K19" ca="1">_FV(C19,"Employees")</f>
        <v>43000</v>
      </c>
      <c r="L19" s="9" cm="1">
        <f t="array" aca="1" ref="L19" ca="1">_FV(C19,"Year incorporated",TRUE)</f>
        <v>1901</v>
      </c>
      <c r="M19" s="3" t="str" cm="1">
        <f t="array" aca="1" ref="M19" ca="1">_FV(C19,"Exchange")</f>
        <v>New York Stock Exchange</v>
      </c>
      <c r="N19" s="8" t="s">
        <v>20</v>
      </c>
      <c r="O19" s="8" t="str" cm="1">
        <f t="array" aca="1" ref="O19" ca="1">_FV(C19,"Headquarters")</f>
        <v>Lilly Corporate Ctr, Drop Code 1094, INDIANAPOLIS, IN, 46285-0001 US</v>
      </c>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row>
    <row r="20" spans="2:79" x14ac:dyDescent="0.55000000000000004">
      <c r="B20" s="8" t="str" cm="1">
        <f t="array" aca="1" ref="B20" ca="1">_FV(C20,"Name")</f>
        <v>SALESFORCE, INC.</v>
      </c>
      <c r="C20" t="e" vm="18">
        <v>#VALUE!</v>
      </c>
      <c r="D20" s="8" t="str" cm="1">
        <f t="array" aca="1" ref="D20" ca="1">_FV(C20,"Ticker symbol",TRUE)</f>
        <v>CRM</v>
      </c>
      <c r="E20" s="1" cm="1">
        <f t="array" aca="1" ref="E20" ca="1">_FV(C20,"Price")</f>
        <v>287.92</v>
      </c>
      <c r="F20" s="3" cm="1">
        <f t="array" aca="1" ref="F20" ca="1">_FV(C20,"52 week high",TRUE)</f>
        <v>318.71499999999997</v>
      </c>
      <c r="G20" s="3" cm="1">
        <f t="array" aca="1" ref="G20" ca="1">_FV(C20,"52 week low",TRUE)</f>
        <v>193.68</v>
      </c>
      <c r="H20" s="1" cm="1">
        <f t="array" aca="1" ref="H20" ca="1">_FV(C20,"Market cap",TRUE)</f>
        <v>275251520000</v>
      </c>
      <c r="I20" s="2" cm="1">
        <f t="array" aca="1" ref="I20" ca="1">_FV(C20,"Shares outstanding",TRUE)</f>
        <v>956000000</v>
      </c>
      <c r="J20" cm="1">
        <f t="array" aca="1" ref="J20" ca="1">_FV(C20,"Beta")</f>
        <v>1.2923</v>
      </c>
      <c r="K20" s="2" cm="1">
        <f t="array" aca="1" ref="K20" ca="1">_FV(C20,"Employees")</f>
        <v>72682</v>
      </c>
      <c r="L20" s="9" cm="1">
        <f t="array" aca="1" ref="L20" ca="1">_FV(C20,"Year incorporated",TRUE)</f>
        <v>1999</v>
      </c>
      <c r="M20" s="3" t="str" cm="1">
        <f t="array" aca="1" ref="M20" ca="1">_FV(C20,"Exchange")</f>
        <v>New York Stock Exchange</v>
      </c>
      <c r="N20" s="8" t="s">
        <v>15</v>
      </c>
      <c r="O20" s="8" t="str" cm="1">
        <f t="array" aca="1" ref="O20" ca="1">_FV(C20,"Headquarters")</f>
        <v>SALESFORCE TOWER, 415 MISSION STREET 3RD FL, SAN FRANCISCO, CA, 94105 US</v>
      </c>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row>
    <row r="21" spans="2:79" x14ac:dyDescent="0.55000000000000004">
      <c r="B21" s="8" t="str" cm="1">
        <f t="array" aca="1" ref="B21" ca="1">_FV(C21,"Name")</f>
        <v>THE HOME DEPOT, INC.</v>
      </c>
      <c r="C21" t="e" vm="19">
        <v>#VALUE!</v>
      </c>
      <c r="D21" s="8" t="str" cm="1">
        <f t="array" aca="1" ref="D21" ca="1">_FV(C21,"Ticker symbol",TRUE)</f>
        <v>HD</v>
      </c>
      <c r="E21" s="1" cm="1">
        <f t="array" aca="1" ref="E21" ca="1">_FV(C21,"Price")</f>
        <v>416.07</v>
      </c>
      <c r="F21" s="3" cm="1">
        <f t="array" aca="1" ref="F21" ca="1">_FV(C21,"52 week high",TRUE)</f>
        <v>420.03</v>
      </c>
      <c r="G21" s="3" cm="1">
        <f t="array" aca="1" ref="G21" ca="1">_FV(C21,"52 week low",TRUE)</f>
        <v>274.26</v>
      </c>
      <c r="H21" s="1" cm="1">
        <f t="array" aca="1" ref="H21" ca="1">_FV(C21,"Market cap",TRUE)</f>
        <v>413279584938</v>
      </c>
      <c r="I21" s="2" cm="1">
        <f t="array" aca="1" ref="I21" ca="1">_FV(C21,"Shares outstanding",TRUE)</f>
        <v>993293400</v>
      </c>
      <c r="J21" cm="1">
        <f t="array" aca="1" ref="J21" ca="1">_FV(C21,"Beta")</f>
        <v>1.0058</v>
      </c>
      <c r="K21" s="2" cm="1">
        <f t="array" aca="1" ref="K21" ca="1">_FV(C21,"Employees")</f>
        <v>463100</v>
      </c>
      <c r="L21" s="9" cm="1">
        <f t="array" aca="1" ref="L21" ca="1">_FV(C21,"Year incorporated",TRUE)</f>
        <v>1978</v>
      </c>
      <c r="M21" s="3" t="str" cm="1">
        <f t="array" aca="1" ref="M21" ca="1">_FV(C21,"Exchange")</f>
        <v>New York Stock Exchange</v>
      </c>
      <c r="N21" s="8" t="s">
        <v>26</v>
      </c>
      <c r="O21" s="8" t="str" cm="1">
        <f t="array" aca="1" ref="O21" ca="1">_FV(C21,"Headquarters")</f>
        <v>2455 Paces Ferry Road, ATLANTA, GA, 30339 US</v>
      </c>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row>
    <row r="22" spans="2:79" x14ac:dyDescent="0.55000000000000004">
      <c r="B22" s="8" t="str" cm="1">
        <f t="array" aca="1" ref="B22" ca="1">_FV(C22,"Name")</f>
        <v>GENERAL ELECTRIC COMPANY</v>
      </c>
      <c r="C22" t="e" vm="20">
        <v>#VALUE!</v>
      </c>
      <c r="D22" s="8" t="str" cm="1">
        <f t="array" aca="1" ref="D22" ca="1">_FV(C22,"Ticker symbol",TRUE)</f>
        <v>GE</v>
      </c>
      <c r="E22" s="1" cm="1">
        <f t="array" aca="1" ref="E22" ca="1">_FV(C22,"Price")</f>
        <v>189.28</v>
      </c>
      <c r="F22" s="3" cm="1">
        <f t="array" aca="1" ref="F22" ca="1">_FV(C22,"52 week high",TRUE)</f>
        <v>190.88</v>
      </c>
      <c r="G22" s="3" cm="1">
        <f t="array" aca="1" ref="G22" ca="1">_FV(C22,"52 week low",TRUE)</f>
        <v>84.163399999999996</v>
      </c>
      <c r="H22" s="1" cm="1">
        <f t="array" aca="1" ref="H22" ca="1">_FV(C22,"Market cap",TRUE)</f>
        <v>205238386080</v>
      </c>
      <c r="I22" s="2" cm="1">
        <f t="array" aca="1" ref="I22" ca="1">_FV(C22,"Shares outstanding",TRUE)</f>
        <v>1084311000</v>
      </c>
      <c r="J22" cm="1">
        <f t="array" aca="1" ref="J22" ca="1">_FV(C22,"Beta")</f>
        <v>1.1832</v>
      </c>
      <c r="K22" s="2" cm="1">
        <f t="array" aca="1" ref="K22" ca="1">_FV(C22,"Employees")</f>
        <v>125000</v>
      </c>
      <c r="L22" s="9" cm="1">
        <f t="array" aca="1" ref="L22" ca="1">_FV(C22,"Year incorporated",TRUE)</f>
        <v>1892</v>
      </c>
      <c r="M22" s="3" t="str" cm="1">
        <f t="array" aca="1" ref="M22" ca="1">_FV(C22,"Exchange")</f>
        <v>New York Stock Exchange</v>
      </c>
      <c r="N22" s="8" t="s">
        <v>19</v>
      </c>
      <c r="O22" s="8" t="str" cm="1">
        <f t="array" aca="1" ref="O22" ca="1">_FV(C22,"Headquarters")</f>
        <v>1 Neumann Way, Evendale, OH, 45215 US</v>
      </c>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row>
    <row r="23" spans="2:79" x14ac:dyDescent="0.55000000000000004">
      <c r="B23" s="8" t="str" cm="1">
        <f t="array" aca="1" ref="B23" ca="1">_FV(C23,"Name")</f>
        <v>QUALCOMM INCORPORATED</v>
      </c>
      <c r="C23" t="e" vm="21">
        <v>#VALUE!</v>
      </c>
      <c r="D23" s="8" t="str" cm="1">
        <f t="array" aca="1" ref="D23" ca="1">_FV(C23,"Ticker symbol",TRUE)</f>
        <v>QCOM</v>
      </c>
      <c r="E23" s="1" cm="1">
        <f t="array" aca="1" ref="E23" ca="1">_FV(C23,"Price")</f>
        <v>170.22</v>
      </c>
      <c r="F23" s="3" cm="1">
        <f t="array" aca="1" ref="F23" ca="1">_FV(C23,"52 week high",TRUE)</f>
        <v>230.63</v>
      </c>
      <c r="G23" s="3" cm="1">
        <f t="array" aca="1" ref="G23" ca="1">_FV(C23,"52 week low",TRUE)</f>
        <v>104.333</v>
      </c>
      <c r="H23" s="1" cm="1">
        <f t="array" aca="1" ref="H23" ca="1">_FV(C23,"Market cap",TRUE)</f>
        <v>189625080000</v>
      </c>
      <c r="I23" s="2" cm="1">
        <f t="array" aca="1" ref="I23" ca="1">_FV(C23,"Shares outstanding",TRUE)</f>
        <v>1114000000</v>
      </c>
      <c r="J23" cm="1">
        <f t="array" aca="1" ref="J23" ca="1">_FV(C23,"Beta")</f>
        <v>1.2825</v>
      </c>
      <c r="K23" s="2" cm="1">
        <f t="array" aca="1" ref="K23" ca="1">_FV(C23,"Employees")</f>
        <v>50000</v>
      </c>
      <c r="L23" s="9" cm="1">
        <f t="array" aca="1" ref="L23" ca="1">_FV(C23,"Year incorporated",TRUE)</f>
        <v>1991</v>
      </c>
      <c r="M23" s="3" t="str" cm="1">
        <f t="array" aca="1" ref="M23" ca="1">_FV(C23,"Exchange")</f>
        <v>Nasdaq Stock Market</v>
      </c>
      <c r="N23" s="8" t="s">
        <v>17</v>
      </c>
      <c r="O23" s="8" t="str" cm="1">
        <f t="array" aca="1" ref="O23" ca="1">_FV(C23,"Headquarters")</f>
        <v>5775 Morehouse Dr, SAN DIEGO, CA, 92121 US</v>
      </c>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row>
    <row r="24" spans="2:79" x14ac:dyDescent="0.55000000000000004">
      <c r="B24" s="8" t="str" cm="1">
        <f t="array" aca="1" ref="B24" ca="1">_FV(C24,"Name")</f>
        <v>PEPSICO, INC.</v>
      </c>
      <c r="C24" t="e" vm="22">
        <v>#VALUE!</v>
      </c>
      <c r="D24" s="8" t="str" cm="1">
        <f t="array" aca="1" ref="D24" ca="1">_FV(C24,"Ticker symbol",TRUE)</f>
        <v>PEP</v>
      </c>
      <c r="E24" s="1" cm="1">
        <f t="array" aca="1" ref="E24" ca="1">_FV(C24,"Price")</f>
        <v>172.54</v>
      </c>
      <c r="F24" s="3" cm="1">
        <f t="array" aca="1" ref="F24" ca="1">_FV(C24,"52 week high",TRUE)</f>
        <v>183.41</v>
      </c>
      <c r="G24" s="3" cm="1">
        <f t="array" aca="1" ref="G24" ca="1">_FV(C24,"52 week low",TRUE)</f>
        <v>157.43</v>
      </c>
      <c r="H24" s="1" cm="1">
        <f t="array" aca="1" ref="H24" ca="1">_FV(C24,"Market cap",TRUE)</f>
        <v>236996112880</v>
      </c>
      <c r="I24" s="2" cm="1">
        <f t="array" aca="1" ref="I24" ca="1">_FV(C24,"Shares outstanding",TRUE)</f>
        <v>1373572000</v>
      </c>
      <c r="J24" cm="1">
        <f t="array" aca="1" ref="J24" ca="1">_FV(C24,"Beta")</f>
        <v>0.53939999999999999</v>
      </c>
      <c r="K24" s="2" cm="1">
        <f t="array" aca="1" ref="K24" ca="1">_FV(C24,"Employees")</f>
        <v>318000</v>
      </c>
      <c r="L24" s="9" cm="1">
        <f t="array" aca="1" ref="L24" ca="1">_FV(C24,"Year incorporated",TRUE)</f>
        <v>1986</v>
      </c>
      <c r="M24" s="3" t="str" cm="1">
        <f t="array" aca="1" ref="M24" ca="1">_FV(C24,"Exchange")</f>
        <v>Nasdaq Stock Market</v>
      </c>
      <c r="N24" s="8" t="s">
        <v>28</v>
      </c>
      <c r="O24" s="8" t="str" cm="1">
        <f t="array" aca="1" ref="O24" ca="1">_FV(C24,"Headquarters")</f>
        <v>700 ANDERSON HILL RD, PURCHASE, NY, 10577 US</v>
      </c>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row>
    <row r="25" spans="2:79" x14ac:dyDescent="0.55000000000000004">
      <c r="B25" s="8" t="str" cm="1">
        <f t="array" aca="1" ref="B25" ca="1">_FV(C25,"Name")</f>
        <v>ADVANCED MICRO DEVICES, INC.</v>
      </c>
      <c r="C25" t="e" vm="23">
        <v>#VALUE!</v>
      </c>
      <c r="D25" s="8" t="str" cm="1">
        <f t="array" aca="1" ref="D25" ca="1">_FV(C25,"Ticker symbol",TRUE)</f>
        <v>AMD</v>
      </c>
      <c r="E25" s="1" cm="1">
        <f t="array" aca="1" ref="E25" ca="1">_FV(C25,"Price")</f>
        <v>171.02</v>
      </c>
      <c r="F25" s="3" cm="1">
        <f t="array" aca="1" ref="F25" ca="1">_FV(C25,"52 week high",TRUE)</f>
        <v>227.3</v>
      </c>
      <c r="G25" s="3" cm="1">
        <f t="array" aca="1" ref="G25" ca="1">_FV(C25,"52 week low",TRUE)</f>
        <v>93.114999999999995</v>
      </c>
      <c r="H25" s="1" cm="1">
        <f t="array" aca="1" ref="H25" ca="1">_FV(C25,"Market cap",TRUE)</f>
        <v>276792791640</v>
      </c>
      <c r="I25" s="2" cm="1">
        <f t="array" aca="1" ref="I25" ca="1">_FV(C25,"Shares outstanding",TRUE)</f>
        <v>1618482000</v>
      </c>
      <c r="J25" cm="1">
        <f t="array" aca="1" ref="J25" ca="1">_FV(C25,"Beta")</f>
        <v>1.6854</v>
      </c>
      <c r="K25" s="2" cm="1">
        <f t="array" aca="1" ref="K25" ca="1">_FV(C25,"Employees")</f>
        <v>26000</v>
      </c>
      <c r="L25" s="9" cm="1">
        <f t="array" aca="1" ref="L25" ca="1">_FV(C25,"Year incorporated",TRUE)</f>
        <v>1969</v>
      </c>
      <c r="M25" s="3" t="str" cm="1">
        <f t="array" aca="1" ref="M25" ca="1">_FV(C25,"Exchange")</f>
        <v>Nasdaq Stock Market</v>
      </c>
      <c r="N25" s="8" t="s">
        <v>17</v>
      </c>
      <c r="O25" s="8" t="str" cm="1">
        <f t="array" aca="1" ref="O25" ca="1">_FV(C25,"Headquarters")</f>
        <v>2485 Augustine Drive, SANTA CLARA, CA, 95054 US</v>
      </c>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row>
    <row r="26" spans="2:79" x14ac:dyDescent="0.55000000000000004">
      <c r="B26" s="8" t="str" cm="1">
        <f t="array" aca="1" ref="B26" ca="1">_FV(C26,"Name")</f>
        <v>ABBOTT LABORATORIES</v>
      </c>
      <c r="C26" t="e" vm="24">
        <v>#VALUE!</v>
      </c>
      <c r="D26" s="8" t="str" cm="1">
        <f t="array" aca="1" ref="D26" ca="1">_FV(C26,"Ticker symbol",TRUE)</f>
        <v>ABT</v>
      </c>
      <c r="E26" s="1" cm="1">
        <f t="array" aca="1" ref="E26" ca="1">_FV(C26,"Price")</f>
        <v>115.95</v>
      </c>
      <c r="F26" s="3" cm="1">
        <f t="array" aca="1" ref="F26" ca="1">_FV(C26,"52 week high",TRUE)</f>
        <v>121.64</v>
      </c>
      <c r="G26" s="3" cm="1">
        <f t="array" aca="1" ref="G26" ca="1">_FV(C26,"52 week low",TRUE)</f>
        <v>89.674000000000007</v>
      </c>
      <c r="H26" s="1" cm="1">
        <f t="array" aca="1" ref="H26" ca="1">_FV(C26,"Market cap",TRUE)</f>
        <v>201741057150</v>
      </c>
      <c r="I26" s="2" cm="1">
        <f t="array" aca="1" ref="I26" ca="1">_FV(C26,"Shares outstanding",TRUE)</f>
        <v>1739897000</v>
      </c>
      <c r="J26" cm="1">
        <f t="array" aca="1" ref="J26" ca="1">_FV(C26,"Beta")</f>
        <v>0.72170000000000001</v>
      </c>
      <c r="K26" s="2" cm="1">
        <f t="array" aca="1" ref="K26" ca="1">_FV(C26,"Employees")</f>
        <v>114000</v>
      </c>
      <c r="L26" s="9" cm="1">
        <f t="array" aca="1" ref="L26" ca="1">_FV(C26,"Year incorporated",TRUE)</f>
        <v>1900</v>
      </c>
      <c r="M26" s="3" t="str" cm="1">
        <f t="array" aca="1" ref="M26" ca="1">_FV(C26,"Exchange")</f>
        <v>New York Stock Exchange</v>
      </c>
      <c r="N26" s="8" t="s">
        <v>29</v>
      </c>
      <c r="O26" s="8" t="str" cm="1">
        <f t="array" aca="1" ref="O26" ca="1">_FV(C26,"Headquarters")</f>
        <v>100 Abbott Park Road, Abbot Park, ABBOTT PARK, IL, 60064-3500 US</v>
      </c>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row>
    <row r="27" spans="2:79" x14ac:dyDescent="0.55000000000000004">
      <c r="B27" s="8" t="str" cm="1">
        <f t="array" aca="1" ref="B27" ca="1">_FV(C27,"Name")</f>
        <v>ABBVIE INC.</v>
      </c>
      <c r="C27" t="e" vm="25">
        <v>#VALUE!</v>
      </c>
      <c r="D27" s="8" t="str" cm="1">
        <f t="array" aca="1" ref="D27" ca="1">_FV(C27,"Ticker symbol",TRUE)</f>
        <v>ABBV</v>
      </c>
      <c r="E27" s="1" cm="1">
        <f t="array" aca="1" ref="E27" ca="1">_FV(C27,"Price")</f>
        <v>194.75</v>
      </c>
      <c r="F27" s="3" cm="1">
        <f t="array" aca="1" ref="F27" ca="1">_FV(C27,"52 week high",TRUE)</f>
        <v>199.95</v>
      </c>
      <c r="G27" s="3" cm="1">
        <f t="array" aca="1" ref="G27" ca="1">_FV(C27,"52 week low",TRUE)</f>
        <v>135.85</v>
      </c>
      <c r="H27" s="1" cm="1">
        <f t="array" aca="1" ref="H27" ca="1">_FV(C27,"Market cap",TRUE)</f>
        <v>343995494000</v>
      </c>
      <c r="I27" s="2" cm="1">
        <f t="array" aca="1" ref="I27" ca="1">_FV(C27,"Shares outstanding",TRUE)</f>
        <v>1766344000</v>
      </c>
      <c r="J27" cm="1">
        <f t="array" aca="1" ref="J27" ca="1">_FV(C27,"Beta")</f>
        <v>0.61919999999999997</v>
      </c>
      <c r="K27" s="2" cm="1">
        <f t="array" aca="1" ref="K27" ca="1">_FV(C27,"Employees")</f>
        <v>50000</v>
      </c>
      <c r="L27" s="9" cm="1">
        <f t="array" aca="1" ref="L27" ca="1">_FV(C27,"Year incorporated",TRUE)</f>
        <v>2012</v>
      </c>
      <c r="M27" s="3" t="str" cm="1">
        <f t="array" aca="1" ref="M27" ca="1">_FV(C27,"Exchange")</f>
        <v>New York Stock Exchange</v>
      </c>
      <c r="N27" s="8" t="s">
        <v>20</v>
      </c>
      <c r="O27" s="8" t="str" cm="1">
        <f t="array" aca="1" ref="O27" ca="1">_FV(C27,"Headquarters")</f>
        <v>1 N Waukegan Rd, NORTH CHICAGO, IL, 60064 US</v>
      </c>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row>
    <row r="28" spans="2:79" x14ac:dyDescent="0.55000000000000004">
      <c r="B28" s="8" t="str" cm="1">
        <f t="array" aca="1" ref="B28" ca="1">_FV(C28,"Name")</f>
        <v>THE WALT DISNEY COMPANY</v>
      </c>
      <c r="C28" t="e" vm="26">
        <v>#VALUE!</v>
      </c>
      <c r="D28" s="8" t="str" cm="1">
        <f t="array" aca="1" ref="D28" ca="1">_FV(C28,"Ticker symbol",TRUE)</f>
        <v>DIS</v>
      </c>
      <c r="E28" s="1" cm="1">
        <f t="array" aca="1" ref="E28" ca="1">_FV(C28,"Price")</f>
        <v>93.6</v>
      </c>
      <c r="F28" s="3" cm="1">
        <f t="array" aca="1" ref="F28" ca="1">_FV(C28,"52 week high",TRUE)</f>
        <v>123.74</v>
      </c>
      <c r="G28" s="3" cm="1">
        <f t="array" aca="1" ref="G28" ca="1">_FV(C28,"52 week low",TRUE)</f>
        <v>79.23</v>
      </c>
      <c r="H28" s="1" cm="1">
        <f t="array" aca="1" ref="H28" ca="1">_FV(C28,"Market cap",TRUE)</f>
        <v>167775000000</v>
      </c>
      <c r="I28" s="2" cm="1">
        <f t="array" aca="1" ref="I28" ca="1">_FV(C28,"Shares outstanding",TRUE)</f>
        <v>1813587000</v>
      </c>
      <c r="J28" cm="1">
        <f t="array" aca="1" ref="J28" ca="1">_FV(C28,"Beta")</f>
        <v>1.403</v>
      </c>
      <c r="K28" s="2" cm="1">
        <f t="array" aca="1" ref="K28" ca="1">_FV(C28,"Employees")</f>
        <v>225000</v>
      </c>
      <c r="L28" s="9" cm="1">
        <f t="array" aca="1" ref="L28" ca="1">_FV(C28,"Year incorporated",TRUE)</f>
        <v>2018</v>
      </c>
      <c r="M28" s="3" t="str" cm="1">
        <f t="array" aca="1" ref="M28" ca="1">_FV(C28,"Exchange")</f>
        <v>New York Stock Exchange</v>
      </c>
      <c r="N28" s="8" t="s">
        <v>33</v>
      </c>
      <c r="O28" s="8" t="str" cm="1">
        <f t="array" aca="1" ref="O28" ca="1">_FV(C28,"Headquarters")</f>
        <v>500 South Buena Vista Street, BURBANK, CA, 91521-0001 US</v>
      </c>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row>
    <row r="29" spans="2:79" x14ac:dyDescent="0.55000000000000004">
      <c r="B29" s="8" t="str" cm="1">
        <f t="array" aca="1" ref="B29" ca="1">_FV(C29,"Name")</f>
        <v>CHEVRON CORPORATION</v>
      </c>
      <c r="C29" t="e" vm="27">
        <v>#VALUE!</v>
      </c>
      <c r="D29" s="8" t="str" cm="1">
        <f t="array" aca="1" ref="D29" ca="1">_FV(C29,"Ticker symbol",TRUE)</f>
        <v>CVX</v>
      </c>
      <c r="E29" s="1" cm="1">
        <f t="array" aca="1" ref="E29" ca="1">_FV(C29,"Price")</f>
        <v>149.65</v>
      </c>
      <c r="F29" s="3" cm="1">
        <f t="array" aca="1" ref="F29" ca="1">_FV(C29,"52 week high",TRUE)</f>
        <v>170.17</v>
      </c>
      <c r="G29" s="3" cm="1">
        <f t="array" aca="1" ref="G29" ca="1">_FV(C29,"52 week low",TRUE)</f>
        <v>135.3672</v>
      </c>
      <c r="H29" s="1" cm="1">
        <f t="array" aca="1" ref="H29" ca="1">_FV(C29,"Market cap",TRUE)</f>
        <v>273697429050</v>
      </c>
      <c r="I29" s="2" cm="1">
        <f t="array" aca="1" ref="I29" ca="1">_FV(C29,"Shares outstanding",TRUE)</f>
        <v>1828917000</v>
      </c>
      <c r="J29" cm="1">
        <f t="array" aca="1" ref="J29" ca="1">_FV(C29,"Beta")</f>
        <v>1.0795999999999999</v>
      </c>
      <c r="K29" s="2" cm="1">
        <f t="array" aca="1" ref="K29" ca="1">_FV(C29,"Employees")</f>
        <v>45600</v>
      </c>
      <c r="L29" s="9" cm="1">
        <f t="array" aca="1" ref="L29" ca="1">_FV(C29,"Year incorporated",TRUE)</f>
        <v>1926</v>
      </c>
      <c r="M29" s="3" t="str" cm="1">
        <f t="array" aca="1" ref="M29" ca="1">_FV(C29,"Exchange")</f>
        <v>New York Stock Exchange</v>
      </c>
      <c r="N29" s="8" t="s">
        <v>22</v>
      </c>
      <c r="O29" s="8" t="str" cm="1">
        <f t="array" aca="1" ref="O29" ca="1">_FV(C29,"Headquarters")</f>
        <v>5001 EXECUTIVE PARKWAY, SUITE 200, SAN RAMON, CA, 94583 US</v>
      </c>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row>
    <row r="30" spans="2:79" x14ac:dyDescent="0.55000000000000004">
      <c r="B30" s="8" t="str" cm="1">
        <f t="array" aca="1" ref="B30" ca="1">_FV(C30,"Name")</f>
        <v>VISA INC.</v>
      </c>
      <c r="C30" t="e" vm="28">
        <v>#VALUE!</v>
      </c>
      <c r="D30" s="8" t="str" cm="1">
        <f t="array" aca="1" ref="D30" ca="1">_FV(C30,"Ticker symbol",TRUE)</f>
        <v>V</v>
      </c>
      <c r="E30" s="1" cm="1">
        <f t="array" aca="1" ref="E30" ca="1">_FV(C30,"Price")</f>
        <v>276.93</v>
      </c>
      <c r="F30" s="3" cm="1">
        <f t="array" aca="1" ref="F30" ca="1">_FV(C30,"52 week high",TRUE)</f>
        <v>293.07</v>
      </c>
      <c r="G30" s="3" cm="1">
        <f t="array" aca="1" ref="G30" ca="1">_FV(C30,"52 week low",TRUE)</f>
        <v>228.03</v>
      </c>
      <c r="H30" s="1" cm="1">
        <f t="array" aca="1" ref="H30" ca="1">_FV(C30,"Market cap",TRUE)</f>
        <v>547187925510</v>
      </c>
      <c r="I30" s="2" cm="1">
        <f t="array" aca="1" ref="I30" ca="1">_FV(C30,"Shares outstanding",TRUE)</f>
        <v>1975907000</v>
      </c>
      <c r="J30" cm="1">
        <f t="array" aca="1" ref="J30" ca="1">_FV(C30,"Beta")</f>
        <v>0.96009999999999995</v>
      </c>
      <c r="K30" s="2" cm="1">
        <f t="array" aca="1" ref="K30" ca="1">_FV(C30,"Employees")</f>
        <v>28800</v>
      </c>
      <c r="L30" s="9" cm="1">
        <f t="array" aca="1" ref="L30" ca="1">_FV(C30,"Year incorporated",TRUE)</f>
        <v>2007</v>
      </c>
      <c r="M30" s="3" t="str" cm="1">
        <f t="array" aca="1" ref="M30" ca="1">_FV(C30,"Exchange")</f>
        <v>New York Stock Exchange</v>
      </c>
      <c r="N30" s="8" t="s">
        <v>15</v>
      </c>
      <c r="O30" s="8" t="str" cm="1">
        <f t="array" aca="1" ref="O30" ca="1">_FV(C30,"Headquarters")</f>
        <v>P.O. Box 8999, SAN FRANCISCO, CA, 94128-8999 US</v>
      </c>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row>
    <row r="31" spans="2:79" x14ac:dyDescent="0.55000000000000004">
      <c r="B31" s="8" t="str" cm="1">
        <f t="array" aca="1" ref="B31" ca="1">_FV(C31,"Name")</f>
        <v>THE PROCTER &amp; GAMBLE COMPANY</v>
      </c>
      <c r="C31" t="e" vm="29">
        <v>#VALUE!</v>
      </c>
      <c r="D31" s="8" t="str" cm="1">
        <f t="array" aca="1" ref="D31" ca="1">_FV(C31,"Ticker symbol",TRUE)</f>
        <v>PG</v>
      </c>
      <c r="E31" s="1" cm="1">
        <f t="array" aca="1" ref="E31" ca="1">_FV(C31,"Price")</f>
        <v>169.27</v>
      </c>
      <c r="F31" s="3" cm="1">
        <f t="array" aca="1" ref="F31" ca="1">_FV(C31,"52 week high",TRUE)</f>
        <v>177.94</v>
      </c>
      <c r="G31" s="3" cm="1">
        <f t="array" aca="1" ref="G31" ca="1">_FV(C31,"52 week low",TRUE)</f>
        <v>141.6</v>
      </c>
      <c r="H31" s="1" cm="1">
        <f t="array" aca="1" ref="H31" ca="1">_FV(C31,"Market cap",TRUE)</f>
        <v>397735073160</v>
      </c>
      <c r="I31" s="2" cm="1">
        <f t="array" aca="1" ref="I31" ca="1">_FV(C31,"Shares outstanding",TRUE)</f>
        <v>2349708000</v>
      </c>
      <c r="J31" cm="1">
        <f t="array" aca="1" ref="J31" ca="1">_FV(C31,"Beta")</f>
        <v>0.41049999999999998</v>
      </c>
      <c r="K31" s="2" cm="1">
        <f t="array" aca="1" ref="K31" ca="1">_FV(C31,"Employees")</f>
        <v>108000</v>
      </c>
      <c r="L31" s="9" cm="1">
        <f t="array" aca="1" ref="L31" ca="1">_FV(C31,"Year incorporated",TRUE)</f>
        <v>1905</v>
      </c>
      <c r="M31" s="3" t="str" cm="1">
        <f t="array" aca="1" ref="M31" ca="1">_FV(C31,"Exchange")</f>
        <v>New York Stock Exchange</v>
      </c>
      <c r="N31" s="8" t="s">
        <v>25</v>
      </c>
      <c r="O31" s="8" t="str" cm="1">
        <f t="array" aca="1" ref="O31" ca="1">_FV(C31,"Headquarters")</f>
        <v>One Procter &amp; Gamble Plaza, CINCINNATI, OH, 45202 US</v>
      </c>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row>
    <row r="32" spans="2:79" x14ac:dyDescent="0.55000000000000004">
      <c r="B32" s="8" t="str" cm="1">
        <f t="array" aca="1" ref="B32" ca="1">_FV(C32,"Name")</f>
        <v>JOHNSON &amp; JOHNSON</v>
      </c>
      <c r="C32" t="e" vm="30">
        <v>#VALUE!</v>
      </c>
      <c r="D32" s="8" t="str" cm="1">
        <f t="array" aca="1" ref="D32" ca="1">_FV(C32,"Ticker symbol",TRUE)</f>
        <v>JNJ</v>
      </c>
      <c r="E32" s="1" cm="1">
        <f t="array" aca="1" ref="E32" ca="1">_FV(C32,"Price")</f>
        <v>160.65</v>
      </c>
      <c r="F32" s="3" cm="1">
        <f t="array" aca="1" ref="F32" ca="1">_FV(C32,"52 week high",TRUE)</f>
        <v>168.85</v>
      </c>
      <c r="G32" s="3" cm="1">
        <f t="array" aca="1" ref="G32" ca="1">_FV(C32,"52 week low",TRUE)</f>
        <v>143.13</v>
      </c>
      <c r="H32" s="1" cm="1">
        <f t="array" aca="1" ref="H32" ca="1">_FV(C32,"Market cap",TRUE)</f>
        <v>386723748600</v>
      </c>
      <c r="I32" s="2" cm="1">
        <f t="array" aca="1" ref="I32" ca="1">_FV(C32,"Shares outstanding",TRUE)</f>
        <v>2407244000</v>
      </c>
      <c r="J32" cm="1">
        <f t="array" aca="1" ref="J32" ca="1">_FV(C32,"Beta")</f>
        <v>0.51839999999999997</v>
      </c>
      <c r="K32" s="2" cm="1">
        <f t="array" aca="1" ref="K32" ca="1">_FV(C32,"Employees")</f>
        <v>131900</v>
      </c>
      <c r="L32" s="9" cm="1">
        <f t="array" aca="1" ref="L32" ca="1">_FV(C32,"Year incorporated",TRUE)</f>
        <v>1887</v>
      </c>
      <c r="M32" s="3" t="str" cm="1">
        <f t="array" aca="1" ref="M32" ca="1">_FV(C32,"Exchange")</f>
        <v>New York Stock Exchange</v>
      </c>
      <c r="N32" s="8" t="s">
        <v>20</v>
      </c>
      <c r="O32" s="8" t="str" cm="1">
        <f t="array" aca="1" ref="O32" ca="1">_FV(C32,"Headquarters")</f>
        <v>One Johnson &amp; Johnson Plaza, NEW BRUNSWICK, NJ, 08933 US</v>
      </c>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row>
    <row r="33" spans="2:79" x14ac:dyDescent="0.55000000000000004">
      <c r="B33" s="5" t="str" cm="1">
        <f t="array" aca="1" ref="B33" ca="1">_FV(C33,"Name")</f>
        <v>Meta Platforms, Inc.</v>
      </c>
      <c r="C33" t="e" vm="31">
        <v>#VALUE!</v>
      </c>
      <c r="D33" s="8" t="str" cm="1">
        <f t="array" aca="1" ref="D33" ca="1">_FV(C33,"Ticker symbol",TRUE)</f>
        <v>META</v>
      </c>
      <c r="E33" s="1" cm="1">
        <f t="array" aca="1" ref="E33" ca="1">_FV(C33,"Price")</f>
        <v>590.51</v>
      </c>
      <c r="F33" s="3" cm="1">
        <f t="array" aca="1" ref="F33" ca="1">_FV(C33,"52 week high",TRUE)</f>
        <v>602.95000000000005</v>
      </c>
      <c r="G33" s="3" cm="1">
        <f t="array" aca="1" ref="G33" ca="1">_FV(C33,"52 week low",TRUE)</f>
        <v>279.40300000000002</v>
      </c>
      <c r="H33" s="1" cm="1">
        <f t="array" aca="1" ref="H33" ca="1">_FV(C33,"Market cap",TRUE)</f>
        <v>1493882236670</v>
      </c>
      <c r="I33" s="2" cm="1">
        <f t="array" aca="1" ref="I33" ca="1">_FV(C33,"Shares outstanding",TRUE)</f>
        <v>2529817000</v>
      </c>
      <c r="J33" cm="1">
        <f t="array" aca="1" ref="J33" ca="1">_FV(C33,"Beta")</f>
        <v>1.2115</v>
      </c>
      <c r="K33" s="2" cm="1">
        <f t="array" aca="1" ref="K33" ca="1">_FV(C33,"Employees")</f>
        <v>70799</v>
      </c>
      <c r="L33" s="9" cm="1">
        <f t="array" aca="1" ref="L33" ca="1">_FV(C33,"Year incorporated",TRUE)</f>
        <v>2004</v>
      </c>
      <c r="M33" s="3" t="str" cm="1">
        <f t="array" aca="1" ref="M33" ca="1">_FV(C33,"Exchange")</f>
        <v>Nasdaq Stock Market</v>
      </c>
      <c r="N33" s="8" t="s">
        <v>15</v>
      </c>
      <c r="O33" s="8" t="str" cm="1">
        <f t="array" aca="1" ref="O33" ca="1">_FV(C33,"Headquarters")</f>
        <v>1 Meta Way, MENLO PARK, CA, 94025 US</v>
      </c>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row>
    <row r="34" spans="2:79" x14ac:dyDescent="0.55000000000000004">
      <c r="B34" s="8" t="str" cm="1">
        <f t="array" aca="1" ref="B34" ca="1">_FV(C34,"Name")</f>
        <v>MERCK &amp; CO., INC.</v>
      </c>
      <c r="C34" t="e" vm="32">
        <v>#VALUE!</v>
      </c>
      <c r="D34" s="8" t="str" cm="1">
        <f t="array" aca="1" ref="D34" ca="1">_FV(C34,"Ticker symbol",TRUE)</f>
        <v>MRK</v>
      </c>
      <c r="E34" s="1" cm="1">
        <f t="array" aca="1" ref="E34" ca="1">_FV(C34,"Price")</f>
        <v>110.27</v>
      </c>
      <c r="F34" s="3" cm="1">
        <f t="array" aca="1" ref="F34" ca="1">_FV(C34,"52 week high",TRUE)</f>
        <v>134.63</v>
      </c>
      <c r="G34" s="3" cm="1">
        <f t="array" aca="1" ref="G34" ca="1">_FV(C34,"52 week low",TRUE)</f>
        <v>99.14</v>
      </c>
      <c r="H34" s="1" cm="1">
        <f t="array" aca="1" ref="H34" ca="1">_FV(C34,"Market cap",TRUE)</f>
        <v>279513388430</v>
      </c>
      <c r="I34" s="2" cm="1">
        <f t="array" aca="1" ref="I34" ca="1">_FV(C34,"Shares outstanding",TRUE)</f>
        <v>2534809000</v>
      </c>
      <c r="J34" cm="1">
        <f t="array" aca="1" ref="J34" ca="1">_FV(C34,"Beta")</f>
        <v>0.40500000000000003</v>
      </c>
      <c r="K34" s="2" cm="1">
        <f t="array" aca="1" ref="K34" ca="1">_FV(C34,"Employees")</f>
        <v>72000</v>
      </c>
      <c r="L34" s="9" cm="1">
        <f t="array" aca="1" ref="L34" ca="1">_FV(C34,"Year incorporated",TRUE)</f>
        <v>1970</v>
      </c>
      <c r="M34" s="3" t="str" cm="1">
        <f t="array" aca="1" ref="M34" ca="1">_FV(C34,"Exchange")</f>
        <v>New York Stock Exchange</v>
      </c>
      <c r="N34" s="8" t="s">
        <v>20</v>
      </c>
      <c r="O34" s="8" t="str" cm="1">
        <f t="array" aca="1" ref="O34" ca="1">_FV(C34,"Headquarters")</f>
        <v>126 East Lincoln Avenue, RAHWAY, NJ, 07065 US</v>
      </c>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row>
    <row r="35" spans="2:79" x14ac:dyDescent="0.55000000000000004">
      <c r="B35" s="8" t="str" cm="1">
        <f t="array" aca="1" ref="B35" ca="1">_FV(C35,"Name")</f>
        <v>ORACLE CORPORATION</v>
      </c>
      <c r="C35" t="e" vm="33">
        <v>#VALUE!</v>
      </c>
      <c r="D35" s="8" t="str" cm="1">
        <f t="array" aca="1" ref="D35" ca="1">_FV(C35,"Ticker symbol",TRUE)</f>
        <v>ORCL</v>
      </c>
      <c r="E35" s="1" cm="1">
        <f t="array" aca="1" ref="E35" ca="1">_FV(C35,"Price")</f>
        <v>178.29</v>
      </c>
      <c r="F35" s="3" cm="1">
        <f t="array" aca="1" ref="F35" ca="1">_FV(C35,"52 week high",TRUE)</f>
        <v>178.61</v>
      </c>
      <c r="G35" s="3" cm="1">
        <f t="array" aca="1" ref="G35" ca="1">_FV(C35,"52 week low",TRUE)</f>
        <v>99.26</v>
      </c>
      <c r="H35" s="1" cm="1">
        <f t="array" aca="1" ref="H35" ca="1">_FV(C35,"Market cap",TRUE)</f>
        <v>494052822270</v>
      </c>
      <c r="I35" s="2" cm="1">
        <f t="array" aca="1" ref="I35" ca="1">_FV(C35,"Shares outstanding",TRUE)</f>
        <v>2771063000</v>
      </c>
      <c r="J35" cm="1">
        <f t="array" aca="1" ref="J35" ca="1">_FV(C35,"Beta")</f>
        <v>1.0092000000000001</v>
      </c>
      <c r="K35" s="2" cm="1">
        <f t="array" aca="1" ref="K35" ca="1">_FV(C35,"Employees")</f>
        <v>159000</v>
      </c>
      <c r="L35" s="9" cm="1">
        <f t="array" aca="1" ref="L35" ca="1">_FV(C35,"Year incorporated",TRUE)</f>
        <v>2005</v>
      </c>
      <c r="M35" s="3" t="str" cm="1">
        <f t="array" aca="1" ref="M35" ca="1">_FV(C35,"Exchange")</f>
        <v>New York Stock Exchange</v>
      </c>
      <c r="N35" s="8" t="s">
        <v>15</v>
      </c>
      <c r="O35" s="8" t="str" cm="1">
        <f t="array" aca="1" ref="O35" ca="1">_FV(C35,"Headquarters")</f>
        <v>2300 Oracle Way, AUSTIN, TX, 78741 US</v>
      </c>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row>
    <row r="36" spans="2:79" x14ac:dyDescent="0.55000000000000004">
      <c r="B36" s="8" t="str" cm="1">
        <f t="array" aca="1" ref="B36" ca="1">_FV(C36,"Name")</f>
        <v>JPMORGAN CHASE &amp; CO.</v>
      </c>
      <c r="C36" t="e" vm="34">
        <v>#VALUE!</v>
      </c>
      <c r="D36" s="8" t="str" cm="1">
        <f t="array" aca="1" ref="D36" ca="1">_FV(C36,"Ticker symbol",TRUE)</f>
        <v>JPM</v>
      </c>
      <c r="E36" s="1" cm="1">
        <f t="array" aca="1" ref="E36" ca="1">_FV(C36,"Price")</f>
        <v>213.42</v>
      </c>
      <c r="F36" s="3" cm="1">
        <f t="array" aca="1" ref="F36" ca="1">_FV(C36,"52 week high",TRUE)</f>
        <v>225.48</v>
      </c>
      <c r="G36" s="3" cm="1">
        <f t="array" aca="1" ref="G36" ca="1">_FV(C36,"52 week low",TRUE)</f>
        <v>135.19</v>
      </c>
      <c r="H36" s="1" cm="1">
        <f t="array" aca="1" ref="H36" ca="1">_FV(C36,"Market cap",TRUE)</f>
        <v>607215114300</v>
      </c>
      <c r="I36" s="2" cm="1">
        <f t="array" aca="1" ref="I36" ca="1">_FV(C36,"Shares outstanding",TRUE)</f>
        <v>2845165000</v>
      </c>
      <c r="J36" cm="1">
        <f t="array" aca="1" ref="J36" ca="1">_FV(C36,"Beta")</f>
        <v>1.0992</v>
      </c>
      <c r="K36" s="2" cm="1">
        <f t="array" aca="1" ref="K36" ca="1">_FV(C36,"Employees")</f>
        <v>313206</v>
      </c>
      <c r="L36" s="9" cm="1">
        <f t="array" aca="1" ref="L36" ca="1">_FV(C36,"Year incorporated",TRUE)</f>
        <v>1968</v>
      </c>
      <c r="M36" s="3" t="str" cm="1">
        <f t="array" aca="1" ref="M36" ca="1">_FV(C36,"Exchange")</f>
        <v>New York Stock Exchange</v>
      </c>
      <c r="N36" s="8" t="s">
        <v>21</v>
      </c>
      <c r="O36" s="8" t="str" cm="1">
        <f t="array" aca="1" ref="O36" ca="1">_FV(C36,"Headquarters")</f>
        <v>383 Madison Avenue, NEW YORK, NY, 10179 US</v>
      </c>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row>
    <row r="37" spans="2:79" x14ac:dyDescent="0.55000000000000004">
      <c r="B37" s="8" t="str" cm="1">
        <f t="array" aca="1" ref="B37" ca="1">_FV(C37,"Name")</f>
        <v>TESLA, INC.</v>
      </c>
      <c r="C37" t="e" vm="35">
        <v>#VALUE!</v>
      </c>
      <c r="D37" s="8" t="str" cm="1">
        <f t="array" aca="1" ref="D37" ca="1">_FV(C37,"Ticker symbol",TRUE)</f>
        <v>TSLA</v>
      </c>
      <c r="E37" s="1" cm="1">
        <f t="array" aca="1" ref="E37" ca="1">_FV(C37,"Price")</f>
        <v>241.05</v>
      </c>
      <c r="F37" s="3" cm="1">
        <f t="array" aca="1" ref="F37" ca="1">_FV(C37,"52 week high",TRUE)</f>
        <v>271</v>
      </c>
      <c r="G37" s="3" cm="1">
        <f t="array" aca="1" ref="G37" ca="1">_FV(C37,"52 week low",TRUE)</f>
        <v>138.80250000000001</v>
      </c>
      <c r="H37" s="1" cm="1">
        <f t="array" aca="1" ref="H37" ca="1">_FV(C37,"Market cap",TRUE)</f>
        <v>768755695800</v>
      </c>
      <c r="I37" s="2" cm="1">
        <f t="array" aca="1" ref="I37" ca="1">_FV(C37,"Shares outstanding",TRUE)</f>
        <v>3189196000</v>
      </c>
      <c r="J37" cm="1">
        <f t="array" aca="1" ref="J37" ca="1">_FV(C37,"Beta")</f>
        <v>2.294</v>
      </c>
      <c r="K37" s="2" cm="1">
        <f t="array" aca="1" ref="K37" ca="1">_FV(C37,"Employees")</f>
        <v>140473</v>
      </c>
      <c r="L37" s="9" cm="1">
        <f t="array" aca="1" ref="L37" ca="1">_FV(C37,"Year incorporated",TRUE)</f>
        <v>2024</v>
      </c>
      <c r="M37" s="3" t="str" cm="1">
        <f t="array" aca="1" ref="M37" ca="1">_FV(C37,"Exchange")</f>
        <v>Nasdaq Stock Market</v>
      </c>
      <c r="N37" s="8" t="s">
        <v>23</v>
      </c>
      <c r="O37" s="8" t="str" cm="1">
        <f t="array" aca="1" ref="O37" ca="1">_FV(C37,"Headquarters")</f>
        <v>1 Tesla Road, AUSTIN, TX, 78725 US</v>
      </c>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row>
    <row r="38" spans="2:79" x14ac:dyDescent="0.55000000000000004">
      <c r="B38" s="8" t="str" cm="1">
        <f t="array" aca="1" ref="B38" ca="1">_FV(C38,"Name")</f>
        <v>WELLS FARGO &amp; COMPANY</v>
      </c>
      <c r="C38" t="e" vm="36">
        <v>#VALUE!</v>
      </c>
      <c r="D38" s="8" t="str" cm="1">
        <f t="array" aca="1" ref="D38" ca="1">_FV(C38,"Ticker symbol",TRUE)</f>
        <v>WFC</v>
      </c>
      <c r="E38" s="1" cm="1">
        <f t="array" aca="1" ref="E38" ca="1">_FV(C38,"Price")</f>
        <v>57.54</v>
      </c>
      <c r="F38" s="3" cm="1">
        <f t="array" aca="1" ref="F38" ca="1">_FV(C38,"52 week high",TRUE)</f>
        <v>62.55</v>
      </c>
      <c r="G38" s="3" cm="1">
        <f t="array" aca="1" ref="G38" ca="1">_FV(C38,"52 week low",TRUE)</f>
        <v>38.575000000000003</v>
      </c>
      <c r="H38" s="1" cm="1">
        <f t="array" aca="1" ref="H38" ca="1">_FV(C38,"Market cap",TRUE)</f>
        <v>195852925800</v>
      </c>
      <c r="I38" s="2" cm="1">
        <f t="array" aca="1" ref="I38" ca="1">_FV(C38,"Shares outstanding",TRUE)</f>
        <v>3403770000</v>
      </c>
      <c r="J38" cm="1">
        <f t="array" aca="1" ref="J38" ca="1">_FV(C38,"Beta")</f>
        <v>1.1564000000000001</v>
      </c>
      <c r="K38" s="2" cm="1">
        <f t="array" aca="1" ref="K38" ca="1">_FV(C38,"Employees")</f>
        <v>222544</v>
      </c>
      <c r="L38" s="9" cm="1">
        <f t="array" aca="1" ref="L38" ca="1">_FV(C38,"Year incorporated",TRUE)</f>
        <v>1929</v>
      </c>
      <c r="M38" s="3" t="str" cm="1">
        <f t="array" aca="1" ref="M38" ca="1">_FV(C38,"Exchange")</f>
        <v>New York Stock Exchange</v>
      </c>
      <c r="N38" s="8" t="s">
        <v>21</v>
      </c>
      <c r="O38" s="8" t="str" cm="1">
        <f t="array" aca="1" ref="O38" ca="1">_FV(C38,"Headquarters")</f>
        <v>420 Montgomery Street, SAN FRANCISCO, CA, 94104 US</v>
      </c>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row>
    <row r="39" spans="2:79" x14ac:dyDescent="0.55000000000000004">
      <c r="B39" s="8" t="str" cm="1">
        <f t="array" aca="1" ref="B39" ca="1">_FV(C39,"Name")</f>
        <v>CISCO SYSTEMS, INC.</v>
      </c>
      <c r="C39" t="e" vm="37">
        <v>#VALUE!</v>
      </c>
      <c r="D39" s="8" t="str" cm="1">
        <f t="array" aca="1" ref="D39" ca="1">_FV(C39,"Ticker symbol",TRUE)</f>
        <v>CSCO</v>
      </c>
      <c r="E39" s="1" cm="1">
        <f t="array" aca="1" ref="E39" ca="1">_FV(C39,"Price")</f>
        <v>53.56</v>
      </c>
      <c r="F39" s="3" cm="1">
        <f t="array" aca="1" ref="F39" ca="1">_FV(C39,"52 week high",TRUE)</f>
        <v>54.585000000000001</v>
      </c>
      <c r="G39" s="3" cm="1">
        <f t="array" aca="1" ref="G39" ca="1">_FV(C39,"52 week low",TRUE)</f>
        <v>44.5</v>
      </c>
      <c r="H39" s="1" cm="1">
        <f t="array" aca="1" ref="H39" ca="1">_FV(C39,"Market cap",TRUE)</f>
        <v>213743766600</v>
      </c>
      <c r="I39" s="2" cm="1">
        <f t="array" aca="1" ref="I39" ca="1">_FV(C39,"Shares outstanding",TRUE)</f>
        <v>3990735000</v>
      </c>
      <c r="J39" cm="1">
        <f t="array" aca="1" ref="J39" ca="1">_FV(C39,"Beta")</f>
        <v>0.8246</v>
      </c>
      <c r="K39" s="2" cm="1">
        <f t="array" aca="1" ref="K39" ca="1">_FV(C39,"Employees")</f>
        <v>90400</v>
      </c>
      <c r="L39" s="9" cm="1">
        <f t="array" aca="1" ref="L39" ca="1">_FV(C39,"Year incorporated",TRUE)</f>
        <v>2021</v>
      </c>
      <c r="M39" s="3" t="str" cm="1">
        <f t="array" aca="1" ref="M39" ca="1">_FV(C39,"Exchange")</f>
        <v>Nasdaq Stock Market</v>
      </c>
      <c r="N39" s="8" t="s">
        <v>32</v>
      </c>
      <c r="O39" s="8" t="str" cm="1">
        <f t="array" aca="1" ref="O39" ca="1">_FV(C39,"Headquarters")</f>
        <v>170 West Tasman Dr, SAN JOSE, CA, 95134-1706 US</v>
      </c>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row>
    <row r="40" spans="2:79" x14ac:dyDescent="0.55000000000000004">
      <c r="B40" s="8" t="str" cm="1">
        <f t="array" aca="1" ref="B40" ca="1">_FV(C40,"Name")</f>
        <v>VERIZON COMMUNICATIONS INC.</v>
      </c>
      <c r="C40" t="e" vm="38">
        <v>#VALUE!</v>
      </c>
      <c r="D40" s="8" t="str" cm="1">
        <f t="array" aca="1" ref="D40" ca="1">_FV(C40,"Ticker symbol",TRUE)</f>
        <v>VZ</v>
      </c>
      <c r="E40" s="1" cm="1">
        <f t="array" aca="1" ref="E40" ca="1">_FV(C40,"Price")</f>
        <v>44.11</v>
      </c>
      <c r="F40" s="3" cm="1">
        <f t="array" aca="1" ref="F40" ca="1">_FV(C40,"52 week high",TRUE)</f>
        <v>45.36</v>
      </c>
      <c r="G40" s="3" cm="1">
        <f t="array" aca="1" ref="G40" ca="1">_FV(C40,"52 week low",TRUE)</f>
        <v>30.62</v>
      </c>
      <c r="H40" s="1" cm="1">
        <f t="array" aca="1" ref="H40" ca="1">_FV(C40,"Market cap",TRUE)</f>
        <v>185681927200</v>
      </c>
      <c r="I40" s="2" cm="1">
        <f t="array" aca="1" ref="I40" ca="1">_FV(C40,"Shares outstanding",TRUE)</f>
        <v>4209520000</v>
      </c>
      <c r="J40" cm="1">
        <f t="array" aca="1" ref="J40" ca="1">_FV(C40,"Beta")</f>
        <v>0.41160000000000002</v>
      </c>
      <c r="K40" s="2" cm="1">
        <f t="array" aca="1" ref="K40" ca="1">_FV(C40,"Employees")</f>
        <v>103900</v>
      </c>
      <c r="L40" s="9" cm="1">
        <f t="array" aca="1" ref="L40" ca="1">_FV(C40,"Year incorporated",TRUE)</f>
        <v>1983</v>
      </c>
      <c r="M40" s="3" t="str" cm="1">
        <f t="array" aca="1" ref="M40" ca="1">_FV(C40,"Exchange")</f>
        <v>New York Stock Exchange</v>
      </c>
      <c r="N40" s="8" t="s">
        <v>36</v>
      </c>
      <c r="O40" s="8" t="str" cm="1">
        <f t="array" aca="1" ref="O40" ca="1">_FV(C40,"Headquarters")</f>
        <v>1095 Avenue Of The Americas, NEW YORK, NY, 10036 US</v>
      </c>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row>
    <row r="41" spans="2:79" x14ac:dyDescent="0.55000000000000004">
      <c r="B41" s="8" t="str" cm="1">
        <f t="array" aca="1" ref="B41" ca="1">_FV(C41,"Name")</f>
        <v>THE COCA-COLA COMPANY</v>
      </c>
      <c r="C41" t="e" vm="39">
        <v>#VALUE!</v>
      </c>
      <c r="D41" s="8" t="str" cm="1">
        <f t="array" aca="1" ref="D41" ca="1">_FV(C41,"Ticker symbol",TRUE)</f>
        <v>KO</v>
      </c>
      <c r="E41" s="1" cm="1">
        <f t="array" aca="1" ref="E41" ca="1">_FV(C41,"Price")</f>
        <v>69.569999999999993</v>
      </c>
      <c r="F41" s="3" cm="1">
        <f t="array" aca="1" ref="F41" ca="1">_FV(C41,"52 week high",TRUE)</f>
        <v>73.53</v>
      </c>
      <c r="G41" s="3" cm="1">
        <f t="array" aca="1" ref="G41" ca="1">_FV(C41,"52 week low",TRUE)</f>
        <v>52.11</v>
      </c>
      <c r="H41" s="1" cm="1">
        <f t="array" aca="1" ref="H41" ca="1">_FV(C41,"Market cap",TRUE)</f>
        <v>299837516760</v>
      </c>
      <c r="I41" s="2" cm="1">
        <f t="array" aca="1" ref="I41" ca="1">_FV(C41,"Shares outstanding",TRUE)</f>
        <v>4309868000</v>
      </c>
      <c r="J41" cm="1">
        <f t="array" aca="1" ref="J41" ca="1">_FV(C41,"Beta")</f>
        <v>0.61140000000000005</v>
      </c>
      <c r="K41" s="2" cm="1">
        <f t="array" aca="1" ref="K41" ca="1">_FV(C41,"Employees")</f>
        <v>79100</v>
      </c>
      <c r="L41" s="9" cm="1">
        <f t="array" aca="1" ref="L41" ca="1">_FV(C41,"Year incorporated",TRUE)</f>
        <v>1919</v>
      </c>
      <c r="M41" s="3" t="str" cm="1">
        <f t="array" aca="1" ref="M41" ca="1">_FV(C41,"Exchange")</f>
        <v>New York Stock Exchange</v>
      </c>
      <c r="N41" s="8" t="s">
        <v>28</v>
      </c>
      <c r="O41" s="8" t="str" cm="1">
        <f t="array" aca="1" ref="O41" ca="1">_FV(C41,"Headquarters")</f>
        <v>1 Coca Cola Plz NW, ATLANTA, GA, 30313-2420 US</v>
      </c>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row>
    <row r="42" spans="2:79" x14ac:dyDescent="0.55000000000000004">
      <c r="B42" s="8" t="str" cm="1">
        <f t="array" aca="1" ref="B42" ca="1">_FV(C42,"Name")</f>
        <v>EXXON MOBIL CORPORATION</v>
      </c>
      <c r="C42" t="e" vm="40">
        <v>#VALUE!</v>
      </c>
      <c r="D42" s="8" t="str" cm="1">
        <f t="array" aca="1" ref="D42" ca="1">_FV(C42,"Ticker symbol",TRUE)</f>
        <v>XOM</v>
      </c>
      <c r="E42" s="1" cm="1">
        <f t="array" aca="1" ref="E42" ca="1">_FV(C42,"Price")</f>
        <v>122.09</v>
      </c>
      <c r="F42" s="3" cm="1">
        <f t="array" aca="1" ref="F42" ca="1">_FV(C42,"52 week high",TRUE)</f>
        <v>126.34</v>
      </c>
      <c r="G42" s="3" cm="1">
        <f t="array" aca="1" ref="G42" ca="1">_FV(C42,"52 week low",TRUE)</f>
        <v>95.77</v>
      </c>
      <c r="H42" s="1" cm="1">
        <f t="array" aca="1" ref="H42" ca="1">_FV(C42,"Market cap",TRUE)</f>
        <v>542424748430</v>
      </c>
      <c r="I42" s="2" cm="1">
        <f t="array" aca="1" ref="I42" ca="1">_FV(C42,"Shares outstanding",TRUE)</f>
        <v>4442827000</v>
      </c>
      <c r="J42" cm="1">
        <f t="array" aca="1" ref="J42" ca="1">_FV(C42,"Beta")</f>
        <v>0.87690000000000001</v>
      </c>
      <c r="K42" s="2" cm="1">
        <f t="array" aca="1" ref="K42" ca="1">_FV(C42,"Employees")</f>
        <v>62000</v>
      </c>
      <c r="L42" s="9" cm="1">
        <f t="array" aca="1" ref="L42" ca="1">_FV(C42,"Year incorporated",TRUE)</f>
        <v>1882</v>
      </c>
      <c r="M42" s="3" t="str" cm="1">
        <f t="array" aca="1" ref="M42" ca="1">_FV(C42,"Exchange")</f>
        <v>New York Stock Exchange</v>
      </c>
      <c r="N42" s="8" t="s">
        <v>22</v>
      </c>
      <c r="O42" s="8" t="str" cm="1">
        <f t="array" aca="1" ref="O42" ca="1">_FV(C42,"Headquarters")</f>
        <v>22777 SPRINGWOODS VILLAGE PARKWAY, SPRING, TX, 77389-1425 US</v>
      </c>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row>
    <row r="43" spans="2:79" x14ac:dyDescent="0.55000000000000004">
      <c r="B43" t="str" cm="1">
        <f t="array" aca="1" ref="B43" ca="1">_FV(C43,"Name")</f>
        <v>BROADCOM INC.</v>
      </c>
      <c r="C43" t="e" vm="41">
        <v>#VALUE!</v>
      </c>
      <c r="D43" s="8" t="str" cm="1">
        <f t="array" aca="1" ref="D43" ca="1">_FV(C43,"Ticker symbol",TRUE)</f>
        <v>AVGO</v>
      </c>
      <c r="E43" s="1" cm="1">
        <f t="array" aca="1" ref="E43" ca="1">_FV(C43,"Price")</f>
        <v>185.95</v>
      </c>
      <c r="F43" s="3" cm="1">
        <f t="array" aca="1" ref="F43" ca="1">_FV(C43,"52 week high",TRUE)</f>
        <v>186.42</v>
      </c>
      <c r="G43" s="3" cm="1">
        <f t="array" aca="1" ref="G43" ca="1">_FV(C43,"52 week low",TRUE)</f>
        <v>81.834000000000003</v>
      </c>
      <c r="H43" s="1" cm="1">
        <f t="array" aca="1" ref="H43" ca="1">_FV(C43,"Market cap",TRUE)</f>
        <v>868493607200</v>
      </c>
      <c r="I43" s="2" cm="1">
        <f t="array" aca="1" ref="I43" ca="1">_FV(C43,"Shares outstanding",TRUE)</f>
        <v>4670576000</v>
      </c>
      <c r="J43" cm="1">
        <f t="array" aca="1" ref="J43" ca="1">_FV(C43,"Beta")</f>
        <v>1.1806000000000001</v>
      </c>
      <c r="K43" s="2" cm="1">
        <f t="array" aca="1" ref="K43" ca="1">_FV(C43,"Employees")</f>
        <v>20000</v>
      </c>
      <c r="L43" s="9" cm="1">
        <f t="array" aca="1" ref="L43" ca="1">_FV(C43,"Year incorporated",TRUE)</f>
        <v>2018</v>
      </c>
      <c r="M43" s="3" t="str" cm="1">
        <f t="array" aca="1" ref="M43" ca="1">_FV(C43,"Exchange")</f>
        <v>Nasdaq Stock Market</v>
      </c>
      <c r="N43" s="8" t="s">
        <v>17</v>
      </c>
      <c r="O43" s="8" t="str" cm="1">
        <f t="array" aca="1" ref="O43" ca="1">_FV(C43,"Headquarters")</f>
        <v>3421 Hillview Avenue, PALO ALTO, CA, 94304 US</v>
      </c>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row>
    <row r="44" spans="2:79" x14ac:dyDescent="0.55000000000000004">
      <c r="B44" s="8" t="str" cm="1">
        <f t="array" aca="1" ref="B44" ca="1">_FV(C44,"Name")</f>
        <v>PFIZER INC.</v>
      </c>
      <c r="C44" t="e" vm="42">
        <v>#VALUE!</v>
      </c>
      <c r="D44" s="8" t="str" cm="1">
        <f t="array" aca="1" ref="D44" ca="1">_FV(C44,"Ticker symbol",TRUE)</f>
        <v>PFE</v>
      </c>
      <c r="E44" s="1" cm="1">
        <f t="array" aca="1" ref="E44" ca="1">_FV(C44,"Price")</f>
        <v>30.19</v>
      </c>
      <c r="F44" s="3" cm="1">
        <f t="array" aca="1" ref="F44" ca="1">_FV(C44,"52 week high",TRUE)</f>
        <v>33.92</v>
      </c>
      <c r="G44" s="3" cm="1">
        <f t="array" aca="1" ref="G44" ca="1">_FV(C44,"52 week low",TRUE)</f>
        <v>25.2</v>
      </c>
      <c r="H44" s="1" cm="1">
        <f t="array" aca="1" ref="H44" ca="1">_FV(C44,"Market cap",TRUE)</f>
        <v>171077522050</v>
      </c>
      <c r="I44" s="2" cm="1">
        <f t="array" aca="1" ref="I44" ca="1">_FV(C44,"Shares outstanding",TRUE)</f>
        <v>5666695000</v>
      </c>
      <c r="J44" cm="1">
        <f t="array" aca="1" ref="J44" ca="1">_FV(C44,"Beta")</f>
        <v>0.64739999999999998</v>
      </c>
      <c r="K44" s="2" cm="1">
        <f t="array" aca="1" ref="K44" ca="1">_FV(C44,"Employees")</f>
        <v>88000</v>
      </c>
      <c r="L44" s="9" cm="1">
        <f t="array" aca="1" ref="L44" ca="1">_FV(C44,"Year incorporated",TRUE)</f>
        <v>1942</v>
      </c>
      <c r="M44" s="3" t="str" cm="1">
        <f t="array" aca="1" ref="M44" ca="1">_FV(C44,"Exchange")</f>
        <v>New York Stock Exchange</v>
      </c>
      <c r="N44" s="8" t="s">
        <v>20</v>
      </c>
      <c r="O44" s="8" t="str" cm="1">
        <f t="array" aca="1" ref="O44" ca="1">_FV(C44,"Headquarters")</f>
        <v>66 HUDSON BOULEVARD EAST, NEW YORK, NY, 10001-2192 US</v>
      </c>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row>
    <row r="45" spans="2:79" x14ac:dyDescent="0.55000000000000004">
      <c r="B45" s="5" t="str" cm="1">
        <f t="array" aca="1" ref="B45" ca="1">_FV(C45,"Official name",TRUE)</f>
        <v>MICROSOFT CORPORATION</v>
      </c>
      <c r="C45" t="e" vm="43">
        <v>#VALUE!</v>
      </c>
      <c r="D45" t="str" cm="1">
        <f t="array" aca="1" ref="D45" ca="1">_FV(C45,"Ticker symbol",TRUE)</f>
        <v>MSFT</v>
      </c>
      <c r="E45" s="1" cm="1">
        <f t="array" aca="1" ref="E45" ca="1">_FV(C45,"Price")</f>
        <v>417.46</v>
      </c>
      <c r="F45" s="3" cm="1">
        <f t="array" aca="1" ref="F45" ca="1">_FV(C45,"52 week high",TRUE)</f>
        <v>468.35</v>
      </c>
      <c r="G45" s="3" cm="1">
        <f t="array" aca="1" ref="G45" ca="1">_FV(C45,"52 week low",TRUE)</f>
        <v>323.18</v>
      </c>
      <c r="H45" s="1" cm="1">
        <f t="array" aca="1" ref="H45" ca="1">_FV(C45,"Market cap",TRUE)</f>
        <v>3102996460940</v>
      </c>
      <c r="I45" s="2" cm="1">
        <f t="array" aca="1" ref="I45" ca="1">_FV(C45,"Shares outstanding",TRUE)</f>
        <v>7433039000</v>
      </c>
      <c r="J45" cm="1">
        <f t="array" aca="1" ref="J45" ca="1">_FV(C45,"Beta")</f>
        <v>0.89959999999999996</v>
      </c>
      <c r="K45" s="2" cm="1">
        <f t="array" aca="1" ref="K45" ca="1">_FV(C45,"Employees")</f>
        <v>228000</v>
      </c>
      <c r="L45" s="9" cm="1">
        <f t="array" aca="1" ref="L45" ca="1">_FV(C45,"Year incorporated",TRUE)</f>
        <v>1993</v>
      </c>
      <c r="M45" s="3" t="str" cm="1">
        <f t="array" aca="1" ref="M45" ca="1">_FV(C45,"Exchange")</f>
        <v>Nasdaq Stock Market</v>
      </c>
      <c r="N45" s="8" t="s">
        <v>15</v>
      </c>
      <c r="O45" s="8" t="str" cm="1">
        <f t="array" aca="1" ref="O45" ca="1">_FV(C45,"Headquarters")</f>
        <v>One Microsoft Way, REDMOND, WA, 98052-6399 US</v>
      </c>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row>
    <row r="46" spans="2:79" x14ac:dyDescent="0.55000000000000004">
      <c r="B46" s="8" t="str" cm="1">
        <f t="array" aca="1" ref="B46" ca="1">_FV(C46,"Name")</f>
        <v>BANK OF AMERICA CORPORATION</v>
      </c>
      <c r="C46" t="e" vm="44">
        <v>#VALUE!</v>
      </c>
      <c r="D46" s="8" t="str" cm="1">
        <f t="array" aca="1" ref="D46" ca="1">_FV(C46,"Ticker symbol",TRUE)</f>
        <v>BAC</v>
      </c>
      <c r="E46" s="1" cm="1">
        <f t="array" aca="1" ref="E46" ca="1">_FV(C46,"Price")</f>
        <v>40.19</v>
      </c>
      <c r="F46" s="3" cm="1">
        <f t="array" aca="1" ref="F46" ca="1">_FV(C46,"52 week high",TRUE)</f>
        <v>44.44</v>
      </c>
      <c r="G46" s="3" cm="1">
        <f t="array" aca="1" ref="G46" ca="1">_FV(C46,"52 week low",TRUE)</f>
        <v>24.96</v>
      </c>
      <c r="H46" s="1" cm="1">
        <f t="array" aca="1" ref="H46" ca="1">_FV(C46,"Market cap",TRUE)</f>
        <v>311857439820</v>
      </c>
      <c r="I46" s="2" cm="1">
        <f t="array" aca="1" ref="I46" ca="1">_FV(C46,"Shares outstanding",TRUE)</f>
        <v>7759578000</v>
      </c>
      <c r="J46" cm="1">
        <f t="array" aca="1" ref="J46" ca="1">_FV(C46,"Beta")</f>
        <v>1.3334999999999999</v>
      </c>
      <c r="K46" s="2" cm="1">
        <f t="array" aca="1" ref="K46" ca="1">_FV(C46,"Employees")</f>
        <v>212000</v>
      </c>
      <c r="L46" s="9" cm="1">
        <f t="array" aca="1" ref="L46" ca="1">_FV(C46,"Year incorporated",TRUE)</f>
        <v>1998</v>
      </c>
      <c r="M46" s="3" t="str" cm="1">
        <f t="array" aca="1" ref="M46" ca="1">_FV(C46,"Exchange")</f>
        <v>New York Stock Exchange</v>
      </c>
      <c r="N46" s="8" t="s">
        <v>21</v>
      </c>
      <c r="O46" s="8" t="str" cm="1">
        <f t="array" aca="1" ref="O46" ca="1">_FV(C46,"Headquarters")</f>
        <v>Bank Of America Corporate Center, 100 N Tryon St, CHARLOTTE, NC, 28255 US</v>
      </c>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row>
    <row r="47" spans="2:79" x14ac:dyDescent="0.55000000000000004">
      <c r="B47" s="8" t="str" cm="1">
        <f t="array" aca="1" ref="B47" ca="1">_FV(C47,"Name")</f>
        <v>WALMART INC.</v>
      </c>
      <c r="C47" t="e" vm="45">
        <v>#VALUE!</v>
      </c>
      <c r="D47" s="8" t="str" cm="1">
        <f t="array" aca="1" ref="D47" ca="1">_FV(C47,"Ticker symbol",TRUE)</f>
        <v>WMT</v>
      </c>
      <c r="E47" s="1" cm="1">
        <f t="array" aca="1" ref="E47" ca="1">_FV(C47,"Price")</f>
        <v>80.400000000000006</v>
      </c>
      <c r="F47" s="3" cm="1">
        <f t="array" aca="1" ref="F47" ca="1">_FV(C47,"52 week high",TRUE)</f>
        <v>81.599999999999994</v>
      </c>
      <c r="G47" s="3" cm="1">
        <f t="array" aca="1" ref="G47" ca="1">_FV(C47,"52 week low",TRUE)</f>
        <v>49.846600000000002</v>
      </c>
      <c r="H47" s="1" cm="1">
        <f t="array" aca="1" ref="H47" ca="1">_FV(C47,"Market cap",TRUE)</f>
        <v>646275380400</v>
      </c>
      <c r="I47" s="2" cm="1">
        <f t="array" aca="1" ref="I47" ca="1">_FV(C47,"Shares outstanding",TRUE)</f>
        <v>8038251000</v>
      </c>
      <c r="J47" cm="1">
        <f t="array" aca="1" ref="J47" ca="1">_FV(C47,"Beta")</f>
        <v>0.51959999999999995</v>
      </c>
      <c r="K47" s="2" cm="1">
        <f t="array" aca="1" ref="K47" ca="1">_FV(C47,"Employees")</f>
        <v>2100000</v>
      </c>
      <c r="L47" s="9" cm="1">
        <f t="array" aca="1" ref="L47" ca="1">_FV(C47,"Year incorporated",TRUE)</f>
        <v>1969</v>
      </c>
      <c r="M47" s="3" t="str" cm="1">
        <f t="array" aca="1" ref="M47" ca="1">_FV(C47,"Exchange")</f>
        <v>New York Stock Exchange</v>
      </c>
      <c r="N47" s="8" t="s">
        <v>27</v>
      </c>
      <c r="O47" s="8" t="str" cm="1">
        <f t="array" aca="1" ref="O47" ca="1">_FV(C47,"Headquarters")</f>
        <v>702 SW 8th St, BENTONVILLE, AR, 72716-6209 US</v>
      </c>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row>
    <row r="48" spans="2:79" x14ac:dyDescent="0.55000000000000004">
      <c r="B48" s="5" t="str" cm="1">
        <f t="array" aca="1" ref="B48" ca="1">_FV(C48,"Name")</f>
        <v>AMAZON.COM, INC.</v>
      </c>
      <c r="C48" t="e" vm="46">
        <v>#VALUE!</v>
      </c>
      <c r="D48" s="8" t="str" cm="1">
        <f t="array" aca="1" ref="D48" ca="1">_FV(C48,"Ticker symbol",TRUE)</f>
        <v>AMZN</v>
      </c>
      <c r="E48" s="1" cm="1">
        <f t="array" aca="1" ref="E48" ca="1">_FV(C48,"Price")</f>
        <v>185.17</v>
      </c>
      <c r="F48" s="3" cm="1">
        <f t="array" aca="1" ref="F48" ca="1">_FV(C48,"52 week high",TRUE)</f>
        <v>201.2</v>
      </c>
      <c r="G48" s="3" cm="1">
        <f t="array" aca="1" ref="G48" ca="1">_FV(C48,"52 week low",TRUE)</f>
        <v>118.35</v>
      </c>
      <c r="H48" s="1" cm="1">
        <f t="array" aca="1" ref="H48" ca="1">_FV(C48,"Market cap",TRUE)</f>
        <v>1943464696899</v>
      </c>
      <c r="I48" s="2" cm="1">
        <f t="array" aca="1" ref="I48" ca="1">_FV(C48,"Shares outstanding",TRUE)</f>
        <v>10495570000</v>
      </c>
      <c r="J48" cm="1">
        <f t="array" aca="1" ref="J48" ca="1">_FV(C48,"Beta")</f>
        <v>1.1483000000000001</v>
      </c>
      <c r="K48" s="2" cm="1">
        <f t="array" aca="1" ref="K48" ca="1">_FV(C48,"Employees")</f>
        <v>1532000</v>
      </c>
      <c r="L48" s="9" cm="1">
        <f t="array" aca="1" ref="L48" ca="1">_FV(C48,"Year incorporated",TRUE)</f>
        <v>1996</v>
      </c>
      <c r="M48" s="3" t="str" cm="1">
        <f t="array" aca="1" ref="M48" ca="1">_FV(C48,"Exchange")</f>
        <v>Nasdaq Stock Market</v>
      </c>
      <c r="N48" s="8" t="s">
        <v>18</v>
      </c>
      <c r="O48" s="8" t="str" cm="1">
        <f t="array" aca="1" ref="O48" ca="1">_FV(C48,"Headquarters")</f>
        <v>410 Terry Ave N, SEATTLE, WA, 98109 US</v>
      </c>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row>
    <row r="49" spans="2:79" x14ac:dyDescent="0.55000000000000004">
      <c r="B49" s="5" t="str">
        <f ca="1">_xlfn.CONCAT(_FV(C49,"Name"), " Class C")</f>
        <v>ALPHABET INC. Class C</v>
      </c>
      <c r="C49" t="e" vm="47">
        <v>#VALUE!</v>
      </c>
      <c r="D49" s="8" t="str" cm="1">
        <f t="array" aca="1" ref="D49" ca="1">_FV(C49,"Ticker symbol",TRUE)</f>
        <v>GOOG</v>
      </c>
      <c r="E49" s="1" cm="1">
        <f t="array" aca="1" ref="E49" ca="1">_FV(C49,"Price")</f>
        <v>163.06</v>
      </c>
      <c r="F49" s="3" cm="1">
        <f t="array" aca="1" ref="F49" ca="1">_FV(C49,"52 week high",TRUE)</f>
        <v>193.31</v>
      </c>
      <c r="G49" s="3" cm="1">
        <f t="array" aca="1" ref="G49" ca="1">_FV(C49,"52 week low",TRUE)</f>
        <v>121.46</v>
      </c>
      <c r="H49" s="1" cm="1">
        <f t="array" aca="1" ref="H49" ca="1">_FV(C49,"Market cap",TRUE)</f>
        <v>2030890000000</v>
      </c>
      <c r="I49" s="2" cm="1">
        <f t="array" aca="1" ref="I49" ca="1">_FV(C49,"Shares outstanding",TRUE)</f>
        <v>12310000000</v>
      </c>
      <c r="J49" cm="1">
        <f t="array" aca="1" ref="J49" ca="1">_FV(C49,"Beta")</f>
        <v>1.0395000000000001</v>
      </c>
      <c r="K49" s="2" cm="1">
        <f t="array" aca="1" ref="K49" ca="1">_FV(C49,"Employees")</f>
        <v>179582</v>
      </c>
      <c r="L49" s="9" cm="1">
        <f t="array" aca="1" ref="L49" ca="1">_FV(C49,"Year incorporated",TRUE)</f>
        <v>2015</v>
      </c>
      <c r="M49" s="3" t="str" cm="1">
        <f t="array" aca="1" ref="M49" ca="1">_FV(C49,"Exchange")</f>
        <v>Nasdaq Stock Market</v>
      </c>
      <c r="N49" s="8" t="s">
        <v>15</v>
      </c>
      <c r="O49" s="8" t="str" cm="1">
        <f t="array" aca="1" ref="O49" ca="1">_FV(C49,"Headquarters")</f>
        <v>1600 Amphitheatre Parkway, MOUNTAIN VIEW, CA, 94043 US</v>
      </c>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row>
    <row r="50" spans="2:79" x14ac:dyDescent="0.55000000000000004">
      <c r="B50" s="5" t="str">
        <f ca="1">_xlfn.CONCAT(_FV(C50,"Name"), " Class A")</f>
        <v>ALPHABET INC. Class A</v>
      </c>
      <c r="C50" t="e" vm="48">
        <v>#VALUE!</v>
      </c>
      <c r="D50" s="8" t="str" cm="1">
        <f t="array" aca="1" ref="D50" ca="1">_FV(C50,"Ticker symbol",TRUE)</f>
        <v>GOOGL</v>
      </c>
      <c r="E50" s="1" cm="1">
        <f t="array" aca="1" ref="E50" ca="1">_FV(C50,"Price")</f>
        <v>161.86000000000001</v>
      </c>
      <c r="F50" s="3" cm="1">
        <f t="array" aca="1" ref="F50" ca="1">_FV(C50,"52 week high",TRUE)</f>
        <v>191.75</v>
      </c>
      <c r="G50" s="3" cm="1">
        <f t="array" aca="1" ref="G50" ca="1">_FV(C50,"52 week low",TRUE)</f>
        <v>120.20569999999999</v>
      </c>
      <c r="H50" s="1" cm="1">
        <f t="array" aca="1" ref="H50" ca="1">_FV(C50,"Market cap",TRUE)</f>
        <v>2030890000000</v>
      </c>
      <c r="I50" s="2" cm="1">
        <f t="array" aca="1" ref="I50" ca="1">_FV(C50,"Shares outstanding",TRUE)</f>
        <v>12310000000</v>
      </c>
      <c r="J50" cm="1">
        <f t="array" aca="1" ref="J50" ca="1">_FV(C50,"Beta")</f>
        <v>1.0395000000000001</v>
      </c>
      <c r="K50" s="2" cm="1">
        <f t="array" aca="1" ref="K50" ca="1">_FV(C50,"Employees")</f>
        <v>179582</v>
      </c>
      <c r="L50" s="9" cm="1">
        <f t="array" aca="1" ref="L50" ca="1">_FV(C50,"Year incorporated",TRUE)</f>
        <v>2015</v>
      </c>
      <c r="M50" s="3" t="str" cm="1">
        <f t="array" aca="1" ref="M50" ca="1">_FV(C50,"Exchange")</f>
        <v>Nasdaq Stock Market</v>
      </c>
      <c r="N50" s="8" t="s">
        <v>15</v>
      </c>
      <c r="O50" s="8" t="str" cm="1">
        <f t="array" aca="1" ref="O50" ca="1">_FV(C50,"Headquarters")</f>
        <v>1600 Amphitheatre Parkway, MOUNTAIN VIEW, CA, 94043 US</v>
      </c>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row>
    <row r="51" spans="2:79" x14ac:dyDescent="0.55000000000000004">
      <c r="B51" s="5" t="str" cm="1">
        <f t="array" aca="1" ref="B51" ca="1">_FV(C51,"Name")</f>
        <v>APPLE INC.</v>
      </c>
      <c r="C51" t="e" vm="49">
        <v>#VALUE!</v>
      </c>
      <c r="D51" t="str" cm="1">
        <f t="array" aca="1" ref="D51" ca="1">_FV(C51,"Ticker symbol",TRUE)</f>
        <v>AAPL</v>
      </c>
      <c r="E51" s="1" cm="1">
        <f t="array" aca="1" ref="E51" ca="1">_FV(C51,"Price")</f>
        <v>229.54</v>
      </c>
      <c r="F51" s="3" cm="1">
        <f t="array" aca="1" ref="F51" ca="1">_FV(C51,"52 week high",TRUE)</f>
        <v>237.23</v>
      </c>
      <c r="G51" s="3" cm="1">
        <f t="array" aca="1" ref="G51" ca="1">_FV(C51,"52 week low",TRUE)</f>
        <v>164.07499999999999</v>
      </c>
      <c r="H51" s="1" cm="1">
        <f t="array" aca="1" ref="H51" ca="1">_FV(C51,"Market cap",TRUE)</f>
        <v>3489958295600</v>
      </c>
      <c r="I51" s="2" cm="1">
        <f t="array" aca="1" ref="I51" ca="1">_FV(C51,"Shares outstanding",TRUE)</f>
        <v>15204140000</v>
      </c>
      <c r="J51" cm="1">
        <f t="array" aca="1" ref="J51" ca="1">_FV(C51,"Beta")</f>
        <v>1.2388999999999999</v>
      </c>
      <c r="K51" s="2" cm="1">
        <f t="array" aca="1" ref="K51" ca="1">_FV(C51,"Employees")</f>
        <v>161000</v>
      </c>
      <c r="L51" s="9" cm="1">
        <f t="array" aca="1" ref="L51" ca="1">_FV(C51,"Year incorporated",TRUE)</f>
        <v>1977</v>
      </c>
      <c r="M51" s="3" t="str" cm="1">
        <f t="array" aca="1" ref="M51" ca="1">_FV(C51,"Exchange")</f>
        <v>Nasdaq Stock Market</v>
      </c>
      <c r="N51" s="8" t="s">
        <v>16</v>
      </c>
      <c r="O51" s="8" t="str" cm="1">
        <f t="array" aca="1" ref="O51" ca="1">_FV(C51,"Headquarters")</f>
        <v>One Apple Park Way, CUPERTINO, CA, 95014 US</v>
      </c>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row>
    <row r="52" spans="2:79" x14ac:dyDescent="0.55000000000000004">
      <c r="B52" s="5" t="str" cm="1">
        <f t="array" aca="1" ref="B52" ca="1">_FV(C52,"Name")</f>
        <v>NVIDIA CORPORATION</v>
      </c>
      <c r="C52" t="e" vm="50">
        <v>#VALUE!</v>
      </c>
      <c r="D52" t="str" cm="1">
        <f t="array" aca="1" ref="D52" ca="1">_FV(C52,"Ticker symbol",TRUE)</f>
        <v>NVDA</v>
      </c>
      <c r="E52" s="1" cm="1">
        <f t="array" aca="1" ref="E52" ca="1">_FV(C52,"Price")</f>
        <v>132.65</v>
      </c>
      <c r="F52" s="3" cm="1">
        <f t="array" aca="1" ref="F52" ca="1">_FV(C52,"52 week high",TRUE)</f>
        <v>140.76</v>
      </c>
      <c r="G52" s="3" cm="1">
        <f t="array" aca="1" ref="G52" ca="1">_FV(C52,"52 week low",TRUE)</f>
        <v>39.229999999999997</v>
      </c>
      <c r="H52" s="1" cm="1">
        <f t="array" aca="1" ref="H52" ca="1">_FV(C52,"Market cap",TRUE)</f>
        <v>3253904500000</v>
      </c>
      <c r="I52" s="2" cm="1">
        <f t="array" aca="1" ref="I52" ca="1">_FV(C52,"Shares outstanding",TRUE)</f>
        <v>24530000000</v>
      </c>
      <c r="J52" cm="1">
        <f t="array" aca="1" ref="J52" ca="1">_FV(C52,"Beta")</f>
        <v>1.6609</v>
      </c>
      <c r="K52" s="2" cm="1">
        <f t="array" aca="1" ref="K52" ca="1">_FV(C52,"Employees")</f>
        <v>29600</v>
      </c>
      <c r="L52" s="9" cm="1">
        <f t="array" aca="1" ref="L52" ca="1">_FV(C52,"Year incorporated",TRUE)</f>
        <v>1998</v>
      </c>
      <c r="M52" s="3" t="str" cm="1">
        <f t="array" aca="1" ref="M52" ca="1">_FV(C52,"Exchange")</f>
        <v>Nasdaq Stock Market</v>
      </c>
      <c r="N52" s="8" t="s">
        <v>17</v>
      </c>
      <c r="O52" s="8" t="str" cm="1">
        <f t="array" aca="1" ref="O52" ca="1">_FV(C52,"Headquarters")</f>
        <v>2788 San Tomas Expressway, SANTA CLARA, CA, 95051 US</v>
      </c>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row>
    <row r="53" spans="2:79" x14ac:dyDescent="0.55000000000000004">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row>
    <row r="54" spans="2:79" x14ac:dyDescent="0.55000000000000004">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row>
    <row r="55" spans="2:79" x14ac:dyDescent="0.55000000000000004">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row>
    <row r="56" spans="2:79" x14ac:dyDescent="0.55000000000000004">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row>
    <row r="57" spans="2:79" x14ac:dyDescent="0.55000000000000004">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row>
    <row r="58" spans="2:79" x14ac:dyDescent="0.55000000000000004">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row>
    <row r="59" spans="2:79" x14ac:dyDescent="0.55000000000000004">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row>
    <row r="60" spans="2:79" x14ac:dyDescent="0.55000000000000004">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row>
    <row r="61" spans="2:79" x14ac:dyDescent="0.55000000000000004">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row>
    <row r="62" spans="2:79" x14ac:dyDescent="0.55000000000000004">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row>
    <row r="63" spans="2:79" x14ac:dyDescent="0.55000000000000004">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row>
    <row r="64" spans="2:79" x14ac:dyDescent="0.55000000000000004">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row>
    <row r="65" spans="16:79" x14ac:dyDescent="0.55000000000000004">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row>
    <row r="66" spans="16:79" x14ac:dyDescent="0.55000000000000004">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row>
    <row r="67" spans="16:79" x14ac:dyDescent="0.55000000000000004">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row>
    <row r="68" spans="16:79" x14ac:dyDescent="0.55000000000000004">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row>
    <row r="69" spans="16:79" x14ac:dyDescent="0.55000000000000004">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row>
  </sheetData>
  <hyperlinks>
    <hyperlink ref="A1" location="'SP500 TOP 50'!A1" display="Main" xr:uid="{E89C22B0-C5BB-4922-8207-F4CC890750CB}"/>
    <hyperlink ref="B45" location="MSFT!A1" display="MSFT!A1" xr:uid="{48B967BE-77EC-4752-97F3-73490AC9C9F8}"/>
    <hyperlink ref="B51" location="AAPL!A1" display="AAPL!A1" xr:uid="{CD2CC88C-AB38-46E8-A89E-A1A979185696}"/>
    <hyperlink ref="B52" location="NVDA!A1" display="NVDA!A1" xr:uid="{4366D22C-E85A-4EC5-BC8E-3E13119F3C2C}"/>
    <hyperlink ref="B48" location="AMZN!A1" display="AMZN!A1" xr:uid="{8E72FEFA-5CA5-4EE9-93CD-5D959C71F21C}"/>
    <hyperlink ref="B33" location="META!A1" display="META!A1" xr:uid="{6DA262A0-5FB9-4069-A6F3-FD29AB6FD820}"/>
    <hyperlink ref="B50" location="GOOGL!A1" display="GOOGL!A1" xr:uid="{F5CC02CB-564C-42FD-A5F7-2B1105B2F326}"/>
    <hyperlink ref="B49" location="GOOG!A1" display="GOOG!A1" xr:uid="{C52FEC16-62F9-4775-8837-30F7A3B8CA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2F6A5-6BB1-4FD8-8D70-56CD76689B84}">
  <dimension ref="A1"/>
  <sheetViews>
    <sheetView zoomScaleNormal="100" workbookViewId="0"/>
  </sheetViews>
  <sheetFormatPr defaultRowHeight="14.4" x14ac:dyDescent="0.55000000000000004"/>
  <cols>
    <col min="1" max="1" width="5.41796875" bestFit="1" customWidth="1"/>
  </cols>
  <sheetData>
    <row r="1" spans="1:1" x14ac:dyDescent="0.55000000000000004">
      <c r="A1" s="5" t="s">
        <v>0</v>
      </c>
    </row>
  </sheetData>
  <hyperlinks>
    <hyperlink ref="A1" location="'SP500 TOP 50'!A1" display="Main" xr:uid="{34DF4BBF-81D9-4875-A3CC-3A64B472CE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F79C4-EDC3-4A44-979F-881FD21E2087}">
  <dimension ref="A1"/>
  <sheetViews>
    <sheetView workbookViewId="0"/>
  </sheetViews>
  <sheetFormatPr defaultRowHeight="14.4" x14ac:dyDescent="0.5500000000000000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A9ECB-F5C8-4FDE-AACD-BB944EEE1F47}">
  <dimension ref="A1"/>
  <sheetViews>
    <sheetView workbookViewId="0"/>
  </sheetViews>
  <sheetFormatPr defaultRowHeight="14.4" x14ac:dyDescent="0.55000000000000004"/>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E8024-5140-46E6-9F3A-6508BC8E11E3}">
  <dimension ref="A1"/>
  <sheetViews>
    <sheetView workbookViewId="0"/>
  </sheetViews>
  <sheetFormatPr defaultRowHeight="14.4" x14ac:dyDescent="0.5500000000000000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8AD69-144A-4C5B-9933-05E9D25575CE}">
  <dimension ref="A1"/>
  <sheetViews>
    <sheetView workbookViewId="0"/>
  </sheetViews>
  <sheetFormatPr defaultRowHeight="14.4" x14ac:dyDescent="0.55000000000000004"/>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D3DE2-9E0C-4074-9EC3-133AA1D22A3F}">
  <dimension ref="A1"/>
  <sheetViews>
    <sheetView workbookViewId="0"/>
  </sheetViews>
  <sheetFormatPr defaultRowHeight="14.4" x14ac:dyDescent="0.55000000000000004"/>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6C073-C83C-4FEB-AC7D-48154427F497}">
  <dimension ref="A1"/>
  <sheetViews>
    <sheetView workbookViewId="0"/>
  </sheetViews>
  <sheetFormatPr defaultRowHeight="14.4" x14ac:dyDescent="0.55000000000000004"/>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BA005-C023-41DC-8BC2-2F8C4F2848AB}">
  <dimension ref="A1"/>
  <sheetViews>
    <sheetView workbookViewId="0"/>
  </sheetViews>
  <sheetFormatPr defaultRowHeight="14.4" x14ac:dyDescent="0.55000000000000004"/>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99AD0-6559-469F-8A2C-BA2831CCB394}">
  <dimension ref="A1"/>
  <sheetViews>
    <sheetView workbookViewId="0"/>
  </sheetViews>
  <sheetFormatPr defaultRowHeight="14.4" x14ac:dyDescent="0.55000000000000004"/>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355BD-A80C-4006-87CE-1C111BE604C8}">
  <dimension ref="A1"/>
  <sheetViews>
    <sheetView workbookViewId="0"/>
  </sheetViews>
  <sheetFormatPr defaultRowHeight="14.4" x14ac:dyDescent="0.55000000000000004"/>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5101A-7EF5-4DA3-AE35-658A9D21A4B7}">
  <dimension ref="A1"/>
  <sheetViews>
    <sheetView workbookViewId="0"/>
  </sheetViews>
  <sheetFormatPr defaultRowHeight="14.4" x14ac:dyDescent="0.55000000000000004"/>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DE48D-B61F-4B18-A906-D048B69B3004}">
  <dimension ref="A1"/>
  <sheetViews>
    <sheetView workbookViewId="0"/>
  </sheetViews>
  <sheetFormatPr defaultRowHeight="14.4" x14ac:dyDescent="0.55000000000000004"/>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FBB55-66AF-48CE-A13B-21F143C7EE96}">
  <dimension ref="A1:V56"/>
  <sheetViews>
    <sheetView workbookViewId="0">
      <pane xSplit="2" ySplit="4" topLeftCell="C5" activePane="bottomRight" state="frozen"/>
      <selection pane="topRight" activeCell="C1" sqref="C1"/>
      <selection pane="bottomLeft" activeCell="A5" sqref="A5"/>
      <selection pane="bottomRight"/>
    </sheetView>
  </sheetViews>
  <sheetFormatPr defaultColWidth="8.578125" defaultRowHeight="14.4" x14ac:dyDescent="0.55000000000000004"/>
  <cols>
    <col min="1" max="1" width="5.26171875" bestFit="1" customWidth="1"/>
    <col min="2" max="2" width="39.15625" bestFit="1" customWidth="1"/>
    <col min="3" max="4" width="10.578125" bestFit="1" customWidth="1"/>
    <col min="5" max="11" width="11" bestFit="1" customWidth="1"/>
    <col min="12" max="12" width="12" bestFit="1" customWidth="1"/>
    <col min="13" max="22" width="5.41796875" bestFit="1" customWidth="1"/>
  </cols>
  <sheetData>
    <row r="1" spans="1:22" x14ac:dyDescent="0.55000000000000004">
      <c r="A1" s="5" t="s">
        <v>0</v>
      </c>
    </row>
    <row r="4" spans="1:22" x14ac:dyDescent="0.55000000000000004">
      <c r="C4">
        <v>2014</v>
      </c>
      <c r="D4">
        <f>C4+1</f>
        <v>2015</v>
      </c>
      <c r="E4">
        <f t="shared" ref="E4:V4" si="0">D4+1</f>
        <v>2016</v>
      </c>
      <c r="F4">
        <f t="shared" si="0"/>
        <v>2017</v>
      </c>
      <c r="G4">
        <f t="shared" si="0"/>
        <v>2018</v>
      </c>
      <c r="H4">
        <f t="shared" si="0"/>
        <v>2019</v>
      </c>
      <c r="I4">
        <f t="shared" si="0"/>
        <v>2020</v>
      </c>
      <c r="J4">
        <f t="shared" si="0"/>
        <v>2021</v>
      </c>
      <c r="K4">
        <f t="shared" si="0"/>
        <v>2022</v>
      </c>
      <c r="L4">
        <f t="shared" si="0"/>
        <v>2023</v>
      </c>
      <c r="M4">
        <f t="shared" si="0"/>
        <v>2024</v>
      </c>
      <c r="N4">
        <f t="shared" si="0"/>
        <v>2025</v>
      </c>
      <c r="O4">
        <f t="shared" si="0"/>
        <v>2026</v>
      </c>
      <c r="P4">
        <f t="shared" si="0"/>
        <v>2027</v>
      </c>
      <c r="Q4">
        <f t="shared" si="0"/>
        <v>2028</v>
      </c>
      <c r="R4">
        <f t="shared" si="0"/>
        <v>2029</v>
      </c>
      <c r="S4">
        <f t="shared" si="0"/>
        <v>2030</v>
      </c>
      <c r="T4">
        <f t="shared" si="0"/>
        <v>2031</v>
      </c>
      <c r="U4">
        <f t="shared" si="0"/>
        <v>2032</v>
      </c>
      <c r="V4">
        <f t="shared" si="0"/>
        <v>2033</v>
      </c>
    </row>
    <row r="5" spans="1:22" x14ac:dyDescent="0.55000000000000004">
      <c r="B5" s="11" t="s">
        <v>37</v>
      </c>
      <c r="C5" s="12">
        <v>3198</v>
      </c>
      <c r="D5" s="12">
        <v>4046</v>
      </c>
      <c r="E5" s="12">
        <v>7000</v>
      </c>
      <c r="F5" s="12">
        <v>11759</v>
      </c>
      <c r="G5" s="12">
        <v>21461</v>
      </c>
      <c r="H5" s="12">
        <v>24578</v>
      </c>
      <c r="I5" s="12">
        <v>31536</v>
      </c>
      <c r="J5" s="12">
        <v>53823</v>
      </c>
      <c r="K5" s="12">
        <v>81462</v>
      </c>
      <c r="L5" s="12">
        <v>96773</v>
      </c>
    </row>
    <row r="6" spans="1:22" x14ac:dyDescent="0.55000000000000004">
      <c r="B6" t="s">
        <v>38</v>
      </c>
      <c r="C6" s="1">
        <v>2317</v>
      </c>
      <c r="D6" s="1">
        <v>3123</v>
      </c>
      <c r="E6" s="1">
        <v>5401</v>
      </c>
      <c r="F6" s="1">
        <v>9536</v>
      </c>
      <c r="G6" s="1">
        <v>17419</v>
      </c>
      <c r="H6" s="1">
        <v>20509</v>
      </c>
      <c r="I6" s="1">
        <v>24906</v>
      </c>
      <c r="J6" s="1">
        <v>40217</v>
      </c>
      <c r="K6" s="1">
        <v>60609</v>
      </c>
      <c r="L6" s="1">
        <v>79113</v>
      </c>
    </row>
    <row r="7" spans="1:22" x14ac:dyDescent="0.55000000000000004">
      <c r="B7" s="11" t="s">
        <v>39</v>
      </c>
      <c r="C7" s="12">
        <f>C5-C6</f>
        <v>881</v>
      </c>
      <c r="D7" s="12">
        <f t="shared" ref="D7:L7" si="1">D5-D6</f>
        <v>923</v>
      </c>
      <c r="E7" s="12">
        <f t="shared" si="1"/>
        <v>1599</v>
      </c>
      <c r="F7" s="12">
        <f t="shared" si="1"/>
        <v>2223</v>
      </c>
      <c r="G7" s="12">
        <f t="shared" si="1"/>
        <v>4042</v>
      </c>
      <c r="H7" s="12">
        <f t="shared" si="1"/>
        <v>4069</v>
      </c>
      <c r="I7" s="12">
        <f t="shared" si="1"/>
        <v>6630</v>
      </c>
      <c r="J7" s="12">
        <f t="shared" si="1"/>
        <v>13606</v>
      </c>
      <c r="K7" s="12">
        <f t="shared" si="1"/>
        <v>20853</v>
      </c>
      <c r="L7" s="12">
        <f t="shared" si="1"/>
        <v>17660</v>
      </c>
    </row>
    <row r="8" spans="1:22" x14ac:dyDescent="0.55000000000000004">
      <c r="B8" t="s">
        <v>40</v>
      </c>
      <c r="C8" s="1">
        <v>464.7</v>
      </c>
      <c r="D8" s="1">
        <v>717.9</v>
      </c>
      <c r="E8" s="1">
        <v>834.41</v>
      </c>
      <c r="F8" s="1">
        <v>1378</v>
      </c>
      <c r="G8" s="1">
        <v>1460</v>
      </c>
      <c r="H8" s="1">
        <v>1343</v>
      </c>
      <c r="I8" s="1">
        <v>1491</v>
      </c>
      <c r="J8" s="1">
        <v>2593</v>
      </c>
      <c r="K8" s="1">
        <v>3075</v>
      </c>
      <c r="L8" s="1">
        <v>3969</v>
      </c>
    </row>
    <row r="9" spans="1:22" x14ac:dyDescent="0.55000000000000004">
      <c r="B9" t="s">
        <v>41</v>
      </c>
      <c r="C9" s="1">
        <v>603.66</v>
      </c>
      <c r="D9" s="1">
        <v>922.23</v>
      </c>
      <c r="E9" s="1">
        <v>1432</v>
      </c>
      <c r="F9" s="1">
        <v>2477</v>
      </c>
      <c r="G9" s="1">
        <v>2835</v>
      </c>
      <c r="H9" s="1">
        <v>2646</v>
      </c>
      <c r="I9" s="1">
        <v>3145</v>
      </c>
      <c r="J9" s="1">
        <v>4517</v>
      </c>
      <c r="K9" s="1">
        <v>3946</v>
      </c>
      <c r="L9" s="1">
        <v>4800</v>
      </c>
    </row>
    <row r="10" spans="1:22" x14ac:dyDescent="0.55000000000000004">
      <c r="B10" t="s">
        <v>42</v>
      </c>
      <c r="C10" s="1">
        <v>0</v>
      </c>
      <c r="D10" s="1">
        <v>0</v>
      </c>
      <c r="E10" s="1">
        <v>0</v>
      </c>
      <c r="F10" s="1">
        <v>0</v>
      </c>
      <c r="G10" s="1">
        <v>135</v>
      </c>
      <c r="H10" s="1">
        <v>149</v>
      </c>
      <c r="I10" s="1">
        <v>0</v>
      </c>
      <c r="J10" s="1">
        <v>-27</v>
      </c>
      <c r="K10" s="1">
        <v>176</v>
      </c>
      <c r="L10" s="1"/>
    </row>
    <row r="11" spans="1:22" x14ac:dyDescent="0.55000000000000004">
      <c r="B11" s="11" t="s">
        <v>43</v>
      </c>
      <c r="C11" s="12">
        <f>SUM(C8:C10)</f>
        <v>1068.3599999999999</v>
      </c>
      <c r="D11" s="12">
        <f t="shared" ref="D11:L11" si="2">SUM(D8:D10)</f>
        <v>1640.13</v>
      </c>
      <c r="E11" s="12">
        <f t="shared" si="2"/>
        <v>2266.41</v>
      </c>
      <c r="F11" s="12">
        <f t="shared" si="2"/>
        <v>3855</v>
      </c>
      <c r="G11" s="12">
        <f t="shared" si="2"/>
        <v>4430</v>
      </c>
      <c r="H11" s="12">
        <f t="shared" si="2"/>
        <v>4138</v>
      </c>
      <c r="I11" s="12">
        <f t="shared" si="2"/>
        <v>4636</v>
      </c>
      <c r="J11" s="12">
        <f t="shared" si="2"/>
        <v>7083</v>
      </c>
      <c r="K11" s="12">
        <f t="shared" si="2"/>
        <v>7197</v>
      </c>
      <c r="L11" s="12">
        <f t="shared" si="2"/>
        <v>8769</v>
      </c>
    </row>
    <row r="12" spans="1:22" x14ac:dyDescent="0.55000000000000004">
      <c r="B12" s="11" t="s">
        <v>44</v>
      </c>
      <c r="C12" s="12">
        <f>C7-C11</f>
        <v>-187.3599999999999</v>
      </c>
      <c r="D12" s="12">
        <f t="shared" ref="D12:L12" si="3">D7-D11</f>
        <v>-717.13000000000011</v>
      </c>
      <c r="E12" s="12">
        <f t="shared" si="3"/>
        <v>-667.40999999999985</v>
      </c>
      <c r="F12" s="12">
        <f t="shared" si="3"/>
        <v>-1632</v>
      </c>
      <c r="G12" s="12">
        <f t="shared" si="3"/>
        <v>-388</v>
      </c>
      <c r="H12" s="12">
        <f t="shared" si="3"/>
        <v>-69</v>
      </c>
      <c r="I12" s="12">
        <f t="shared" si="3"/>
        <v>1994</v>
      </c>
      <c r="J12" s="12">
        <f t="shared" si="3"/>
        <v>6523</v>
      </c>
      <c r="K12" s="12">
        <f t="shared" si="3"/>
        <v>13656</v>
      </c>
      <c r="L12" s="12">
        <f t="shared" si="3"/>
        <v>8891</v>
      </c>
    </row>
    <row r="13" spans="1:22" x14ac:dyDescent="0.55000000000000004">
      <c r="B13" t="s">
        <v>45</v>
      </c>
      <c r="C13" s="1">
        <v>100.89</v>
      </c>
      <c r="D13" s="1">
        <v>118.85</v>
      </c>
      <c r="E13" s="1">
        <v>198.81</v>
      </c>
      <c r="F13" s="1">
        <v>471</v>
      </c>
      <c r="G13" s="1">
        <v>663</v>
      </c>
      <c r="H13" s="1">
        <v>685</v>
      </c>
      <c r="I13" s="1">
        <v>748</v>
      </c>
      <c r="J13" s="1">
        <v>371</v>
      </c>
      <c r="K13" s="1">
        <v>191</v>
      </c>
      <c r="L13" s="1">
        <v>156</v>
      </c>
    </row>
    <row r="14" spans="1:22" x14ac:dyDescent="0.55000000000000004">
      <c r="B14" t="s">
        <v>46</v>
      </c>
      <c r="C14" s="1">
        <v>-2.94</v>
      </c>
      <c r="D14" s="1">
        <v>40.14</v>
      </c>
      <c r="E14" s="1">
        <v>-217.93</v>
      </c>
      <c r="F14" s="1">
        <v>-173</v>
      </c>
      <c r="G14" s="1">
        <v>-133</v>
      </c>
      <c r="H14" s="1">
        <v>-2</v>
      </c>
      <c r="I14" s="1">
        <v>233</v>
      </c>
      <c r="J14" s="1">
        <v>-66</v>
      </c>
      <c r="K14" s="1">
        <v>-223</v>
      </c>
      <c r="L14" s="1">
        <v>-1261</v>
      </c>
    </row>
    <row r="15" spans="1:22" x14ac:dyDescent="0.55000000000000004">
      <c r="B15" t="s">
        <v>47</v>
      </c>
      <c r="C15" s="1">
        <f>C12-C13-C14</f>
        <v>-285.30999999999989</v>
      </c>
      <c r="D15" s="1">
        <f t="shared" ref="D15:L15" si="4">D12-D13-D14</f>
        <v>-876.12000000000012</v>
      </c>
      <c r="E15" s="1">
        <f t="shared" si="4"/>
        <v>-648.28999999999974</v>
      </c>
      <c r="F15" s="1">
        <f t="shared" si="4"/>
        <v>-1930</v>
      </c>
      <c r="G15" s="1">
        <f t="shared" si="4"/>
        <v>-918</v>
      </c>
      <c r="H15" s="1">
        <f t="shared" si="4"/>
        <v>-752</v>
      </c>
      <c r="I15" s="1">
        <f t="shared" si="4"/>
        <v>1013</v>
      </c>
      <c r="J15" s="1">
        <f t="shared" si="4"/>
        <v>6218</v>
      </c>
      <c r="K15" s="1">
        <f t="shared" si="4"/>
        <v>13688</v>
      </c>
      <c r="L15" s="1">
        <f t="shared" si="4"/>
        <v>9996</v>
      </c>
    </row>
    <row r="16" spans="1:22" x14ac:dyDescent="0.55000000000000004">
      <c r="B16" t="s">
        <v>48</v>
      </c>
      <c r="C16" s="1">
        <v>9.4</v>
      </c>
      <c r="D16" s="1">
        <v>13.04</v>
      </c>
      <c r="E16" s="1">
        <v>26.7</v>
      </c>
      <c r="F16" s="1">
        <v>32</v>
      </c>
      <c r="G16" s="1">
        <v>58</v>
      </c>
      <c r="H16" s="1">
        <v>110</v>
      </c>
      <c r="I16" s="1">
        <v>292</v>
      </c>
      <c r="J16" s="1">
        <v>699</v>
      </c>
      <c r="K16" s="1">
        <v>1132</v>
      </c>
      <c r="L16" s="1">
        <v>-5001</v>
      </c>
    </row>
    <row r="17" spans="2:12" x14ac:dyDescent="0.55000000000000004">
      <c r="B17" t="s">
        <v>49</v>
      </c>
      <c r="C17" s="1"/>
      <c r="D17" s="1"/>
      <c r="E17" s="1"/>
      <c r="F17" s="1"/>
      <c r="G17" s="1"/>
      <c r="H17" s="1"/>
      <c r="I17" s="1"/>
      <c r="J17" s="1"/>
      <c r="K17" s="1"/>
      <c r="L17" s="1"/>
    </row>
    <row r="18" spans="2:12" x14ac:dyDescent="0.55000000000000004">
      <c r="B18" t="s">
        <v>50</v>
      </c>
      <c r="C18" s="1"/>
      <c r="D18" s="1"/>
      <c r="E18" s="1"/>
      <c r="F18" s="1"/>
      <c r="G18" s="1"/>
      <c r="H18" s="1"/>
      <c r="I18" s="1"/>
      <c r="J18" s="1"/>
      <c r="K18" s="1"/>
      <c r="L18" s="1"/>
    </row>
    <row r="19" spans="2:12" x14ac:dyDescent="0.55000000000000004">
      <c r="B19" t="s">
        <v>51</v>
      </c>
      <c r="C19" s="1"/>
      <c r="D19" s="1"/>
      <c r="E19" s="1"/>
      <c r="F19" s="1"/>
      <c r="G19" s="1"/>
      <c r="H19" s="1"/>
      <c r="I19" s="1"/>
      <c r="J19" s="1"/>
      <c r="K19" s="1"/>
      <c r="L19" s="1"/>
    </row>
    <row r="20" spans="2:12" x14ac:dyDescent="0.55000000000000004">
      <c r="B20" s="11" t="s">
        <v>52</v>
      </c>
      <c r="C20" s="12">
        <f>C15-C16</f>
        <v>-294.70999999999987</v>
      </c>
      <c r="D20" s="12">
        <f t="shared" ref="D20:L20" si="5">D15-D16</f>
        <v>-889.16000000000008</v>
      </c>
      <c r="E20" s="12">
        <f t="shared" si="5"/>
        <v>-674.98999999999978</v>
      </c>
      <c r="F20" s="12">
        <f t="shared" si="5"/>
        <v>-1962</v>
      </c>
      <c r="G20" s="12">
        <f t="shared" si="5"/>
        <v>-976</v>
      </c>
      <c r="H20" s="12">
        <f t="shared" si="5"/>
        <v>-862</v>
      </c>
      <c r="I20" s="12">
        <f t="shared" si="5"/>
        <v>721</v>
      </c>
      <c r="J20" s="12">
        <f t="shared" si="5"/>
        <v>5519</v>
      </c>
      <c r="K20" s="12">
        <f t="shared" si="5"/>
        <v>12556</v>
      </c>
      <c r="L20" s="12">
        <f t="shared" si="5"/>
        <v>14997</v>
      </c>
    </row>
    <row r="21" spans="2:12" x14ac:dyDescent="0.55000000000000004">
      <c r="B21" t="s">
        <v>53</v>
      </c>
    </row>
    <row r="22" spans="2:12" x14ac:dyDescent="0.55000000000000004">
      <c r="B22" t="s">
        <v>54</v>
      </c>
    </row>
    <row r="23" spans="2:12" x14ac:dyDescent="0.55000000000000004">
      <c r="B23" t="s">
        <v>55</v>
      </c>
      <c r="C23">
        <v>125688</v>
      </c>
      <c r="D23">
        <v>131425</v>
      </c>
      <c r="E23">
        <v>161561</v>
      </c>
      <c r="F23">
        <v>168797</v>
      </c>
      <c r="G23">
        <v>172603</v>
      </c>
      <c r="H23">
        <v>181000</v>
      </c>
    </row>
    <row r="24" spans="2:12" x14ac:dyDescent="0.55000000000000004">
      <c r="B24" t="s">
        <v>56</v>
      </c>
    </row>
    <row r="25" spans="2:12" x14ac:dyDescent="0.55000000000000004">
      <c r="B25" t="s">
        <v>57</v>
      </c>
      <c r="C25" s="10">
        <f>C7/C5</f>
        <v>0.27548467792370229</v>
      </c>
      <c r="D25" s="10">
        <f t="shared" ref="D25:L25" si="6">D7/D5</f>
        <v>0.22812654473554128</v>
      </c>
      <c r="E25" s="10">
        <f t="shared" si="6"/>
        <v>0.22842857142857143</v>
      </c>
      <c r="F25" s="10">
        <f t="shared" si="6"/>
        <v>0.1890466876435071</v>
      </c>
      <c r="G25" s="10">
        <f t="shared" si="6"/>
        <v>0.18834164298028983</v>
      </c>
      <c r="H25" s="10">
        <f t="shared" si="6"/>
        <v>0.1655545609895028</v>
      </c>
      <c r="I25" s="10">
        <f t="shared" si="6"/>
        <v>0.2102359208523592</v>
      </c>
      <c r="J25" s="10">
        <f t="shared" si="6"/>
        <v>0.25279155751258753</v>
      </c>
      <c r="K25" s="10">
        <f t="shared" si="6"/>
        <v>0.25598438535759005</v>
      </c>
      <c r="L25" s="10">
        <f t="shared" si="6"/>
        <v>0.18248891736331416</v>
      </c>
    </row>
    <row r="26" spans="2:12" x14ac:dyDescent="0.55000000000000004">
      <c r="B26" t="s">
        <v>58</v>
      </c>
      <c r="C26" s="10">
        <f>C12/C5</f>
        <v>-5.858661663539709E-2</v>
      </c>
      <c r="D26" s="10">
        <f t="shared" ref="D26:L26" si="7">D12/D5</f>
        <v>-0.17724419179436482</v>
      </c>
      <c r="E26" s="10">
        <f t="shared" si="7"/>
        <v>-9.5344285714285687E-2</v>
      </c>
      <c r="F26" s="10">
        <f t="shared" si="7"/>
        <v>-0.13878731184624543</v>
      </c>
      <c r="G26" s="10">
        <f t="shared" si="7"/>
        <v>-1.8079306649270769E-2</v>
      </c>
      <c r="H26" s="10">
        <f t="shared" si="7"/>
        <v>-2.8073887216209618E-3</v>
      </c>
      <c r="I26" s="10">
        <f t="shared" si="7"/>
        <v>6.3229325215626589E-2</v>
      </c>
      <c r="J26" s="10">
        <f t="shared" si="7"/>
        <v>0.12119354179440016</v>
      </c>
      <c r="K26" s="10">
        <f t="shared" si="7"/>
        <v>0.16763644398615304</v>
      </c>
      <c r="L26" s="10">
        <f t="shared" si="7"/>
        <v>9.1874799789197395E-2</v>
      </c>
    </row>
    <row r="27" spans="2:12" x14ac:dyDescent="0.55000000000000004">
      <c r="B27" t="s">
        <v>59</v>
      </c>
      <c r="C27" s="10">
        <f>C20/C5</f>
        <v>-9.2154471544715399E-2</v>
      </c>
      <c r="D27" s="10">
        <f t="shared" ref="D27:L27" si="8">D20/D5</f>
        <v>-0.21976272862086013</v>
      </c>
      <c r="E27" s="10">
        <f t="shared" si="8"/>
        <v>-9.6427142857142822E-2</v>
      </c>
      <c r="F27" s="10">
        <f t="shared" si="8"/>
        <v>-0.16685092269750829</v>
      </c>
      <c r="G27" s="10">
        <f t="shared" si="8"/>
        <v>-4.5477843530124414E-2</v>
      </c>
      <c r="H27" s="10">
        <f t="shared" si="8"/>
        <v>-3.5072015623728539E-2</v>
      </c>
      <c r="I27" s="10">
        <f t="shared" si="8"/>
        <v>2.2862760020294266E-2</v>
      </c>
      <c r="J27" s="10">
        <f t="shared" si="8"/>
        <v>0.10253980640246735</v>
      </c>
      <c r="K27" s="10">
        <f t="shared" si="8"/>
        <v>0.15413321548697553</v>
      </c>
      <c r="L27" s="10">
        <f t="shared" si="8"/>
        <v>0.15497091130790613</v>
      </c>
    </row>
    <row r="28" spans="2:12" x14ac:dyDescent="0.55000000000000004">
      <c r="B28" t="s">
        <v>60</v>
      </c>
      <c r="C28" s="10">
        <f>C16/C15</f>
        <v>-3.2946619466545174E-2</v>
      </c>
      <c r="D28" s="10">
        <f t="shared" ref="D28:L28" si="9">D16/D15</f>
        <v>-1.4883805871341822E-2</v>
      </c>
      <c r="E28" s="10">
        <f t="shared" si="9"/>
        <v>-4.1185272023322908E-2</v>
      </c>
      <c r="F28" s="10">
        <f t="shared" si="9"/>
        <v>-1.6580310880829015E-2</v>
      </c>
      <c r="G28" s="10">
        <f t="shared" si="9"/>
        <v>-6.3180827886710242E-2</v>
      </c>
      <c r="H28" s="10">
        <f t="shared" si="9"/>
        <v>-0.14627659574468085</v>
      </c>
      <c r="I28" s="10">
        <f t="shared" si="9"/>
        <v>0.28825271470878577</v>
      </c>
      <c r="J28" s="10">
        <f t="shared" si="9"/>
        <v>0.11241556770665809</v>
      </c>
      <c r="K28" s="10">
        <f t="shared" si="9"/>
        <v>8.2700175336060777E-2</v>
      </c>
      <c r="L28" s="10">
        <f t="shared" si="9"/>
        <v>-0.50030012004801916</v>
      </c>
    </row>
    <row r="30" spans="2:12" x14ac:dyDescent="0.55000000000000004">
      <c r="B30" t="s">
        <v>61</v>
      </c>
      <c r="C30" s="1">
        <v>1917</v>
      </c>
      <c r="D30" s="1">
        <v>1220</v>
      </c>
      <c r="E30" s="1">
        <v>3499</v>
      </c>
      <c r="F30" s="1">
        <v>3523</v>
      </c>
      <c r="G30" s="1">
        <v>3879</v>
      </c>
      <c r="H30" s="1">
        <v>6268</v>
      </c>
      <c r="I30" s="1">
        <v>19384</v>
      </c>
      <c r="J30" s="1">
        <v>17576</v>
      </c>
      <c r="K30" s="1">
        <v>16253</v>
      </c>
      <c r="L30" s="1">
        <v>16398</v>
      </c>
    </row>
    <row r="31" spans="2:12" x14ac:dyDescent="0.55000000000000004">
      <c r="B31" t="s">
        <v>62</v>
      </c>
      <c r="C31" s="1">
        <v>17.95</v>
      </c>
      <c r="D31" s="1"/>
      <c r="E31" s="1"/>
      <c r="F31" s="1"/>
      <c r="G31" s="1"/>
      <c r="H31" s="1"/>
      <c r="I31" s="1"/>
      <c r="J31" s="1">
        <v>131</v>
      </c>
      <c r="K31" s="1">
        <v>5932</v>
      </c>
      <c r="L31" s="1">
        <v>12696</v>
      </c>
    </row>
    <row r="32" spans="2:12" x14ac:dyDescent="0.55000000000000004">
      <c r="B32" t="s">
        <v>63</v>
      </c>
      <c r="C32" s="1">
        <v>1935</v>
      </c>
      <c r="D32" s="1">
        <v>1220</v>
      </c>
      <c r="E32" s="1">
        <v>3499</v>
      </c>
      <c r="F32" s="1">
        <v>3523</v>
      </c>
      <c r="G32" s="1">
        <v>3879</v>
      </c>
      <c r="H32" s="1">
        <v>6268</v>
      </c>
      <c r="I32" s="1">
        <v>19384</v>
      </c>
      <c r="J32" s="1">
        <v>17707</v>
      </c>
      <c r="K32" s="1">
        <v>22185</v>
      </c>
      <c r="L32" s="1">
        <v>29094</v>
      </c>
    </row>
    <row r="33" spans="2:12" x14ac:dyDescent="0.55000000000000004">
      <c r="B33" t="s">
        <v>64</v>
      </c>
      <c r="C33" s="1">
        <v>226.6</v>
      </c>
      <c r="D33" s="1">
        <v>168.97</v>
      </c>
      <c r="E33" s="1">
        <v>499.14</v>
      </c>
      <c r="F33" s="1">
        <v>515.38</v>
      </c>
      <c r="G33" s="1">
        <v>949</v>
      </c>
      <c r="H33" s="1">
        <v>1324</v>
      </c>
      <c r="I33" s="1">
        <v>1886</v>
      </c>
      <c r="J33" s="1">
        <v>1913</v>
      </c>
      <c r="K33" s="1">
        <v>2952</v>
      </c>
      <c r="L33" s="1">
        <v>3508</v>
      </c>
    </row>
    <row r="34" spans="2:12" x14ac:dyDescent="0.55000000000000004">
      <c r="B34" t="s">
        <v>65</v>
      </c>
      <c r="C34" s="1">
        <v>953.68</v>
      </c>
      <c r="D34" s="1">
        <v>1278</v>
      </c>
      <c r="E34" s="1">
        <v>2067</v>
      </c>
      <c r="F34" s="1">
        <v>2264</v>
      </c>
      <c r="G34" s="1">
        <v>3113</v>
      </c>
      <c r="H34" s="1">
        <v>3552</v>
      </c>
      <c r="I34" s="1">
        <v>4101</v>
      </c>
      <c r="J34" s="1">
        <v>5757</v>
      </c>
      <c r="K34" s="1">
        <v>12839</v>
      </c>
      <c r="L34" s="1">
        <v>13626</v>
      </c>
    </row>
    <row r="35" spans="2:12" x14ac:dyDescent="0.55000000000000004">
      <c r="B35" t="s">
        <v>66</v>
      </c>
      <c r="C35" s="1">
        <v>64.760000000000005</v>
      </c>
      <c r="D35" s="1">
        <v>115.67</v>
      </c>
      <c r="E35" s="1">
        <v>194.47</v>
      </c>
      <c r="F35" s="1">
        <v>268.37</v>
      </c>
      <c r="G35" s="1">
        <v>366</v>
      </c>
      <c r="H35" s="1">
        <v>959</v>
      </c>
      <c r="I35" s="1">
        <v>1346</v>
      </c>
      <c r="J35" s="1">
        <v>1723</v>
      </c>
      <c r="K35" s="1">
        <v>2941</v>
      </c>
      <c r="L35" s="1">
        <v>3388</v>
      </c>
    </row>
    <row r="36" spans="2:12" x14ac:dyDescent="0.55000000000000004">
      <c r="B36" t="s">
        <v>67</v>
      </c>
      <c r="C36" s="1">
        <v>3180</v>
      </c>
      <c r="D36" s="1">
        <v>2782</v>
      </c>
      <c r="E36" s="1">
        <v>6260</v>
      </c>
      <c r="F36" s="1">
        <v>6571</v>
      </c>
      <c r="G36" s="1">
        <v>8307</v>
      </c>
      <c r="H36" s="1">
        <v>12103</v>
      </c>
      <c r="I36" s="1">
        <v>26717</v>
      </c>
      <c r="J36" s="1">
        <v>27100</v>
      </c>
      <c r="K36" s="1">
        <v>40917</v>
      </c>
      <c r="L36" s="1">
        <v>49616</v>
      </c>
    </row>
    <row r="37" spans="2:12" x14ac:dyDescent="0.55000000000000004">
      <c r="B37" t="s">
        <v>68</v>
      </c>
      <c r="C37" s="1">
        <v>2596</v>
      </c>
      <c r="D37" s="1">
        <v>5195</v>
      </c>
      <c r="E37" s="1">
        <v>15037</v>
      </c>
      <c r="F37" s="1">
        <v>20492</v>
      </c>
      <c r="G37" s="1">
        <v>19691</v>
      </c>
      <c r="H37" s="1">
        <v>20199</v>
      </c>
      <c r="I37" s="1">
        <v>23375</v>
      </c>
      <c r="J37" s="1">
        <v>31176</v>
      </c>
      <c r="K37" s="1">
        <v>36635</v>
      </c>
      <c r="L37" s="1">
        <v>45123</v>
      </c>
    </row>
    <row r="38" spans="2:12" x14ac:dyDescent="0.55000000000000004">
      <c r="B38" t="s">
        <v>69</v>
      </c>
      <c r="C38" s="1">
        <v>0</v>
      </c>
      <c r="D38" s="1">
        <v>31.52</v>
      </c>
      <c r="E38" s="1">
        <v>774.47</v>
      </c>
      <c r="F38" s="1">
        <v>898.37</v>
      </c>
      <c r="G38" s="1">
        <v>820</v>
      </c>
      <c r="H38" s="1">
        <v>0</v>
      </c>
      <c r="I38" s="1">
        <v>0</v>
      </c>
      <c r="J38" s="1">
        <v>1260</v>
      </c>
      <c r="K38" s="1">
        <v>184</v>
      </c>
      <c r="L38" s="1">
        <v>184</v>
      </c>
    </row>
    <row r="39" spans="2:12" x14ac:dyDescent="0.55000000000000004">
      <c r="B39" t="s">
        <v>70</v>
      </c>
      <c r="C39" s="1">
        <v>0</v>
      </c>
      <c r="D39" s="1">
        <v>12.82</v>
      </c>
      <c r="E39" s="1">
        <v>376.15</v>
      </c>
      <c r="F39" s="1">
        <v>421.74</v>
      </c>
      <c r="G39" s="1">
        <v>350</v>
      </c>
      <c r="H39" s="1">
        <v>537</v>
      </c>
      <c r="I39" s="1">
        <v>520</v>
      </c>
      <c r="J39" s="1">
        <v>457</v>
      </c>
      <c r="K39" s="1">
        <v>409</v>
      </c>
      <c r="L39" s="1">
        <v>431</v>
      </c>
    </row>
    <row r="40" spans="2:12" x14ac:dyDescent="0.55000000000000004">
      <c r="B40" t="s">
        <v>71</v>
      </c>
      <c r="C40" s="1">
        <v>54.58</v>
      </c>
      <c r="D40" s="1">
        <v>46.86</v>
      </c>
      <c r="E40" s="1">
        <v>216.75</v>
      </c>
      <c r="F40" s="1">
        <v>273.12</v>
      </c>
      <c r="G40" s="1">
        <v>572</v>
      </c>
      <c r="H40" s="1">
        <v>1470</v>
      </c>
      <c r="I40" s="1">
        <v>1536</v>
      </c>
      <c r="J40" s="1">
        <v>2138</v>
      </c>
      <c r="K40" s="1">
        <v>4193</v>
      </c>
      <c r="L40" s="1">
        <v>11264</v>
      </c>
    </row>
    <row r="41" spans="2:12" x14ac:dyDescent="0.55000000000000004">
      <c r="B41" t="s">
        <v>72</v>
      </c>
      <c r="C41" s="1">
        <v>2651</v>
      </c>
      <c r="D41" s="1">
        <v>5286</v>
      </c>
      <c r="E41" s="1">
        <v>16404</v>
      </c>
      <c r="F41" s="1">
        <v>22085</v>
      </c>
      <c r="G41" s="1">
        <v>21433</v>
      </c>
      <c r="H41" s="1">
        <v>22206</v>
      </c>
      <c r="I41" s="1">
        <v>25431</v>
      </c>
      <c r="J41" s="1">
        <v>35031</v>
      </c>
      <c r="K41" s="1">
        <v>41421</v>
      </c>
      <c r="L41" s="1">
        <v>57002</v>
      </c>
    </row>
    <row r="42" spans="2:12" x14ac:dyDescent="0.55000000000000004">
      <c r="B42" t="s">
        <v>73</v>
      </c>
      <c r="C42" s="1">
        <v>5831</v>
      </c>
      <c r="D42" s="1">
        <v>8068</v>
      </c>
      <c r="E42" s="1">
        <v>22664</v>
      </c>
      <c r="F42" s="1">
        <v>28655</v>
      </c>
      <c r="G42" s="1">
        <v>29740</v>
      </c>
      <c r="H42" s="1">
        <v>34309</v>
      </c>
      <c r="I42" s="1">
        <v>52148</v>
      </c>
      <c r="J42" s="1">
        <v>62131</v>
      </c>
      <c r="K42" s="1">
        <v>82338</v>
      </c>
      <c r="L42" s="1">
        <v>106618</v>
      </c>
    </row>
    <row r="43" spans="2:12" x14ac:dyDescent="0.55000000000000004">
      <c r="B43" t="s">
        <v>74</v>
      </c>
      <c r="C43" s="1">
        <v>777.95</v>
      </c>
      <c r="D43" s="1">
        <v>916.15</v>
      </c>
      <c r="E43" s="1">
        <v>1860</v>
      </c>
      <c r="F43" s="1">
        <v>2390</v>
      </c>
      <c r="G43" s="1">
        <v>3405</v>
      </c>
      <c r="H43" s="1">
        <v>3771</v>
      </c>
      <c r="I43" s="1">
        <v>6051</v>
      </c>
      <c r="J43" s="1">
        <v>10025</v>
      </c>
      <c r="K43" s="1">
        <v>15255</v>
      </c>
      <c r="L43" s="1">
        <v>14431</v>
      </c>
    </row>
    <row r="44" spans="2:12" x14ac:dyDescent="0.55000000000000004">
      <c r="B44" t="s">
        <v>75</v>
      </c>
      <c r="C44" s="1">
        <v>483.92</v>
      </c>
      <c r="D44" s="1">
        <v>870.07</v>
      </c>
      <c r="E44" s="1">
        <v>1615</v>
      </c>
      <c r="F44" s="1">
        <v>2193</v>
      </c>
      <c r="G44" s="1">
        <v>1621</v>
      </c>
      <c r="H44" s="1">
        <v>2370</v>
      </c>
      <c r="I44" s="1">
        <v>2742</v>
      </c>
      <c r="J44" s="1">
        <v>3499</v>
      </c>
      <c r="K44" s="1">
        <v>4551</v>
      </c>
      <c r="L44" s="1">
        <v>6115</v>
      </c>
    </row>
    <row r="45" spans="2:12" x14ac:dyDescent="0.55000000000000004">
      <c r="B45" t="s">
        <v>76</v>
      </c>
      <c r="C45" s="1">
        <v>611.1</v>
      </c>
      <c r="D45" s="1">
        <v>627.92999999999995</v>
      </c>
      <c r="E45" s="1">
        <v>1150</v>
      </c>
      <c r="F45" s="1">
        <v>896.55</v>
      </c>
      <c r="G45" s="1">
        <v>2568</v>
      </c>
      <c r="H45" s="1">
        <v>1785</v>
      </c>
      <c r="I45" s="1">
        <v>2132</v>
      </c>
      <c r="J45" s="1">
        <v>1589</v>
      </c>
      <c r="K45" s="1">
        <v>1502</v>
      </c>
      <c r="L45" s="1">
        <v>2373</v>
      </c>
    </row>
    <row r="46" spans="2:12" x14ac:dyDescent="0.55000000000000004">
      <c r="B46" t="s">
        <v>77</v>
      </c>
      <c r="C46" s="1">
        <v>234.2</v>
      </c>
      <c r="D46" s="1">
        <v>396.89</v>
      </c>
      <c r="E46" s="1">
        <v>1202</v>
      </c>
      <c r="F46" s="1">
        <v>2195</v>
      </c>
      <c r="G46" s="1">
        <v>2399</v>
      </c>
      <c r="H46" s="1">
        <v>2741</v>
      </c>
      <c r="I46" s="1">
        <v>3323</v>
      </c>
      <c r="J46" s="1">
        <v>4592</v>
      </c>
      <c r="K46" s="1">
        <v>5401</v>
      </c>
      <c r="L46" s="1">
        <v>5829</v>
      </c>
    </row>
    <row r="47" spans="2:12" x14ac:dyDescent="0.55000000000000004">
      <c r="B47" t="s">
        <v>78</v>
      </c>
      <c r="C47" s="1">
        <v>2107</v>
      </c>
      <c r="D47" s="1">
        <v>2811</v>
      </c>
      <c r="E47" s="1">
        <v>5827</v>
      </c>
      <c r="F47" s="1">
        <v>7675</v>
      </c>
      <c r="G47" s="1">
        <v>9993</v>
      </c>
      <c r="H47" s="1">
        <v>10667</v>
      </c>
      <c r="I47" s="1">
        <v>14248</v>
      </c>
      <c r="J47" s="1">
        <v>19705</v>
      </c>
      <c r="K47" s="1">
        <v>26709</v>
      </c>
      <c r="L47" s="1">
        <v>28748</v>
      </c>
    </row>
    <row r="48" spans="2:12" x14ac:dyDescent="0.55000000000000004">
      <c r="B48" t="s">
        <v>79</v>
      </c>
      <c r="C48" s="1">
        <v>1877</v>
      </c>
      <c r="D48" s="1">
        <v>2068</v>
      </c>
      <c r="E48" s="1">
        <v>5978</v>
      </c>
      <c r="F48" s="1">
        <v>9418</v>
      </c>
      <c r="G48" s="1">
        <v>9404</v>
      </c>
      <c r="H48" s="1">
        <v>11634</v>
      </c>
      <c r="I48" s="1">
        <v>9607</v>
      </c>
      <c r="J48" s="1">
        <v>5245</v>
      </c>
      <c r="K48" s="1">
        <v>1597</v>
      </c>
      <c r="L48" s="1">
        <v>2857</v>
      </c>
    </row>
    <row r="49" spans="2:12" x14ac:dyDescent="0.55000000000000004">
      <c r="B49" t="s">
        <v>80</v>
      </c>
      <c r="C49" s="1">
        <v>876.61</v>
      </c>
      <c r="D49" s="1">
        <v>2058</v>
      </c>
      <c r="E49" s="1">
        <v>4945</v>
      </c>
      <c r="F49" s="1">
        <v>5930</v>
      </c>
      <c r="G49" s="1">
        <v>4030</v>
      </c>
      <c r="H49" s="1">
        <v>3898</v>
      </c>
      <c r="I49" s="1">
        <v>4563</v>
      </c>
      <c r="J49" s="1">
        <v>5598</v>
      </c>
      <c r="K49" s="1">
        <v>8134</v>
      </c>
      <c r="L49" s="1">
        <v>11404</v>
      </c>
    </row>
    <row r="50" spans="2:12" x14ac:dyDescent="0.55000000000000004">
      <c r="B50" t="s">
        <v>81</v>
      </c>
      <c r="C50" s="1">
        <v>2754</v>
      </c>
      <c r="D50" s="1">
        <v>4126</v>
      </c>
      <c r="E50" s="1">
        <v>10923</v>
      </c>
      <c r="F50" s="1">
        <v>15348</v>
      </c>
      <c r="G50" s="1">
        <v>13434</v>
      </c>
      <c r="H50" s="1">
        <v>15532</v>
      </c>
      <c r="I50" s="1">
        <v>14170</v>
      </c>
      <c r="J50" s="1">
        <v>10843</v>
      </c>
      <c r="K50" s="1">
        <v>9731</v>
      </c>
      <c r="L50" s="1">
        <v>14261</v>
      </c>
    </row>
    <row r="51" spans="2:12" x14ac:dyDescent="0.55000000000000004">
      <c r="B51" t="s">
        <v>82</v>
      </c>
      <c r="C51" s="1">
        <v>4861</v>
      </c>
      <c r="D51" s="1">
        <v>6937</v>
      </c>
      <c r="E51" s="1">
        <v>16750</v>
      </c>
      <c r="F51" s="1">
        <v>23023</v>
      </c>
      <c r="G51" s="1">
        <v>23427</v>
      </c>
      <c r="H51" s="1">
        <v>26199</v>
      </c>
      <c r="I51" s="1">
        <v>28418</v>
      </c>
      <c r="J51" s="1">
        <v>30548</v>
      </c>
      <c r="K51" s="1">
        <v>36440</v>
      </c>
      <c r="L51" s="1">
        <v>43009</v>
      </c>
    </row>
    <row r="52" spans="2:12" x14ac:dyDescent="0.55000000000000004">
      <c r="B52" t="s">
        <v>83</v>
      </c>
      <c r="C52" s="1"/>
      <c r="D52" s="1"/>
      <c r="E52" s="1"/>
      <c r="F52" s="1"/>
      <c r="G52" s="1"/>
      <c r="H52" s="1"/>
      <c r="I52" s="1"/>
      <c r="J52" s="1"/>
      <c r="K52" s="1"/>
      <c r="L52" s="1"/>
    </row>
    <row r="53" spans="2:12" x14ac:dyDescent="0.55000000000000004">
      <c r="B53" t="s">
        <v>84</v>
      </c>
      <c r="C53" s="1">
        <v>-1433.66</v>
      </c>
      <c r="D53" s="1">
        <v>-2322.3200000000002</v>
      </c>
      <c r="E53" s="1">
        <v>-2997.24</v>
      </c>
      <c r="F53" s="1">
        <v>-4974.3</v>
      </c>
      <c r="G53" s="1">
        <v>-5318</v>
      </c>
      <c r="H53" s="1">
        <v>-6083</v>
      </c>
      <c r="I53" s="1">
        <v>-5399</v>
      </c>
      <c r="J53" s="1">
        <v>329</v>
      </c>
      <c r="K53" s="1">
        <v>12885</v>
      </c>
      <c r="L53" s="1">
        <v>27882</v>
      </c>
    </row>
    <row r="54" spans="2:12" x14ac:dyDescent="0.55000000000000004">
      <c r="B54" t="s">
        <v>85</v>
      </c>
      <c r="C54" s="1">
        <v>-0.02</v>
      </c>
      <c r="D54" s="1">
        <v>-3.56</v>
      </c>
      <c r="E54" s="1">
        <v>-23.74</v>
      </c>
      <c r="F54" s="1">
        <v>33.35</v>
      </c>
      <c r="G54" s="1">
        <v>-8</v>
      </c>
      <c r="H54" s="1">
        <v>-36</v>
      </c>
      <c r="I54" s="1">
        <v>363</v>
      </c>
      <c r="J54" s="1">
        <v>54</v>
      </c>
      <c r="K54" s="1">
        <v>-361</v>
      </c>
      <c r="L54" s="1">
        <v>-143</v>
      </c>
    </row>
    <row r="55" spans="2:12" x14ac:dyDescent="0.55000000000000004">
      <c r="B55" t="s">
        <v>86</v>
      </c>
      <c r="C55" s="1">
        <v>911.71</v>
      </c>
      <c r="D55" s="1">
        <v>1084</v>
      </c>
      <c r="E55" s="1">
        <v>4753</v>
      </c>
      <c r="F55" s="1">
        <v>4237</v>
      </c>
      <c r="G55" s="1">
        <v>4923</v>
      </c>
      <c r="H55" s="1">
        <v>6618</v>
      </c>
      <c r="I55" s="1">
        <v>22225</v>
      </c>
      <c r="J55" s="1">
        <v>30189</v>
      </c>
      <c r="K55" s="1">
        <v>44704</v>
      </c>
      <c r="L55" s="1">
        <v>62634</v>
      </c>
    </row>
    <row r="56" spans="2:12" x14ac:dyDescent="0.55000000000000004">
      <c r="B56" t="s">
        <v>87</v>
      </c>
    </row>
  </sheetData>
  <hyperlinks>
    <hyperlink ref="A1" location="'SP500 TOP 50'!A1" display="Main" xr:uid="{B63ADD32-0208-4473-8E57-72C34C87CE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SP500 TOP 50</vt:lpstr>
      <vt:lpstr>MSFT</vt:lpstr>
      <vt:lpstr>AAPL</vt:lpstr>
      <vt:lpstr>NVDA</vt:lpstr>
      <vt:lpstr>AMZN</vt:lpstr>
      <vt:lpstr>META</vt:lpstr>
      <vt:lpstr>GOOGL</vt:lpstr>
      <vt:lpstr>GOOG</vt:lpstr>
      <vt:lpstr>BRK.B</vt:lpstr>
      <vt:lpstr>LLY</vt:lpstr>
      <vt:lpstr>AVGO</vt:lpstr>
      <vt:lpstr>JPM</vt:lpstr>
      <vt:lpstr>XOM</vt:lpstr>
      <vt:lpstr>TSLA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Joshua E Pilcher</dc:creator>
  <cp:keywords/>
  <dc:description/>
  <cp:lastModifiedBy>Joshua E Pilcher</cp:lastModifiedBy>
  <cp:revision/>
  <dcterms:created xsi:type="dcterms:W3CDTF">2024-05-10T15:40:44Z</dcterms:created>
  <dcterms:modified xsi:type="dcterms:W3CDTF">2024-10-10T05:13:46Z</dcterms:modified>
  <cp:category/>
  <cp:contentStatus/>
</cp:coreProperties>
</file>