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C:\git\Stock trading models\PRICEVSCLOSE8_20_24\"/>
    </mc:Choice>
  </mc:AlternateContent>
  <xr:revisionPtr revIDLastSave="0" documentId="13_ncr:1_{F909D60E-1424-46D4-B427-3808AEC65FFE}" xr6:coauthVersionLast="47" xr6:coauthVersionMax="47" xr10:uidLastSave="{00000000-0000-0000-0000-000000000000}"/>
  <bookViews>
    <workbookView xWindow="-12308" yWindow="-29343" windowWidth="26273" windowHeight="28718" activeTab="2" xr2:uid="{9BD65EA2-40D5-46E1-A8B3-E8E3A7F8BB2F}"/>
  </bookViews>
  <sheets>
    <sheet name="Sheet1" sheetId="1" r:id="rId1"/>
    <sheet name="Sheet2" sheetId="4" r:id="rId2"/>
    <sheet name="banks" sheetId="5" r:id="rId3"/>
  </sheets>
  <definedNames>
    <definedName name="_xlnm._FilterDatabase" localSheetId="2" hidden="1">banks!$A$1:$L$13</definedName>
    <definedName name="_xlnm._FilterDatabase" localSheetId="0" hidden="1">Sheet1!$A$1:$AD$401</definedName>
    <definedName name="_xlnm._FilterDatabase" localSheetId="1" hidden="1">Sheet2!$A$1:$K$12</definedName>
    <definedName name="Acc._payable">Sheet1!$I:$I</definedName>
    <definedName name="Accounts_Re">Sheet1!$H:$H</definedName>
    <definedName name="Alpha">Sheet1!$D:$D</definedName>
    <definedName name="Beta">Sheet1!$E:$E</definedName>
    <definedName name="Bk_Val_Per_Sh">Sheet1!$G:$G</definedName>
    <definedName name="Cash_Ratio">Sheet1!$N:$N</definedName>
    <definedName name="Debt_Equity">Sheet1!$M:$M</definedName>
    <definedName name="diff_price_vs_5dayavg">Sheet1!$P:$P</definedName>
    <definedName name="PE">Sheet1!$F:$F</definedName>
    <definedName name="Price">Sheet1!$C:$C</definedName>
    <definedName name="Price_BVPS">Sheet1!$AD:$AD</definedName>
    <definedName name="Price_lst_5_day_avg">Sheet1!$O:$O</definedName>
    <definedName name="report_date">Sheet1!$L:$L</definedName>
    <definedName name="Subsector">Sheet1!$K:$K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I3" i="5"/>
  <c r="J3" i="5"/>
  <c r="K3" i="5"/>
  <c r="L3" i="5"/>
  <c r="H2" i="5"/>
  <c r="I2" i="5"/>
  <c r="J2" i="5"/>
  <c r="K2" i="5"/>
  <c r="L2" i="5"/>
  <c r="K41" i="4"/>
  <c r="L41" i="4" s="1"/>
  <c r="I41" i="4"/>
  <c r="J41" i="4" s="1"/>
  <c r="H41" i="4"/>
  <c r="K40" i="4"/>
  <c r="L40" i="4" s="1"/>
  <c r="I40" i="4"/>
  <c r="J40" i="4" s="1"/>
  <c r="H40" i="4"/>
  <c r="K39" i="4"/>
  <c r="L39" i="4" s="1"/>
  <c r="I39" i="4"/>
  <c r="J39" i="4" s="1"/>
  <c r="H39" i="4"/>
  <c r="L38" i="4"/>
  <c r="K38" i="4"/>
  <c r="I38" i="4"/>
  <c r="J38" i="4" s="1"/>
  <c r="H38" i="4"/>
  <c r="K37" i="4"/>
  <c r="L37" i="4" s="1"/>
  <c r="I37" i="4"/>
  <c r="J37" i="4" s="1"/>
  <c r="H37" i="4"/>
  <c r="K36" i="4"/>
  <c r="L36" i="4" s="1"/>
  <c r="I36" i="4"/>
  <c r="J36" i="4" s="1"/>
  <c r="H36" i="4"/>
  <c r="K35" i="4"/>
  <c r="L35" i="4" s="1"/>
  <c r="I35" i="4"/>
  <c r="J35" i="4" s="1"/>
  <c r="H35" i="4"/>
  <c r="K34" i="4"/>
  <c r="L34" i="4" s="1"/>
  <c r="I34" i="4"/>
  <c r="J34" i="4" s="1"/>
  <c r="H34" i="4"/>
  <c r="K33" i="4"/>
  <c r="L33" i="4" s="1"/>
  <c r="I33" i="4"/>
  <c r="J33" i="4" s="1"/>
  <c r="H33" i="4"/>
  <c r="K32" i="4"/>
  <c r="L32" i="4" s="1"/>
  <c r="J32" i="4"/>
  <c r="I32" i="4"/>
  <c r="H32" i="4"/>
  <c r="K31" i="4"/>
  <c r="L31" i="4" s="1"/>
  <c r="I31" i="4"/>
  <c r="J31" i="4" s="1"/>
  <c r="H31" i="4"/>
  <c r="K30" i="4"/>
  <c r="L30" i="4" s="1"/>
  <c r="I30" i="4"/>
  <c r="J30" i="4" s="1"/>
  <c r="H30" i="4"/>
  <c r="K29" i="4"/>
  <c r="L29" i="4" s="1"/>
  <c r="I29" i="4"/>
  <c r="J29" i="4" s="1"/>
  <c r="H29" i="4"/>
  <c r="K28" i="4"/>
  <c r="L28" i="4" s="1"/>
  <c r="I28" i="4"/>
  <c r="J28" i="4" s="1"/>
  <c r="H28" i="4"/>
  <c r="K27" i="4"/>
  <c r="L27" i="4" s="1"/>
  <c r="I27" i="4"/>
  <c r="J27" i="4" s="1"/>
  <c r="H27" i="4"/>
  <c r="K26" i="4"/>
  <c r="L26" i="4" s="1"/>
  <c r="I26" i="4"/>
  <c r="J26" i="4" s="1"/>
  <c r="H26" i="4"/>
  <c r="K25" i="4"/>
  <c r="L25" i="4" s="1"/>
  <c r="I25" i="4"/>
  <c r="J25" i="4" s="1"/>
  <c r="H25" i="4"/>
  <c r="K24" i="4"/>
  <c r="L24" i="4" s="1"/>
  <c r="I24" i="4"/>
  <c r="J24" i="4" s="1"/>
  <c r="H24" i="4"/>
  <c r="K23" i="4"/>
  <c r="L23" i="4" s="1"/>
  <c r="I23" i="4"/>
  <c r="J23" i="4" s="1"/>
  <c r="H23" i="4"/>
  <c r="L22" i="4"/>
  <c r="K22" i="4"/>
  <c r="I22" i="4"/>
  <c r="J22" i="4" s="1"/>
  <c r="H22" i="4"/>
  <c r="K21" i="4"/>
  <c r="L21" i="4" s="1"/>
  <c r="I21" i="4"/>
  <c r="J21" i="4" s="1"/>
  <c r="H21" i="4"/>
  <c r="K20" i="4"/>
  <c r="L20" i="4" s="1"/>
  <c r="I20" i="4"/>
  <c r="J20" i="4" s="1"/>
  <c r="H20" i="4"/>
  <c r="K19" i="4"/>
  <c r="L19" i="4" s="1"/>
  <c r="I19" i="4"/>
  <c r="J19" i="4" s="1"/>
  <c r="H19" i="4"/>
  <c r="K18" i="4"/>
  <c r="L18" i="4" s="1"/>
  <c r="I18" i="4"/>
  <c r="J18" i="4" s="1"/>
  <c r="H18" i="4"/>
  <c r="K17" i="4"/>
  <c r="L17" i="4" s="1"/>
  <c r="I17" i="4"/>
  <c r="J17" i="4" s="1"/>
  <c r="H17" i="4"/>
  <c r="K16" i="4"/>
  <c r="L16" i="4" s="1"/>
  <c r="J16" i="4"/>
  <c r="I16" i="4"/>
  <c r="H16" i="4"/>
  <c r="K15" i="4"/>
  <c r="L15" i="4" s="1"/>
  <c r="I15" i="4"/>
  <c r="J15" i="4" s="1"/>
  <c r="H15" i="4"/>
  <c r="K14" i="4"/>
  <c r="L14" i="4" s="1"/>
  <c r="I14" i="4"/>
  <c r="J14" i="4" s="1"/>
  <c r="H14" i="4"/>
  <c r="K13" i="4"/>
  <c r="L13" i="4" s="1"/>
  <c r="I13" i="4"/>
  <c r="J13" i="4" s="1"/>
  <c r="H13" i="4"/>
  <c r="K12" i="4"/>
  <c r="L12" i="4" s="1"/>
  <c r="I12" i="4"/>
  <c r="J12" i="4" s="1"/>
  <c r="H12" i="4"/>
  <c r="K11" i="4"/>
  <c r="L11" i="4" s="1"/>
  <c r="I11" i="4"/>
  <c r="J11" i="4" s="1"/>
  <c r="H11" i="4"/>
  <c r="K10" i="4"/>
  <c r="L10" i="4" s="1"/>
  <c r="I10" i="4"/>
  <c r="J10" i="4" s="1"/>
  <c r="H10" i="4"/>
  <c r="K9" i="4"/>
  <c r="L9" i="4" s="1"/>
  <c r="I9" i="4"/>
  <c r="J9" i="4" s="1"/>
  <c r="H9" i="4"/>
  <c r="K8" i="4"/>
  <c r="L8" i="4" s="1"/>
  <c r="I8" i="4"/>
  <c r="J8" i="4" s="1"/>
  <c r="H8" i="4"/>
  <c r="K7" i="4"/>
  <c r="L7" i="4" s="1"/>
  <c r="I7" i="4"/>
  <c r="J7" i="4" s="1"/>
  <c r="H7" i="4"/>
  <c r="L6" i="4"/>
  <c r="K6" i="4"/>
  <c r="I6" i="4"/>
  <c r="J6" i="4" s="1"/>
  <c r="H6" i="4"/>
  <c r="K5" i="4"/>
  <c r="L5" i="4" s="1"/>
  <c r="I5" i="4"/>
  <c r="J5" i="4" s="1"/>
  <c r="H5" i="4"/>
  <c r="K4" i="4"/>
  <c r="L4" i="4" s="1"/>
  <c r="I4" i="4"/>
  <c r="J4" i="4" s="1"/>
  <c r="H4" i="4"/>
  <c r="K3" i="4"/>
  <c r="L3" i="4" s="1"/>
  <c r="I3" i="4"/>
  <c r="J3" i="4" s="1"/>
  <c r="H3" i="4"/>
  <c r="K2" i="4"/>
  <c r="L2" i="4" s="1"/>
  <c r="I2" i="4"/>
  <c r="J2" i="4" s="1"/>
  <c r="H2" i="4"/>
  <c r="K11" i="5"/>
  <c r="L11" i="5" s="1"/>
  <c r="I11" i="5"/>
  <c r="J11" i="5" s="1"/>
  <c r="H11" i="5"/>
  <c r="K10" i="5"/>
  <c r="L10" i="5" s="1"/>
  <c r="I10" i="5"/>
  <c r="J10" i="5" s="1"/>
  <c r="H10" i="5"/>
  <c r="K9" i="5"/>
  <c r="L9" i="5" s="1"/>
  <c r="I9" i="5"/>
  <c r="J9" i="5" s="1"/>
  <c r="H9" i="5"/>
  <c r="K8" i="5"/>
  <c r="L8" i="5" s="1"/>
  <c r="I8" i="5"/>
  <c r="J8" i="5" s="1"/>
  <c r="H8" i="5"/>
  <c r="K7" i="5"/>
  <c r="L7" i="5" s="1"/>
  <c r="I7" i="5"/>
  <c r="J7" i="5" s="1"/>
  <c r="H7" i="5"/>
  <c r="K6" i="5"/>
  <c r="L6" i="5" s="1"/>
  <c r="I6" i="5"/>
  <c r="J6" i="5" s="1"/>
  <c r="H6" i="5"/>
  <c r="K5" i="5"/>
  <c r="L5" i="5" s="1"/>
  <c r="I5" i="5"/>
  <c r="J5" i="5" s="1"/>
  <c r="H5" i="5"/>
  <c r="K4" i="5"/>
  <c r="L4" i="5" s="1"/>
  <c r="I4" i="5"/>
  <c r="J4" i="5" s="1"/>
  <c r="H4" i="5"/>
  <c r="AB285" i="1" l="1"/>
  <c r="S82" i="1"/>
  <c r="S325" i="1"/>
  <c r="S382" i="1"/>
  <c r="S173" i="1"/>
  <c r="S229" i="1"/>
  <c r="S356" i="1"/>
  <c r="S357" i="1"/>
  <c r="S71" i="1"/>
  <c r="S236" i="1"/>
  <c r="S72" i="1"/>
  <c r="S211" i="1"/>
  <c r="S237" i="1"/>
  <c r="S195" i="1"/>
  <c r="S174" i="1"/>
  <c r="S106" i="1"/>
  <c r="S76" i="1"/>
  <c r="S119" i="1"/>
  <c r="S199" i="1"/>
  <c r="S73" i="1"/>
  <c r="S111" i="1"/>
  <c r="S358" i="1"/>
  <c r="S100" i="1"/>
  <c r="S372" i="1"/>
  <c r="S101" i="1"/>
  <c r="S140" i="1"/>
  <c r="S2" i="1"/>
  <c r="S359" i="1"/>
  <c r="S143" i="1"/>
  <c r="S74" i="1"/>
  <c r="S360" i="1"/>
  <c r="S107" i="1"/>
  <c r="S230" i="1"/>
  <c r="S238" i="1"/>
  <c r="S310" i="1"/>
  <c r="S361" i="1"/>
  <c r="S239" i="1"/>
  <c r="S353" i="1"/>
  <c r="S240" i="1"/>
  <c r="S300" i="1"/>
  <c r="S241" i="1"/>
  <c r="S355" i="1"/>
  <c r="S242" i="1"/>
  <c r="S375" i="1"/>
  <c r="S313" i="1"/>
  <c r="S197" i="1"/>
  <c r="S175" i="1"/>
  <c r="S90" i="1"/>
  <c r="S4" i="1"/>
  <c r="S219" i="1"/>
  <c r="S108" i="1"/>
  <c r="S166" i="1"/>
  <c r="S165" i="1"/>
  <c r="S378" i="1"/>
  <c r="S102" i="1"/>
  <c r="S389" i="1"/>
  <c r="S196" i="1"/>
  <c r="S178" i="1"/>
  <c r="S243" i="1"/>
  <c r="S190" i="1"/>
  <c r="S373" i="1"/>
  <c r="S182" i="1"/>
  <c r="S6" i="1"/>
  <c r="S231" i="1"/>
  <c r="S244" i="1"/>
  <c r="S130" i="1"/>
  <c r="S7" i="1"/>
  <c r="S303" i="1"/>
  <c r="S132" i="1"/>
  <c r="S362" i="1"/>
  <c r="S80" i="1"/>
  <c r="S245" i="1"/>
  <c r="S246" i="1"/>
  <c r="S75" i="1"/>
  <c r="S326" i="1"/>
  <c r="S354" i="1"/>
  <c r="S247" i="1"/>
  <c r="S153" i="1"/>
  <c r="S136" i="1"/>
  <c r="S248" i="1"/>
  <c r="S91" i="1"/>
  <c r="S367" i="1"/>
  <c r="S314" i="1"/>
  <c r="S376" i="1"/>
  <c r="S363" i="1"/>
  <c r="S249" i="1"/>
  <c r="S220" i="1"/>
  <c r="S250" i="1"/>
  <c r="S109" i="1"/>
  <c r="S251" i="1"/>
  <c r="S112" i="1"/>
  <c r="S315" i="1"/>
  <c r="S252" i="1"/>
  <c r="S253" i="1"/>
  <c r="S391" i="1"/>
  <c r="S254" i="1"/>
  <c r="S200" i="1"/>
  <c r="S94" i="1"/>
  <c r="S255" i="1"/>
  <c r="S374" i="1"/>
  <c r="S383" i="1"/>
  <c r="S301" i="1"/>
  <c r="S191" i="1"/>
  <c r="S10" i="1"/>
  <c r="S201" i="1"/>
  <c r="S256" i="1"/>
  <c r="S324" i="1"/>
  <c r="S202" i="1"/>
  <c r="S257" i="1"/>
  <c r="S258" i="1"/>
  <c r="S386" i="1"/>
  <c r="S259" i="1"/>
  <c r="S103" i="1"/>
  <c r="S260" i="1"/>
  <c r="S261" i="1"/>
  <c r="S176" i="1"/>
  <c r="S262" i="1"/>
  <c r="S8" i="1"/>
  <c r="S390" i="1"/>
  <c r="S263" i="1"/>
  <c r="S110" i="1"/>
  <c r="S384" i="1"/>
  <c r="S264" i="1"/>
  <c r="S265" i="1"/>
  <c r="S266" i="1"/>
  <c r="S267" i="1"/>
  <c r="S368" i="1"/>
  <c r="S364" i="1"/>
  <c r="S87" i="1"/>
  <c r="S268" i="1"/>
  <c r="S269" i="1"/>
  <c r="S163" i="1"/>
  <c r="S270" i="1"/>
  <c r="S141" i="1"/>
  <c r="S331" i="1"/>
  <c r="S271" i="1"/>
  <c r="S316" i="1"/>
  <c r="S133" i="1"/>
  <c r="S3" i="1"/>
  <c r="S369" i="1"/>
  <c r="S317" i="1"/>
  <c r="S318" i="1"/>
  <c r="S272" i="1"/>
  <c r="S5" i="1"/>
  <c r="S139" i="1"/>
  <c r="S15" i="1"/>
  <c r="S77" i="1"/>
  <c r="S273" i="1"/>
  <c r="S154" i="1"/>
  <c r="S274" i="1"/>
  <c r="S327" i="1"/>
  <c r="S83" i="1"/>
  <c r="S120" i="1"/>
  <c r="S131" i="1"/>
  <c r="S93" i="1"/>
  <c r="S16" i="1"/>
  <c r="S365" i="1"/>
  <c r="S275" i="1"/>
  <c r="S194" i="1"/>
  <c r="S276" i="1"/>
  <c r="S144" i="1"/>
  <c r="S385" i="1"/>
  <c r="S370" i="1"/>
  <c r="S150" i="1"/>
  <c r="S320" i="1"/>
  <c r="S137" i="1"/>
  <c r="S277" i="1"/>
  <c r="S278" i="1"/>
  <c r="S17" i="1"/>
  <c r="S18" i="1"/>
  <c r="S279" i="1"/>
  <c r="S280" i="1"/>
  <c r="S281" i="1"/>
  <c r="S232" i="1"/>
  <c r="S282" i="1"/>
  <c r="S283" i="1"/>
  <c r="S155" i="1"/>
  <c r="S233" i="1"/>
  <c r="S284" i="1"/>
  <c r="S343" i="1"/>
  <c r="S379" i="1"/>
  <c r="S285" i="1"/>
  <c r="S84" i="1"/>
  <c r="S121" i="1"/>
  <c r="S177" i="1"/>
  <c r="S97" i="1"/>
  <c r="S286" i="1"/>
  <c r="S304" i="1"/>
  <c r="S338" i="1"/>
  <c r="S203" i="1"/>
  <c r="S146" i="1"/>
  <c r="S156" i="1"/>
  <c r="S11" i="1"/>
  <c r="S221" i="1"/>
  <c r="S311" i="1"/>
  <c r="S149" i="1"/>
  <c r="S380" i="1"/>
  <c r="S134" i="1"/>
  <c r="S287" i="1"/>
  <c r="S344" i="1"/>
  <c r="S332" i="1"/>
  <c r="S115" i="1"/>
  <c r="S337" i="1"/>
  <c r="S192" i="1"/>
  <c r="S124" i="1"/>
  <c r="S19" i="1"/>
  <c r="S288" i="1"/>
  <c r="S321" i="1"/>
  <c r="S289" i="1"/>
  <c r="S116" i="1"/>
  <c r="S222" i="1"/>
  <c r="S393" i="1"/>
  <c r="S305" i="1"/>
  <c r="S125" i="1"/>
  <c r="S345" i="1"/>
  <c r="S212" i="1"/>
  <c r="S158" i="1"/>
  <c r="S20" i="1"/>
  <c r="S138" i="1"/>
  <c r="S335" i="1"/>
  <c r="S145" i="1"/>
  <c r="S290" i="1"/>
  <c r="S126" i="1"/>
  <c r="S291" i="1"/>
  <c r="S159" i="1"/>
  <c r="S104" i="1"/>
  <c r="S142" i="1"/>
  <c r="S346" i="1"/>
  <c r="S213" i="1"/>
  <c r="S98" i="1"/>
  <c r="S198" i="1"/>
  <c r="S347" i="1"/>
  <c r="S292" i="1"/>
  <c r="S214" i="1"/>
  <c r="S312" i="1"/>
  <c r="S78" i="1"/>
  <c r="S223" i="1"/>
  <c r="S293" i="1"/>
  <c r="S21" i="1"/>
  <c r="S294" i="1"/>
  <c r="S22" i="1"/>
  <c r="S328" i="1"/>
  <c r="S186" i="1"/>
  <c r="S394" i="1"/>
  <c r="S204" i="1"/>
  <c r="S135" i="1"/>
  <c r="S329" i="1"/>
  <c r="S295" i="1"/>
  <c r="S334" i="1"/>
  <c r="S224" i="1"/>
  <c r="S215" i="1"/>
  <c r="S381" i="1"/>
  <c r="S339" i="1"/>
  <c r="S183" i="1"/>
  <c r="S185" i="1"/>
  <c r="S296" i="1"/>
  <c r="S306" i="1"/>
  <c r="S322" i="1"/>
  <c r="S348" i="1"/>
  <c r="S23" i="1"/>
  <c r="S24" i="1"/>
  <c r="S25" i="1"/>
  <c r="S26" i="1"/>
  <c r="S395" i="1"/>
  <c r="S168" i="1"/>
  <c r="S377" i="1"/>
  <c r="S302" i="1"/>
  <c r="S151" i="1"/>
  <c r="S127" i="1"/>
  <c r="S340" i="1"/>
  <c r="S349" i="1"/>
  <c r="S27" i="1"/>
  <c r="S118" i="1"/>
  <c r="S92" i="1"/>
  <c r="S152" i="1"/>
  <c r="S113" i="1"/>
  <c r="S123" i="1"/>
  <c r="S188" i="1"/>
  <c r="S330" i="1"/>
  <c r="S392" i="1"/>
  <c r="S193" i="1"/>
  <c r="S184" i="1"/>
  <c r="S161" i="1"/>
  <c r="S95" i="1"/>
  <c r="S216" i="1"/>
  <c r="S122" i="1"/>
  <c r="S81" i="1"/>
  <c r="S396" i="1"/>
  <c r="S336" i="1"/>
  <c r="S128" i="1"/>
  <c r="S350" i="1"/>
  <c r="S225" i="1"/>
  <c r="S28" i="1"/>
  <c r="S187" i="1"/>
  <c r="S397" i="1"/>
  <c r="S217" i="1"/>
  <c r="S96" i="1"/>
  <c r="S234" i="1"/>
  <c r="S207" i="1"/>
  <c r="S206" i="1"/>
  <c r="S29" i="1"/>
  <c r="S30" i="1"/>
  <c r="S169" i="1"/>
  <c r="S148" i="1"/>
  <c r="S13" i="1"/>
  <c r="S31" i="1"/>
  <c r="S226" i="1"/>
  <c r="S147" i="1"/>
  <c r="S170" i="1"/>
  <c r="S79" i="1"/>
  <c r="S298" i="1"/>
  <c r="S319" i="1"/>
  <c r="S179" i="1"/>
  <c r="S32" i="1"/>
  <c r="S33" i="1"/>
  <c r="S14" i="1"/>
  <c r="S171" i="1"/>
  <c r="S85" i="1"/>
  <c r="S86" i="1"/>
  <c r="S34" i="1"/>
  <c r="S371" i="1"/>
  <c r="S297" i="1"/>
  <c r="S366" i="1"/>
  <c r="S35" i="1"/>
  <c r="S341" i="1"/>
  <c r="S387" i="1"/>
  <c r="S398" i="1"/>
  <c r="S189" i="1"/>
  <c r="S36" i="1"/>
  <c r="S299" i="1"/>
  <c r="S180" i="1"/>
  <c r="S307" i="1"/>
  <c r="S9" i="1"/>
  <c r="S308" i="1"/>
  <c r="S37" i="1"/>
  <c r="S39" i="1"/>
  <c r="S38" i="1"/>
  <c r="S40" i="1"/>
  <c r="S129" i="1"/>
  <c r="S157" i="1"/>
  <c r="S351" i="1"/>
  <c r="S342" i="1"/>
  <c r="S352" i="1"/>
  <c r="S88" i="1"/>
  <c r="S41" i="1"/>
  <c r="S42" i="1"/>
  <c r="S323" i="1"/>
  <c r="S43" i="1"/>
  <c r="S12" i="1"/>
  <c r="S162" i="1"/>
  <c r="S164" i="1"/>
  <c r="S205" i="1"/>
  <c r="S167" i="1"/>
  <c r="S44" i="1"/>
  <c r="S218" i="1"/>
  <c r="S45" i="1"/>
  <c r="S46" i="1"/>
  <c r="S333" i="1"/>
  <c r="S208" i="1"/>
  <c r="S47" i="1"/>
  <c r="S227" i="1"/>
  <c r="S117" i="1"/>
  <c r="S228" i="1"/>
  <c r="S160" i="1"/>
  <c r="S388" i="1"/>
  <c r="S48" i="1"/>
  <c r="S235" i="1"/>
  <c r="S49" i="1"/>
  <c r="S50" i="1"/>
  <c r="S51" i="1"/>
  <c r="S399" i="1"/>
  <c r="S52" i="1"/>
  <c r="S181" i="1"/>
  <c r="S172" i="1"/>
  <c r="S53" i="1"/>
  <c r="S54" i="1"/>
  <c r="S55" i="1"/>
  <c r="S56" i="1"/>
  <c r="S105" i="1"/>
  <c r="S210" i="1"/>
  <c r="S89" i="1"/>
  <c r="S57" i="1"/>
  <c r="S209" i="1"/>
  <c r="S400" i="1"/>
  <c r="S114" i="1"/>
  <c r="S58" i="1"/>
  <c r="S309" i="1"/>
  <c r="S59" i="1"/>
  <c r="S60" i="1"/>
  <c r="S61" i="1"/>
  <c r="S62" i="1"/>
  <c r="S63" i="1"/>
  <c r="S64" i="1"/>
  <c r="S65" i="1"/>
  <c r="S66" i="1"/>
  <c r="S67" i="1"/>
  <c r="S68" i="1"/>
  <c r="S69" i="1"/>
  <c r="S70" i="1"/>
  <c r="S99" i="1"/>
  <c r="Q76" i="1"/>
  <c r="Q195" i="1"/>
  <c r="Q199" i="1"/>
  <c r="Q236" i="1"/>
  <c r="Q119" i="1"/>
  <c r="Q211" i="1"/>
  <c r="Q372" i="1"/>
  <c r="Q106" i="1"/>
  <c r="Q73" i="1"/>
  <c r="Q237" i="1"/>
  <c r="Q174" i="1"/>
  <c r="Q359" i="1"/>
  <c r="Q358" i="1"/>
  <c r="Q100" i="1"/>
  <c r="Q111" i="1"/>
  <c r="Q140" i="1"/>
  <c r="Q101" i="1"/>
  <c r="Q107" i="1"/>
  <c r="Q230" i="1"/>
  <c r="Q2" i="1"/>
  <c r="Q143" i="1"/>
  <c r="Q360" i="1"/>
  <c r="Q74" i="1"/>
  <c r="Q300" i="1"/>
  <c r="Q313" i="1"/>
  <c r="Q353" i="1"/>
  <c r="Q238" i="1"/>
  <c r="Q310" i="1"/>
  <c r="Q375" i="1"/>
  <c r="Q178" i="1"/>
  <c r="Q361" i="1"/>
  <c r="Q239" i="1"/>
  <c r="Q240" i="1"/>
  <c r="Q373" i="1"/>
  <c r="Q241" i="1"/>
  <c r="Q355" i="1"/>
  <c r="Q242" i="1"/>
  <c r="Q219" i="1"/>
  <c r="Q90" i="1"/>
  <c r="Q196" i="1"/>
  <c r="Q4" i="1"/>
  <c r="Q175" i="1"/>
  <c r="Q197" i="1"/>
  <c r="Q378" i="1"/>
  <c r="Q165" i="1"/>
  <c r="Q303" i="1"/>
  <c r="Q362" i="1"/>
  <c r="Q166" i="1"/>
  <c r="Q182" i="1"/>
  <c r="Q132" i="1"/>
  <c r="Q108" i="1"/>
  <c r="Q391" i="1"/>
  <c r="Q102" i="1"/>
  <c r="Q243" i="1"/>
  <c r="Q7" i="1"/>
  <c r="Q202" i="1"/>
  <c r="Q389" i="1"/>
  <c r="Q354" i="1"/>
  <c r="Q190" i="1"/>
  <c r="Q301" i="1"/>
  <c r="Q136" i="1"/>
  <c r="Q383" i="1"/>
  <c r="Q130" i="1"/>
  <c r="Q6" i="1"/>
  <c r="Q374" i="1"/>
  <c r="Q231" i="1"/>
  <c r="Q220" i="1"/>
  <c r="Q314" i="1"/>
  <c r="Q75" i="1"/>
  <c r="Q376" i="1"/>
  <c r="Q315" i="1"/>
  <c r="Q103" i="1"/>
  <c r="Q10" i="1"/>
  <c r="Q244" i="1"/>
  <c r="Q386" i="1"/>
  <c r="Q200" i="1"/>
  <c r="Q80" i="1"/>
  <c r="Q94" i="1"/>
  <c r="Q112" i="1"/>
  <c r="Q176" i="1"/>
  <c r="Q91" i="1"/>
  <c r="Q250" i="1"/>
  <c r="Q153" i="1"/>
  <c r="Q245" i="1"/>
  <c r="Q246" i="1"/>
  <c r="Q326" i="1"/>
  <c r="Q363" i="1"/>
  <c r="Q324" i="1"/>
  <c r="Q247" i="1"/>
  <c r="Q109" i="1"/>
  <c r="Q110" i="1"/>
  <c r="Q248" i="1"/>
  <c r="Q367" i="1"/>
  <c r="Q201" i="1"/>
  <c r="Q249" i="1"/>
  <c r="Q8" i="1"/>
  <c r="Q191" i="1"/>
  <c r="Q364" i="1"/>
  <c r="Q252" i="1"/>
  <c r="Q251" i="1"/>
  <c r="Q331" i="1"/>
  <c r="Q253" i="1"/>
  <c r="Q254" i="1"/>
  <c r="Q83" i="1"/>
  <c r="Q255" i="1"/>
  <c r="Q257" i="1"/>
  <c r="Q258" i="1"/>
  <c r="Q256" i="1"/>
  <c r="Q141" i="1"/>
  <c r="Q259" i="1"/>
  <c r="Q3" i="1"/>
  <c r="Q390" i="1"/>
  <c r="Q368" i="1"/>
  <c r="Q260" i="1"/>
  <c r="Q316" i="1"/>
  <c r="Q87" i="1"/>
  <c r="Q144" i="1"/>
  <c r="Q384" i="1"/>
  <c r="Q133" i="1"/>
  <c r="Q163" i="1"/>
  <c r="Q5" i="1"/>
  <c r="Q317" i="1"/>
  <c r="Q261" i="1"/>
  <c r="Q262" i="1"/>
  <c r="Q131" i="1"/>
  <c r="Q84" i="1"/>
  <c r="Q139" i="1"/>
  <c r="Q265" i="1"/>
  <c r="Q263" i="1"/>
  <c r="Q379" i="1"/>
  <c r="Q385" i="1"/>
  <c r="Q77" i="1"/>
  <c r="Q264" i="1"/>
  <c r="Q267" i="1"/>
  <c r="Q318" i="1"/>
  <c r="Q274" i="1"/>
  <c r="Q97" i="1"/>
  <c r="Q266" i="1"/>
  <c r="Q370" i="1"/>
  <c r="Q149" i="1"/>
  <c r="Q268" i="1"/>
  <c r="Q269" i="1"/>
  <c r="Q270" i="1"/>
  <c r="Q369" i="1"/>
  <c r="Q311" i="1"/>
  <c r="Q120" i="1"/>
  <c r="Q93" i="1"/>
  <c r="Q338" i="1"/>
  <c r="Q271" i="1"/>
  <c r="Q134" i="1"/>
  <c r="Q16" i="1"/>
  <c r="Q203" i="1"/>
  <c r="Q18" i="1"/>
  <c r="Q150" i="1"/>
  <c r="Q233" i="1"/>
  <c r="Q155" i="1"/>
  <c r="Q304" i="1"/>
  <c r="Q154" i="1"/>
  <c r="Q343" i="1"/>
  <c r="Q137" i="1"/>
  <c r="Q194" i="1"/>
  <c r="Q221" i="1"/>
  <c r="Q272" i="1"/>
  <c r="Q365" i="1"/>
  <c r="Q305" i="1"/>
  <c r="Q15" i="1"/>
  <c r="Q232" i="1"/>
  <c r="Q273" i="1"/>
  <c r="Q146" i="1"/>
  <c r="Q158" i="1"/>
  <c r="Q222" i="1"/>
  <c r="Q335" i="1"/>
  <c r="Q327" i="1"/>
  <c r="Q320" i="1"/>
  <c r="Q344" i="1"/>
  <c r="Q212" i="1"/>
  <c r="Q121" i="1"/>
  <c r="Q275" i="1"/>
  <c r="Q20" i="1"/>
  <c r="Q280" i="1"/>
  <c r="Q116" i="1"/>
  <c r="Q276" i="1"/>
  <c r="Q278" i="1"/>
  <c r="Q393" i="1"/>
  <c r="Q177" i="1"/>
  <c r="Q125" i="1"/>
  <c r="Q337" i="1"/>
  <c r="Q281" i="1"/>
  <c r="Q277" i="1"/>
  <c r="Q284" i="1"/>
  <c r="Q156" i="1"/>
  <c r="Q17" i="1"/>
  <c r="Q124" i="1"/>
  <c r="Q279" i="1"/>
  <c r="Q19" i="1"/>
  <c r="Q282" i="1"/>
  <c r="Q159" i="1"/>
  <c r="Q345" i="1"/>
  <c r="Q283" i="1"/>
  <c r="Q285" i="1"/>
  <c r="Q321" i="1"/>
  <c r="Q332" i="1"/>
  <c r="Q380" i="1"/>
  <c r="Q192" i="1"/>
  <c r="Q115" i="1"/>
  <c r="Q286" i="1"/>
  <c r="Q138" i="1"/>
  <c r="Q11" i="1"/>
  <c r="Q213" i="1"/>
  <c r="Q346" i="1"/>
  <c r="Q287" i="1"/>
  <c r="Q394" i="1"/>
  <c r="Q126" i="1"/>
  <c r="Q289" i="1"/>
  <c r="Q339" i="1"/>
  <c r="Q334" i="1"/>
  <c r="Q347" i="1"/>
  <c r="Q223" i="1"/>
  <c r="Q142" i="1"/>
  <c r="Q145" i="1"/>
  <c r="Q288" i="1"/>
  <c r="Q214" i="1"/>
  <c r="Q198" i="1"/>
  <c r="Q104" i="1"/>
  <c r="Q22" i="1"/>
  <c r="Q381" i="1"/>
  <c r="Q78" i="1"/>
  <c r="Q186" i="1"/>
  <c r="Q98" i="1"/>
  <c r="Q215" i="1"/>
  <c r="Q395" i="1"/>
  <c r="Q23" i="1"/>
  <c r="Q290" i="1"/>
  <c r="Q21" i="1"/>
  <c r="Q204" i="1"/>
  <c r="Q348" i="1"/>
  <c r="Q185" i="1"/>
  <c r="Q312" i="1"/>
  <c r="Q183" i="1"/>
  <c r="Q291" i="1"/>
  <c r="Q328" i="1"/>
  <c r="Q26" i="1"/>
  <c r="Q127" i="1"/>
  <c r="Q340" i="1"/>
  <c r="Q168" i="1"/>
  <c r="Q306" i="1"/>
  <c r="Q292" i="1"/>
  <c r="Q293" i="1"/>
  <c r="Q123" i="1"/>
  <c r="Q349" i="1"/>
  <c r="Q135" i="1"/>
  <c r="Q294" i="1"/>
  <c r="Q184" i="1"/>
  <c r="Q330" i="1"/>
  <c r="Q302" i="1"/>
  <c r="Q24" i="1"/>
  <c r="Q336" i="1"/>
  <c r="Q224" i="1"/>
  <c r="Q27" i="1"/>
  <c r="Q122" i="1"/>
  <c r="Q128" i="1"/>
  <c r="Q118" i="1"/>
  <c r="Q207" i="1"/>
  <c r="Q377" i="1"/>
  <c r="Q188" i="1"/>
  <c r="Q329" i="1"/>
  <c r="Q217" i="1"/>
  <c r="Q295" i="1"/>
  <c r="Q151" i="1"/>
  <c r="Q206" i="1"/>
  <c r="Q392" i="1"/>
  <c r="Q25" i="1"/>
  <c r="Q92" i="1"/>
  <c r="Q30" i="1"/>
  <c r="Q95" i="1"/>
  <c r="Q193" i="1"/>
  <c r="Q13" i="1"/>
  <c r="Q350" i="1"/>
  <c r="Q296" i="1"/>
  <c r="Q152" i="1"/>
  <c r="Q322" i="1"/>
  <c r="Q31" i="1"/>
  <c r="Q298" i="1"/>
  <c r="Q187" i="1"/>
  <c r="Q29" i="1"/>
  <c r="Q96" i="1"/>
  <c r="Q234" i="1"/>
  <c r="Q161" i="1"/>
  <c r="Q148" i="1"/>
  <c r="Q81" i="1"/>
  <c r="Q147" i="1"/>
  <c r="Q113" i="1"/>
  <c r="Q397" i="1"/>
  <c r="Q85" i="1"/>
  <c r="Q86" i="1"/>
  <c r="Q371" i="1"/>
  <c r="Q32" i="1"/>
  <c r="Q225" i="1"/>
  <c r="Q179" i="1"/>
  <c r="Q169" i="1"/>
  <c r="Q366" i="1"/>
  <c r="Q387" i="1"/>
  <c r="Q319" i="1"/>
  <c r="Q216" i="1"/>
  <c r="Q396" i="1"/>
  <c r="Q14" i="1"/>
  <c r="Q171" i="1"/>
  <c r="Q28" i="1"/>
  <c r="Q170" i="1"/>
  <c r="Q341" i="1"/>
  <c r="Q36" i="1"/>
  <c r="Q226" i="1"/>
  <c r="Q33" i="1"/>
  <c r="Q79" i="1"/>
  <c r="Q189" i="1"/>
  <c r="Q307" i="1"/>
  <c r="Q351" i="1"/>
  <c r="Q299" i="1"/>
  <c r="Q352" i="1"/>
  <c r="Q129" i="1"/>
  <c r="Q42" i="1"/>
  <c r="Q180" i="1"/>
  <c r="Q308" i="1"/>
  <c r="Q12" i="1"/>
  <c r="Q34" i="1"/>
  <c r="Q205" i="1"/>
  <c r="Q35" i="1"/>
  <c r="Q342" i="1"/>
  <c r="Q157" i="1"/>
  <c r="Q37" i="1"/>
  <c r="Q208" i="1"/>
  <c r="Q43" i="1"/>
  <c r="Q164" i="1"/>
  <c r="Q40" i="1"/>
  <c r="Q9" i="1"/>
  <c r="Q218" i="1"/>
  <c r="Q167" i="1"/>
  <c r="Q388" i="1"/>
  <c r="Q323" i="1"/>
  <c r="Q297" i="1"/>
  <c r="Q160" i="1"/>
  <c r="Q227" i="1"/>
  <c r="Q117" i="1"/>
  <c r="Q45" i="1"/>
  <c r="Q228" i="1"/>
  <c r="Q398" i="1"/>
  <c r="Q39" i="1"/>
  <c r="Q51" i="1"/>
  <c r="Q172" i="1"/>
  <c r="Q88" i="1"/>
  <c r="Q41" i="1"/>
  <c r="Q48" i="1"/>
  <c r="Q38" i="1"/>
  <c r="Q399" i="1"/>
  <c r="Q49" i="1"/>
  <c r="Q53" i="1"/>
  <c r="Q333" i="1"/>
  <c r="Q44" i="1"/>
  <c r="Q46" i="1"/>
  <c r="Q235" i="1"/>
  <c r="Q105" i="1"/>
  <c r="Q47" i="1"/>
  <c r="Q162" i="1"/>
  <c r="Q55" i="1"/>
  <c r="Q210" i="1"/>
  <c r="Q209" i="1"/>
  <c r="Q181" i="1"/>
  <c r="Q89" i="1"/>
  <c r="Q50" i="1"/>
  <c r="Q56" i="1"/>
  <c r="Q114" i="1"/>
  <c r="Q52" i="1"/>
  <c r="Q400" i="1"/>
  <c r="Q54" i="1"/>
  <c r="Q57" i="1"/>
  <c r="Q309" i="1"/>
  <c r="Q59" i="1"/>
  <c r="Q61" i="1"/>
  <c r="Q58" i="1"/>
  <c r="Q63" i="1"/>
  <c r="Q62" i="1"/>
  <c r="Q60" i="1"/>
  <c r="Q64" i="1"/>
  <c r="Q67" i="1"/>
  <c r="Q65" i="1"/>
  <c r="Q66" i="1"/>
  <c r="Q69" i="1"/>
  <c r="Q68" i="1"/>
  <c r="Q70" i="1"/>
  <c r="Q72" i="1"/>
  <c r="Q357" i="1"/>
  <c r="Q325" i="1"/>
  <c r="Q82" i="1"/>
  <c r="Q173" i="1"/>
  <c r="Q382" i="1"/>
  <c r="Q356" i="1"/>
  <c r="Q229" i="1"/>
  <c r="Q71" i="1"/>
  <c r="Q99" i="1"/>
  <c r="AD295" i="1" l="1"/>
  <c r="AB362" i="1"/>
  <c r="AD242" i="1"/>
  <c r="AD293" i="1"/>
  <c r="AD147" i="1"/>
  <c r="AD397" i="1"/>
  <c r="AD237" i="1"/>
  <c r="AD249" i="1"/>
  <c r="AD252" i="1"/>
  <c r="AD384" i="1"/>
  <c r="AD285" i="1"/>
  <c r="AD272" i="1"/>
  <c r="AD248" i="1"/>
  <c r="AD207" i="1"/>
  <c r="AD24" i="1"/>
  <c r="AD240" i="1"/>
  <c r="AD264" i="1"/>
  <c r="AD289" i="1"/>
  <c r="AD38" i="1"/>
  <c r="AD268" i="1"/>
  <c r="AD217" i="1"/>
  <c r="AD113" i="1"/>
  <c r="AD400" i="1"/>
  <c r="AD62" i="1"/>
  <c r="AD208" i="1"/>
  <c r="AD374" i="1"/>
  <c r="AD220" i="1"/>
  <c r="AD331" i="1"/>
  <c r="AD267" i="1"/>
  <c r="AD12" i="1"/>
  <c r="AD283" i="1"/>
  <c r="AD158" i="1"/>
  <c r="AD105" i="1"/>
  <c r="AD135" i="1"/>
  <c r="AD61" i="1"/>
  <c r="AD69" i="1"/>
  <c r="AD44" i="1"/>
  <c r="AD54" i="1"/>
  <c r="AD239" i="1"/>
  <c r="AD321" i="1"/>
  <c r="AD67" i="1"/>
  <c r="AD254" i="1"/>
  <c r="AD234" i="1"/>
  <c r="AD50" i="1"/>
  <c r="AD18" i="1"/>
  <c r="AD280" i="1"/>
  <c r="AD253" i="1"/>
  <c r="AD68" i="1"/>
  <c r="AD282" i="1"/>
  <c r="AD259" i="1"/>
  <c r="AD177" i="1"/>
  <c r="AD55" i="1"/>
  <c r="AD225" i="1"/>
  <c r="AD287" i="1"/>
  <c r="AD300" i="1"/>
  <c r="AD319" i="1"/>
  <c r="AD195" i="1"/>
  <c r="AD148" i="1"/>
  <c r="AD297" i="1"/>
  <c r="AD51" i="1"/>
  <c r="AD70" i="1"/>
  <c r="AD27" i="1"/>
  <c r="AD179" i="1"/>
  <c r="AD25" i="1"/>
  <c r="AD182" i="1"/>
  <c r="AD290" i="1"/>
  <c r="AD6" i="1"/>
  <c r="AD256" i="1"/>
  <c r="AD361" i="1"/>
  <c r="AD286" i="1"/>
  <c r="AD279" i="1"/>
  <c r="AD136" i="1"/>
  <c r="AD88" i="1"/>
  <c r="AD91" i="1"/>
  <c r="AD122" i="1"/>
  <c r="AD209" i="1"/>
  <c r="AD178" i="1"/>
  <c r="AD378" i="1"/>
  <c r="AD176" i="1"/>
  <c r="AD328" i="1"/>
  <c r="AD294" i="1"/>
  <c r="AD36" i="1"/>
  <c r="AD231" i="1"/>
  <c r="AD9" i="1"/>
  <c r="AD47" i="1"/>
  <c r="AD72" i="1"/>
  <c r="AD52" i="1"/>
  <c r="AD265" i="1"/>
  <c r="AD333" i="1"/>
  <c r="AD271" i="1"/>
  <c r="AD278" i="1"/>
  <c r="AD236" i="1"/>
  <c r="AD246" i="1"/>
  <c r="AD43" i="1"/>
  <c r="AD92" i="1"/>
  <c r="AD340" i="1"/>
  <c r="AD215" i="1"/>
  <c r="AD71" i="1"/>
  <c r="AD181" i="1"/>
  <c r="AD275" i="1"/>
  <c r="AD399" i="1"/>
  <c r="AD261" i="1"/>
  <c r="AD162" i="1"/>
  <c r="AD247" i="1"/>
  <c r="AD165" i="1"/>
  <c r="AD320" i="1"/>
  <c r="AD260" i="1"/>
  <c r="AD133" i="1"/>
  <c r="AD277" i="1"/>
  <c r="AD206" i="1"/>
  <c r="AD16" i="1"/>
  <c r="AD238" i="1"/>
  <c r="AD393" i="1"/>
  <c r="AD103" i="1"/>
  <c r="AD347" i="1"/>
  <c r="AD369" i="1"/>
  <c r="AD281" i="1"/>
  <c r="AD322" i="1"/>
  <c r="AD42" i="1"/>
  <c r="AD244" i="1"/>
  <c r="AD318" i="1"/>
  <c r="AD45" i="1"/>
  <c r="AD273" i="1"/>
  <c r="AD59" i="1"/>
  <c r="AD28" i="1"/>
  <c r="AD342" i="1"/>
  <c r="AD329" i="1"/>
  <c r="AD263" i="1"/>
  <c r="AD396" i="1"/>
  <c r="AD251" i="1"/>
  <c r="AD40" i="1"/>
  <c r="AD270" i="1"/>
  <c r="AD15" i="1"/>
  <c r="AD194" i="1"/>
  <c r="AD245" i="1"/>
  <c r="AD327" i="1"/>
  <c r="AD60" i="1"/>
  <c r="AD66" i="1"/>
  <c r="AD315" i="1"/>
  <c r="AD80" i="1"/>
  <c r="AD83" i="1"/>
  <c r="AD258" i="1"/>
  <c r="AD98" i="1"/>
  <c r="AD284" i="1"/>
  <c r="AD291" i="1"/>
  <c r="AD255" i="1"/>
  <c r="AD325" i="1"/>
  <c r="AD89" i="1"/>
  <c r="AD364" i="1"/>
  <c r="AD330" i="1"/>
  <c r="AD200" i="1"/>
  <c r="AD172" i="1"/>
  <c r="AD368" i="1"/>
  <c r="AD310" i="1"/>
  <c r="AD212" i="1"/>
  <c r="AD10" i="1"/>
  <c r="AD213" i="1"/>
  <c r="AD156" i="1"/>
  <c r="AD241" i="1"/>
  <c r="AD262" i="1"/>
  <c r="AD360" i="1"/>
  <c r="AD311" i="1"/>
  <c r="AD354" i="1"/>
  <c r="AD132" i="1"/>
  <c r="AD37" i="1"/>
  <c r="AD276" i="1"/>
  <c r="AD224" i="1"/>
  <c r="AD269" i="1"/>
  <c r="AD296" i="1"/>
  <c r="AD257" i="1"/>
  <c r="AD127" i="1"/>
  <c r="AD57" i="1"/>
  <c r="AD292" i="1"/>
  <c r="AD143" i="1"/>
  <c r="AD250" i="1"/>
  <c r="AD41" i="1"/>
  <c r="AD266" i="1"/>
  <c r="AD111" i="1"/>
  <c r="AD288" i="1"/>
  <c r="AD223" i="1"/>
  <c r="AD170" i="1"/>
  <c r="AD114" i="1"/>
  <c r="AD53" i="1"/>
  <c r="AD56" i="1"/>
  <c r="AD100" i="1"/>
  <c r="AD31" i="1"/>
  <c r="AD126" i="1"/>
  <c r="AD199" i="1"/>
  <c r="AD2" i="1"/>
  <c r="AD110" i="1"/>
  <c r="AD216" i="1"/>
  <c r="AD210" i="1"/>
  <c r="AD121" i="1"/>
  <c r="AD201" i="1"/>
  <c r="AD48" i="1"/>
  <c r="AD84" i="1"/>
  <c r="AD301" i="1"/>
  <c r="AD94" i="1"/>
  <c r="AD367" i="1"/>
  <c r="AD345" i="1"/>
  <c r="AD13" i="1"/>
  <c r="AD17" i="1"/>
  <c r="AD184" i="1"/>
  <c r="AD349" i="1"/>
  <c r="AD63" i="1"/>
  <c r="AD93" i="1"/>
  <c r="AD5" i="1"/>
  <c r="AD332" i="1"/>
  <c r="AD391" i="1"/>
  <c r="AD186" i="1"/>
  <c r="AD171" i="1"/>
  <c r="AD274" i="1"/>
  <c r="AD205" i="1"/>
  <c r="AD398" i="1"/>
  <c r="AD35" i="1"/>
  <c r="AD19" i="1"/>
  <c r="AD101" i="1"/>
  <c r="AD386" i="1"/>
  <c r="AD138" i="1"/>
  <c r="AD359" i="1"/>
  <c r="AD192" i="1"/>
  <c r="AD394" i="1"/>
  <c r="AD307" i="1"/>
  <c r="AD99" i="1"/>
  <c r="AD326" i="1"/>
  <c r="AD141" i="1"/>
  <c r="AD152" i="1"/>
  <c r="AD125" i="1"/>
  <c r="AD317" i="1"/>
  <c r="AD115" i="1"/>
  <c r="AD229" i="1"/>
  <c r="AD33" i="1"/>
  <c r="AD235" i="1"/>
  <c r="AD32" i="1"/>
  <c r="AD81" i="1"/>
  <c r="AD123" i="1"/>
  <c r="AD363" i="1"/>
  <c r="AD180" i="1"/>
  <c r="AD214" i="1"/>
  <c r="AD79" i="1"/>
  <c r="AD34" i="1"/>
  <c r="AD380" i="1"/>
  <c r="AD86" i="1"/>
  <c r="AD109" i="1"/>
  <c r="AD161" i="1"/>
  <c r="AD39" i="1"/>
  <c r="AD243" i="1"/>
  <c r="AD23" i="1"/>
  <c r="AD124" i="1"/>
  <c r="AD337" i="1"/>
  <c r="AD314" i="1"/>
  <c r="AD338" i="1"/>
  <c r="AD58" i="1"/>
  <c r="AD46" i="1"/>
  <c r="AD316" i="1"/>
  <c r="AD187" i="1"/>
  <c r="AD309" i="1"/>
  <c r="AD375" i="1"/>
  <c r="AD197" i="1"/>
  <c r="AD344" i="1"/>
  <c r="AD26" i="1"/>
  <c r="AD230" i="1"/>
  <c r="AD82" i="1"/>
  <c r="AD87" i="1"/>
  <c r="AD387" i="1"/>
  <c r="AD29" i="1"/>
  <c r="AD323" i="1"/>
  <c r="AD312" i="1"/>
  <c r="AD211" i="1"/>
  <c r="AD389" i="1"/>
  <c r="AD64" i="1"/>
  <c r="AD190" i="1"/>
  <c r="AD137" i="1"/>
  <c r="AD139" i="1"/>
  <c r="AD356" i="1"/>
  <c r="AD392" i="1"/>
  <c r="AD159" i="1"/>
  <c r="AD95" i="1"/>
  <c r="AD365" i="1"/>
  <c r="AD112" i="1"/>
  <c r="AD219" i="1"/>
  <c r="AD145" i="1"/>
  <c r="AD377" i="1"/>
  <c r="AD298" i="1"/>
  <c r="AD202" i="1"/>
  <c r="AD129" i="1"/>
  <c r="AD14" i="1"/>
  <c r="AD308" i="1"/>
  <c r="AD20" i="1"/>
  <c r="AD90" i="1"/>
  <c r="AD49" i="1"/>
  <c r="AD350" i="1"/>
  <c r="AD73" i="1"/>
  <c r="AD155" i="1"/>
  <c r="AD388" i="1"/>
  <c r="AD116" i="1"/>
  <c r="AD154" i="1"/>
  <c r="AD198" i="1"/>
  <c r="AD233" i="1"/>
  <c r="AD313" i="1"/>
  <c r="AD134" i="1"/>
  <c r="AD173" i="1"/>
  <c r="AD140" i="1"/>
  <c r="AD164" i="1"/>
  <c r="AD305" i="1"/>
  <c r="AD188" i="1"/>
  <c r="AD306" i="1"/>
  <c r="AD118" i="1"/>
  <c r="AD106" i="1"/>
  <c r="AD395" i="1"/>
  <c r="AD358" i="1"/>
  <c r="AD343" i="1"/>
  <c r="AD348" i="1"/>
  <c r="AD371" i="1"/>
  <c r="AD339" i="1"/>
  <c r="AD168" i="1"/>
  <c r="AD228" i="1"/>
  <c r="AD22" i="1"/>
  <c r="AD30" i="1"/>
  <c r="AD381" i="1"/>
  <c r="AD65" i="1"/>
  <c r="AD117" i="1"/>
  <c r="AD193" i="1"/>
  <c r="AD119" i="1"/>
  <c r="AD357" i="1"/>
  <c r="AD3" i="1"/>
  <c r="AD346" i="1"/>
  <c r="AD7" i="1"/>
  <c r="AD163" i="1"/>
  <c r="AD8" i="1"/>
  <c r="AD183" i="1"/>
  <c r="AD226" i="1"/>
  <c r="AD334" i="1"/>
  <c r="AD97" i="1"/>
  <c r="AD221" i="1"/>
  <c r="AD204" i="1"/>
  <c r="AD74" i="1"/>
  <c r="AD232" i="1"/>
  <c r="AD150" i="1"/>
  <c r="AD77" i="1"/>
  <c r="AD151" i="1"/>
  <c r="AD174" i="1"/>
  <c r="AD128" i="1"/>
  <c r="AD85" i="1"/>
  <c r="AD302" i="1"/>
  <c r="AD335" i="1"/>
  <c r="AD227" i="1"/>
  <c r="AD166" i="1"/>
  <c r="AD390" i="1"/>
  <c r="AD157" i="1"/>
  <c r="AD4" i="1"/>
  <c r="AD372" i="1"/>
  <c r="AD167" i="1"/>
  <c r="AD160" i="1"/>
  <c r="AD130" i="1"/>
  <c r="AD76" i="1"/>
  <c r="AD353" i="1"/>
  <c r="AD362" i="1"/>
  <c r="AD352" i="1"/>
  <c r="AD382" i="1"/>
  <c r="AD299" i="1"/>
  <c r="AD370" i="1"/>
  <c r="AD131" i="1"/>
  <c r="AD336" i="1"/>
  <c r="AD324" i="1"/>
  <c r="AD376" i="1"/>
  <c r="AD203" i="1"/>
  <c r="AD341" i="1"/>
  <c r="AD303" i="1"/>
  <c r="AD189" i="1"/>
  <c r="AD383" i="1"/>
  <c r="AD175" i="1"/>
  <c r="AD366" i="1"/>
  <c r="AD304" i="1"/>
  <c r="AD373" i="1"/>
  <c r="AD104" i="1"/>
  <c r="AD102" i="1"/>
  <c r="AD169" i="1"/>
  <c r="AD75" i="1"/>
  <c r="AD222" i="1"/>
  <c r="AD355" i="1"/>
  <c r="AD142" i="1"/>
  <c r="AD379" i="1"/>
  <c r="AD218" i="1"/>
  <c r="AD146" i="1"/>
  <c r="AD78" i="1"/>
  <c r="AD120" i="1"/>
  <c r="AD153" i="1"/>
  <c r="AD149" i="1"/>
  <c r="AD185" i="1"/>
  <c r="AD196" i="1"/>
  <c r="AD108" i="1"/>
  <c r="AD385" i="1"/>
  <c r="AD144" i="1"/>
  <c r="AD351" i="1"/>
  <c r="AD191" i="1"/>
  <c r="AD21" i="1"/>
  <c r="AD11" i="1"/>
  <c r="AD96" i="1"/>
  <c r="AD107" i="1"/>
  <c r="AA3" i="1"/>
  <c r="U3" i="1"/>
  <c r="U65" i="1"/>
  <c r="U181" i="1"/>
  <c r="AC69" i="1"/>
  <c r="AC88" i="1"/>
  <c r="AC50" i="1"/>
  <c r="AC297" i="1"/>
  <c r="AC42" i="1"/>
  <c r="AC41" i="1"/>
  <c r="AC181" i="1"/>
  <c r="AC89" i="1"/>
  <c r="AC54" i="1"/>
  <c r="AC184" i="1"/>
  <c r="AC40" i="1"/>
  <c r="AC68" i="1"/>
  <c r="AC38" i="1"/>
  <c r="AC400" i="1"/>
  <c r="AC329" i="1"/>
  <c r="AC161" i="1"/>
  <c r="AC341" i="1"/>
  <c r="AC61" i="1"/>
  <c r="AC366" i="1"/>
  <c r="AC170" i="1"/>
  <c r="AC11" i="1"/>
  <c r="AC37" i="1"/>
  <c r="AC44" i="1"/>
  <c r="AC309" i="1"/>
  <c r="AC307" i="1"/>
  <c r="AC172" i="1"/>
  <c r="AC290" i="1"/>
  <c r="AC25" i="1"/>
  <c r="AC98" i="1"/>
  <c r="AC293" i="1"/>
  <c r="AC167" i="1"/>
  <c r="AC295" i="1"/>
  <c r="AC33" i="1"/>
  <c r="AC294" i="1"/>
  <c r="AC287" i="1"/>
  <c r="AC277" i="1"/>
  <c r="AC395" i="1"/>
  <c r="AC180" i="1"/>
  <c r="AC57" i="1"/>
  <c r="AC396" i="1"/>
  <c r="AC26" i="1"/>
  <c r="AC306" i="1"/>
  <c r="AC208" i="1"/>
  <c r="AC276" i="1"/>
  <c r="AC70" i="1"/>
  <c r="AC227" i="1"/>
  <c r="AC209" i="1"/>
  <c r="AC398" i="1"/>
  <c r="AC273" i="1"/>
  <c r="AC118" i="1"/>
  <c r="AC308" i="1"/>
  <c r="AC299" i="1"/>
  <c r="AC51" i="1"/>
  <c r="AC12" i="1"/>
  <c r="AC92" i="1"/>
  <c r="AC278" i="1"/>
  <c r="AC15" i="1"/>
  <c r="AC318" i="1"/>
  <c r="AC159" i="1"/>
  <c r="AC285" i="1"/>
  <c r="AC35" i="1"/>
  <c r="AC66" i="1"/>
  <c r="AC291" i="1"/>
  <c r="AC228" i="1"/>
  <c r="AC275" i="1"/>
  <c r="AC286" i="1"/>
  <c r="AC347" i="1"/>
  <c r="AC279" i="1"/>
  <c r="AC271" i="1"/>
  <c r="AC59" i="1"/>
  <c r="AC282" i="1"/>
  <c r="AC171" i="1"/>
  <c r="AC105" i="1"/>
  <c r="AC221" i="1"/>
  <c r="AC272" i="1"/>
  <c r="AC399" i="1"/>
  <c r="AC266" i="1"/>
  <c r="AC327" i="1"/>
  <c r="AC117" i="1"/>
  <c r="AC388" i="1"/>
  <c r="AC292" i="1"/>
  <c r="AC145" i="1"/>
  <c r="AC127" i="1"/>
  <c r="AC387" i="1"/>
  <c r="AC333" i="1"/>
  <c r="AC280" i="1"/>
  <c r="AC261" i="1"/>
  <c r="AC210" i="1"/>
  <c r="AC322" i="1"/>
  <c r="AC183" i="1"/>
  <c r="AC21" i="1"/>
  <c r="AC30" i="1"/>
  <c r="AC288" i="1"/>
  <c r="AC78" i="1"/>
  <c r="AC179" i="1"/>
  <c r="AC164" i="1"/>
  <c r="AC52" i="1"/>
  <c r="AC283" i="1"/>
  <c r="AC289" i="1"/>
  <c r="AC296" i="1"/>
  <c r="AC257" i="1"/>
  <c r="AC265" i="1"/>
  <c r="AC397" i="1"/>
  <c r="AC352" i="1"/>
  <c r="AC281" i="1"/>
  <c r="AC24" i="1"/>
  <c r="AC339" i="1"/>
  <c r="AC157" i="1"/>
  <c r="AC319" i="1"/>
  <c r="AC31" i="1"/>
  <c r="AC270" i="1"/>
  <c r="AC224" i="1"/>
  <c r="AC67" i="1"/>
  <c r="AC268" i="1"/>
  <c r="AC218" i="1"/>
  <c r="AC63" i="1"/>
  <c r="AC204" i="1"/>
  <c r="AC304" i="1"/>
  <c r="AC393" i="1"/>
  <c r="AC351" i="1"/>
  <c r="AC231" i="1"/>
  <c r="AC232" i="1"/>
  <c r="AC48" i="1"/>
  <c r="AC169" i="1"/>
  <c r="AC47" i="1"/>
  <c r="AC284" i="1"/>
  <c r="AC188" i="1"/>
  <c r="AC189" i="1"/>
  <c r="AC269" i="1"/>
  <c r="AC248" i="1"/>
  <c r="AC28" i="1"/>
  <c r="AC46" i="1"/>
  <c r="AC274" i="1"/>
  <c r="AC336" i="1"/>
  <c r="AC27" i="1"/>
  <c r="AC345" i="1"/>
  <c r="AC43" i="1"/>
  <c r="AC53" i="1"/>
  <c r="AC60" i="1"/>
  <c r="AC194" i="1"/>
  <c r="AC350" i="1"/>
  <c r="AC267" i="1"/>
  <c r="AC369" i="1"/>
  <c r="AC312" i="1"/>
  <c r="AC215" i="1"/>
  <c r="AC162" i="1"/>
  <c r="AC64" i="1"/>
  <c r="AC155" i="1"/>
  <c r="AC264" i="1"/>
  <c r="AC62" i="1"/>
  <c r="AC259" i="1"/>
  <c r="AC251" i="1"/>
  <c r="AC138" i="1"/>
  <c r="AC45" i="1"/>
  <c r="AC142" i="1"/>
  <c r="AC371" i="1"/>
  <c r="AC151" i="1"/>
  <c r="AC394" i="1"/>
  <c r="AC115" i="1"/>
  <c r="AC58" i="1"/>
  <c r="AC246" i="1"/>
  <c r="AC225" i="1"/>
  <c r="AC258" i="1"/>
  <c r="AC247" i="1"/>
  <c r="AC217" i="1"/>
  <c r="AC18" i="1"/>
  <c r="AC56" i="1"/>
  <c r="AC226" i="1"/>
  <c r="AC152" i="1"/>
  <c r="AC363" i="1"/>
  <c r="AC129" i="1"/>
  <c r="AC55" i="1"/>
  <c r="AC216" i="1"/>
  <c r="AC263" i="1"/>
  <c r="AC39" i="1"/>
  <c r="AC114" i="1"/>
  <c r="AC163" i="1"/>
  <c r="AC128" i="1"/>
  <c r="AC233" i="1"/>
  <c r="AC317" i="1"/>
  <c r="AC213" i="1"/>
  <c r="AC254" i="1"/>
  <c r="AC91" i="1"/>
  <c r="AC337" i="1"/>
  <c r="AC153" i="1"/>
  <c r="AC126" i="1"/>
  <c r="AC187" i="1"/>
  <c r="AC262" i="1"/>
  <c r="AC32" i="1"/>
  <c r="AC17" i="1"/>
  <c r="AC185" i="1"/>
  <c r="AC235" i="1"/>
  <c r="AC252" i="1"/>
  <c r="AC147" i="1"/>
  <c r="AC206" i="1"/>
  <c r="AC244" i="1"/>
  <c r="AC34" i="1"/>
  <c r="AC193" i="1"/>
  <c r="AC249" i="1"/>
  <c r="AC116" i="1"/>
  <c r="AC49" i="1"/>
  <c r="AC79" i="1"/>
  <c r="AC84" i="1"/>
  <c r="AC29" i="1"/>
  <c r="AC165" i="1"/>
  <c r="AC348" i="1"/>
  <c r="AC136" i="1"/>
  <c r="AC230" i="1"/>
  <c r="AC346" i="1"/>
  <c r="AC253" i="1"/>
  <c r="AC240" i="1"/>
  <c r="AC205" i="1"/>
  <c r="AC36" i="1"/>
  <c r="AC245" i="1"/>
  <c r="AC9" i="1"/>
  <c r="AC238" i="1"/>
  <c r="AC156" i="1"/>
  <c r="AC256" i="1"/>
  <c r="AC355" i="1"/>
  <c r="AC177" i="1"/>
  <c r="AC342" i="1"/>
  <c r="AC106" i="1"/>
  <c r="AC223" i="1"/>
  <c r="AC255" i="1"/>
  <c r="AC320" i="1"/>
  <c r="AC303" i="1"/>
  <c r="AC334" i="1"/>
  <c r="AC173" i="1"/>
  <c r="AC13" i="1"/>
  <c r="AC250" i="1"/>
  <c r="AC81" i="1"/>
  <c r="AC349" i="1"/>
  <c r="AC93" i="1"/>
  <c r="AC109" i="1"/>
  <c r="AC192" i="1"/>
  <c r="AC331" i="1"/>
  <c r="AC96" i="1"/>
  <c r="AC175" i="1"/>
  <c r="AC122" i="1"/>
  <c r="AC14" i="1"/>
  <c r="AC166" i="1"/>
  <c r="AC332" i="1"/>
  <c r="AC229" i="1"/>
  <c r="AC133" i="1"/>
  <c r="AC239" i="1"/>
  <c r="AC389" i="1"/>
  <c r="AC22" i="1"/>
  <c r="AC20" i="1"/>
  <c r="AC323" i="1"/>
  <c r="AC358" i="1"/>
  <c r="AC95" i="1"/>
  <c r="AC160" i="1"/>
  <c r="AC260" i="1"/>
  <c r="AC146" i="1"/>
  <c r="AC374" i="1"/>
  <c r="AC385" i="1"/>
  <c r="AC335" i="1"/>
  <c r="AC242" i="1"/>
  <c r="AC198" i="1"/>
  <c r="AC121" i="1"/>
  <c r="AC236" i="1"/>
  <c r="AC125" i="1"/>
  <c r="AC97" i="1"/>
  <c r="AC214" i="1"/>
  <c r="AC168" i="1"/>
  <c r="AC343" i="1"/>
  <c r="AC362" i="1"/>
  <c r="AC85" i="1"/>
  <c r="AC241" i="1"/>
  <c r="AC178" i="1"/>
  <c r="AC359" i="1"/>
  <c r="AC123" i="1"/>
  <c r="AC3" i="1"/>
  <c r="AC207" i="1"/>
  <c r="AC23" i="1"/>
  <c r="AC380" i="1"/>
  <c r="AC354" i="1"/>
  <c r="AC196" i="1"/>
  <c r="AC381" i="1"/>
  <c r="AC220" i="1"/>
  <c r="AC378" i="1"/>
  <c r="AC10" i="1"/>
  <c r="AC302" i="1"/>
  <c r="AC370" i="1"/>
  <c r="AC135" i="1"/>
  <c r="AC298" i="1"/>
  <c r="AC328" i="1"/>
  <c r="AC113" i="1"/>
  <c r="AC391" i="1"/>
  <c r="AC392" i="1"/>
  <c r="AC340" i="1"/>
  <c r="AC316" i="1"/>
  <c r="AC237" i="1"/>
  <c r="AC234" i="1"/>
  <c r="AC148" i="1"/>
  <c r="AC16" i="1"/>
  <c r="AC321" i="1"/>
  <c r="AC386" i="1"/>
  <c r="AC120" i="1"/>
  <c r="AC197" i="1"/>
  <c r="AC86" i="1"/>
  <c r="AC373" i="1"/>
  <c r="AC131" i="1"/>
  <c r="AC211" i="1"/>
  <c r="AC149" i="1"/>
  <c r="AC119" i="1"/>
  <c r="AC104" i="1"/>
  <c r="AC80" i="1"/>
  <c r="AC203" i="1"/>
  <c r="AC111" i="1"/>
  <c r="AC110" i="1"/>
  <c r="AC150" i="1"/>
  <c r="AC6" i="1"/>
  <c r="AC144" i="1"/>
  <c r="AC158" i="1"/>
  <c r="AC377" i="1"/>
  <c r="AC325" i="1"/>
  <c r="AC19" i="1"/>
  <c r="AC353" i="1"/>
  <c r="AC101" i="1"/>
  <c r="AC195" i="1"/>
  <c r="AC364" i="1"/>
  <c r="AC390" i="1"/>
  <c r="AC344" i="1"/>
  <c r="AC360" i="1"/>
  <c r="AC8" i="1"/>
  <c r="AC124" i="1"/>
  <c r="AC330" i="1"/>
  <c r="AC186" i="1"/>
  <c r="AC182" i="1"/>
  <c r="AC2" i="1"/>
  <c r="AC134" i="1"/>
  <c r="AC212" i="1"/>
  <c r="AC143" i="1"/>
  <c r="AC311" i="1"/>
  <c r="AC99" i="1"/>
  <c r="AC379" i="1"/>
  <c r="AC87" i="1"/>
  <c r="AC112" i="1"/>
  <c r="AC77" i="1"/>
  <c r="AC219" i="1"/>
  <c r="AC141" i="1"/>
  <c r="AC73" i="1"/>
  <c r="AC367" i="1"/>
  <c r="AC314" i="1"/>
  <c r="AC305" i="1"/>
  <c r="AC222" i="1"/>
  <c r="AC82" i="1"/>
  <c r="AC191" i="1"/>
  <c r="AC201" i="1"/>
  <c r="AC365" i="1"/>
  <c r="AC383" i="1"/>
  <c r="AC75" i="1"/>
  <c r="AC372" i="1"/>
  <c r="AC103" i="1"/>
  <c r="AC324" i="1"/>
  <c r="AC326" i="1"/>
  <c r="AC137" i="1"/>
  <c r="AC140" i="1"/>
  <c r="AC300" i="1"/>
  <c r="AC4" i="1"/>
  <c r="AC310" i="1"/>
  <c r="AC176" i="1"/>
  <c r="AC5" i="1"/>
  <c r="AC202" i="1"/>
  <c r="AC139" i="1"/>
  <c r="AC200" i="1"/>
  <c r="AC338" i="1"/>
  <c r="AC90" i="1"/>
  <c r="AC154" i="1"/>
  <c r="AC7" i="1"/>
  <c r="AC384" i="1"/>
  <c r="AC100" i="1"/>
  <c r="AC76" i="1"/>
  <c r="AC71" i="1"/>
  <c r="AC301" i="1"/>
  <c r="AC361" i="1"/>
  <c r="AC199" i="1"/>
  <c r="AC132" i="1"/>
  <c r="AC83" i="1"/>
  <c r="AC368" i="1"/>
  <c r="AC315" i="1"/>
  <c r="AC72" i="1"/>
  <c r="AC107" i="1"/>
  <c r="AC190" i="1"/>
  <c r="AC313" i="1"/>
  <c r="AC130" i="1"/>
  <c r="AC357" i="1"/>
  <c r="AC243" i="1"/>
  <c r="AC102" i="1"/>
  <c r="AC376" i="1"/>
  <c r="AC108" i="1"/>
  <c r="AC94" i="1"/>
  <c r="AC174" i="1"/>
  <c r="AC356" i="1"/>
  <c r="AC74" i="1"/>
  <c r="AC375" i="1"/>
  <c r="AC382" i="1"/>
  <c r="AC65" i="1"/>
  <c r="AB69" i="1"/>
  <c r="AB88" i="1"/>
  <c r="AB50" i="1"/>
  <c r="AB297" i="1"/>
  <c r="AB42" i="1"/>
  <c r="AB41" i="1"/>
  <c r="AB181" i="1"/>
  <c r="AB89" i="1"/>
  <c r="AB54" i="1"/>
  <c r="AB184" i="1"/>
  <c r="AB40" i="1"/>
  <c r="AB68" i="1"/>
  <c r="AB38" i="1"/>
  <c r="AB400" i="1"/>
  <c r="AB329" i="1"/>
  <c r="AB161" i="1"/>
  <c r="AB341" i="1"/>
  <c r="AB61" i="1"/>
  <c r="AB366" i="1"/>
  <c r="AB170" i="1"/>
  <c r="AB11" i="1"/>
  <c r="AB37" i="1"/>
  <c r="AB44" i="1"/>
  <c r="AB309" i="1"/>
  <c r="AB307" i="1"/>
  <c r="AB172" i="1"/>
  <c r="AB290" i="1"/>
  <c r="AB25" i="1"/>
  <c r="AB98" i="1"/>
  <c r="AB293" i="1"/>
  <c r="AB167" i="1"/>
  <c r="AB295" i="1"/>
  <c r="AB33" i="1"/>
  <c r="AB294" i="1"/>
  <c r="AB287" i="1"/>
  <c r="AB277" i="1"/>
  <c r="AB395" i="1"/>
  <c r="AB180" i="1"/>
  <c r="AB57" i="1"/>
  <c r="AB396" i="1"/>
  <c r="AB26" i="1"/>
  <c r="AB306" i="1"/>
  <c r="AB208" i="1"/>
  <c r="AB276" i="1"/>
  <c r="AB70" i="1"/>
  <c r="AB227" i="1"/>
  <c r="AB209" i="1"/>
  <c r="AB398" i="1"/>
  <c r="AB273" i="1"/>
  <c r="AB118" i="1"/>
  <c r="AB308" i="1"/>
  <c r="AB299" i="1"/>
  <c r="AB51" i="1"/>
  <c r="AB12" i="1"/>
  <c r="AB92" i="1"/>
  <c r="AB278" i="1"/>
  <c r="AB15" i="1"/>
  <c r="AB318" i="1"/>
  <c r="AB159" i="1"/>
  <c r="AB35" i="1"/>
  <c r="AB66" i="1"/>
  <c r="AB291" i="1"/>
  <c r="AB228" i="1"/>
  <c r="AB275" i="1"/>
  <c r="AB286" i="1"/>
  <c r="AB347" i="1"/>
  <c r="AB279" i="1"/>
  <c r="AB271" i="1"/>
  <c r="AB59" i="1"/>
  <c r="AB282" i="1"/>
  <c r="AB171" i="1"/>
  <c r="AB105" i="1"/>
  <c r="AB221" i="1"/>
  <c r="AB272" i="1"/>
  <c r="AB399" i="1"/>
  <c r="AB266" i="1"/>
  <c r="AB327" i="1"/>
  <c r="AB117" i="1"/>
  <c r="AB388" i="1"/>
  <c r="AB292" i="1"/>
  <c r="AB145" i="1"/>
  <c r="AB127" i="1"/>
  <c r="AB387" i="1"/>
  <c r="AB333" i="1"/>
  <c r="AB280" i="1"/>
  <c r="AB261" i="1"/>
  <c r="AB210" i="1"/>
  <c r="AB322" i="1"/>
  <c r="AB183" i="1"/>
  <c r="AB21" i="1"/>
  <c r="AB30" i="1"/>
  <c r="AB288" i="1"/>
  <c r="AB78" i="1"/>
  <c r="AB179" i="1"/>
  <c r="AB164" i="1"/>
  <c r="AB52" i="1"/>
  <c r="AB283" i="1"/>
  <c r="AB289" i="1"/>
  <c r="AB296" i="1"/>
  <c r="AB257" i="1"/>
  <c r="AB265" i="1"/>
  <c r="AB397" i="1"/>
  <c r="AB352" i="1"/>
  <c r="AB281" i="1"/>
  <c r="AB24" i="1"/>
  <c r="AB339" i="1"/>
  <c r="AB157" i="1"/>
  <c r="AB319" i="1"/>
  <c r="AB31" i="1"/>
  <c r="AB270" i="1"/>
  <c r="AB224" i="1"/>
  <c r="AB67" i="1"/>
  <c r="AB268" i="1"/>
  <c r="AB218" i="1"/>
  <c r="AB63" i="1"/>
  <c r="AB204" i="1"/>
  <c r="AB304" i="1"/>
  <c r="AB393" i="1"/>
  <c r="AB351" i="1"/>
  <c r="AB231" i="1"/>
  <c r="AB232" i="1"/>
  <c r="AB48" i="1"/>
  <c r="AB169" i="1"/>
  <c r="AB47" i="1"/>
  <c r="AB284" i="1"/>
  <c r="AB188" i="1"/>
  <c r="AB189" i="1"/>
  <c r="AB269" i="1"/>
  <c r="AB248" i="1"/>
  <c r="AB28" i="1"/>
  <c r="AB46" i="1"/>
  <c r="AB274" i="1"/>
  <c r="AB336" i="1"/>
  <c r="AB27" i="1"/>
  <c r="AB345" i="1"/>
  <c r="AB43" i="1"/>
  <c r="AB53" i="1"/>
  <c r="AB60" i="1"/>
  <c r="AB194" i="1"/>
  <c r="AB350" i="1"/>
  <c r="AB267" i="1"/>
  <c r="AB369" i="1"/>
  <c r="AB312" i="1"/>
  <c r="AB215" i="1"/>
  <c r="AB162" i="1"/>
  <c r="AB64" i="1"/>
  <c r="AB155" i="1"/>
  <c r="AB264" i="1"/>
  <c r="AB62" i="1"/>
  <c r="AB259" i="1"/>
  <c r="AB251" i="1"/>
  <c r="AB138" i="1"/>
  <c r="AB45" i="1"/>
  <c r="AB142" i="1"/>
  <c r="AB371" i="1"/>
  <c r="AB151" i="1"/>
  <c r="AB394" i="1"/>
  <c r="AB115" i="1"/>
  <c r="AB58" i="1"/>
  <c r="AB246" i="1"/>
  <c r="AB225" i="1"/>
  <c r="AB258" i="1"/>
  <c r="AB247" i="1"/>
  <c r="AB217" i="1"/>
  <c r="AB18" i="1"/>
  <c r="AB56" i="1"/>
  <c r="AB226" i="1"/>
  <c r="AB152" i="1"/>
  <c r="AB363" i="1"/>
  <c r="AB129" i="1"/>
  <c r="AB55" i="1"/>
  <c r="AB216" i="1"/>
  <c r="AB263" i="1"/>
  <c r="AB39" i="1"/>
  <c r="AB114" i="1"/>
  <c r="AB163" i="1"/>
  <c r="AB128" i="1"/>
  <c r="AB233" i="1"/>
  <c r="AB317" i="1"/>
  <c r="AB213" i="1"/>
  <c r="AB254" i="1"/>
  <c r="AB91" i="1"/>
  <c r="AB337" i="1"/>
  <c r="AB153" i="1"/>
  <c r="AB126" i="1"/>
  <c r="AB187" i="1"/>
  <c r="AB262" i="1"/>
  <c r="AB32" i="1"/>
  <c r="AB17" i="1"/>
  <c r="AB185" i="1"/>
  <c r="AB235" i="1"/>
  <c r="AB252" i="1"/>
  <c r="AB147" i="1"/>
  <c r="AB206" i="1"/>
  <c r="AB244" i="1"/>
  <c r="AB34" i="1"/>
  <c r="AB193" i="1"/>
  <c r="AB249" i="1"/>
  <c r="AB116" i="1"/>
  <c r="AB49" i="1"/>
  <c r="AB79" i="1"/>
  <c r="AB84" i="1"/>
  <c r="AB29" i="1"/>
  <c r="AB165" i="1"/>
  <c r="AB348" i="1"/>
  <c r="AB136" i="1"/>
  <c r="AB230" i="1"/>
  <c r="AB346" i="1"/>
  <c r="AB253" i="1"/>
  <c r="AB240" i="1"/>
  <c r="AB205" i="1"/>
  <c r="AB36" i="1"/>
  <c r="AB245" i="1"/>
  <c r="AB9" i="1"/>
  <c r="AB238" i="1"/>
  <c r="AB156" i="1"/>
  <c r="AB256" i="1"/>
  <c r="AB355" i="1"/>
  <c r="AB177" i="1"/>
  <c r="AB342" i="1"/>
  <c r="AB106" i="1"/>
  <c r="AB223" i="1"/>
  <c r="AB255" i="1"/>
  <c r="AB320" i="1"/>
  <c r="AB303" i="1"/>
  <c r="AB334" i="1"/>
  <c r="AB173" i="1"/>
  <c r="AB13" i="1"/>
  <c r="AB250" i="1"/>
  <c r="AB81" i="1"/>
  <c r="AB349" i="1"/>
  <c r="AB93" i="1"/>
  <c r="AB109" i="1"/>
  <c r="AB192" i="1"/>
  <c r="AB331" i="1"/>
  <c r="AB96" i="1"/>
  <c r="AB175" i="1"/>
  <c r="AB122" i="1"/>
  <c r="AB14" i="1"/>
  <c r="AB166" i="1"/>
  <c r="AB332" i="1"/>
  <c r="AB229" i="1"/>
  <c r="AB133" i="1"/>
  <c r="AB239" i="1"/>
  <c r="AB389" i="1"/>
  <c r="AB22" i="1"/>
  <c r="AB20" i="1"/>
  <c r="AB323" i="1"/>
  <c r="AB358" i="1"/>
  <c r="AB95" i="1"/>
  <c r="AB160" i="1"/>
  <c r="AB260" i="1"/>
  <c r="AB146" i="1"/>
  <c r="AB374" i="1"/>
  <c r="AB385" i="1"/>
  <c r="AB335" i="1"/>
  <c r="AB242" i="1"/>
  <c r="AB198" i="1"/>
  <c r="AB121" i="1"/>
  <c r="AB236" i="1"/>
  <c r="AB125" i="1"/>
  <c r="AB97" i="1"/>
  <c r="AB214" i="1"/>
  <c r="AB168" i="1"/>
  <c r="AB343" i="1"/>
  <c r="AB85" i="1"/>
  <c r="AB241" i="1"/>
  <c r="AB178" i="1"/>
  <c r="AB359" i="1"/>
  <c r="AB123" i="1"/>
  <c r="AB3" i="1"/>
  <c r="AB207" i="1"/>
  <c r="AB23" i="1"/>
  <c r="AB380" i="1"/>
  <c r="AB354" i="1"/>
  <c r="AB196" i="1"/>
  <c r="AB381" i="1"/>
  <c r="AB220" i="1"/>
  <c r="AB378" i="1"/>
  <c r="AB10" i="1"/>
  <c r="AB302" i="1"/>
  <c r="AB370" i="1"/>
  <c r="AB135" i="1"/>
  <c r="AB298" i="1"/>
  <c r="AB328" i="1"/>
  <c r="AB113" i="1"/>
  <c r="AB391" i="1"/>
  <c r="AB392" i="1"/>
  <c r="AB340" i="1"/>
  <c r="AB316" i="1"/>
  <c r="AB237" i="1"/>
  <c r="AB234" i="1"/>
  <c r="AB148" i="1"/>
  <c r="AB16" i="1"/>
  <c r="AB321" i="1"/>
  <c r="AB386" i="1"/>
  <c r="AB120" i="1"/>
  <c r="AB197" i="1"/>
  <c r="AB86" i="1"/>
  <c r="AB373" i="1"/>
  <c r="AB131" i="1"/>
  <c r="AB211" i="1"/>
  <c r="AB149" i="1"/>
  <c r="AB119" i="1"/>
  <c r="AB104" i="1"/>
  <c r="AB80" i="1"/>
  <c r="AB203" i="1"/>
  <c r="AB111" i="1"/>
  <c r="AB110" i="1"/>
  <c r="AB150" i="1"/>
  <c r="AB6" i="1"/>
  <c r="AB144" i="1"/>
  <c r="AB158" i="1"/>
  <c r="AB377" i="1"/>
  <c r="AB325" i="1"/>
  <c r="AB19" i="1"/>
  <c r="AB353" i="1"/>
  <c r="AB101" i="1"/>
  <c r="AB195" i="1"/>
  <c r="AB364" i="1"/>
  <c r="AB390" i="1"/>
  <c r="AB344" i="1"/>
  <c r="AB360" i="1"/>
  <c r="AB8" i="1"/>
  <c r="AB124" i="1"/>
  <c r="AB330" i="1"/>
  <c r="AB186" i="1"/>
  <c r="AB182" i="1"/>
  <c r="AB2" i="1"/>
  <c r="AB134" i="1"/>
  <c r="AB212" i="1"/>
  <c r="AB143" i="1"/>
  <c r="AB311" i="1"/>
  <c r="AB99" i="1"/>
  <c r="AB379" i="1"/>
  <c r="AB87" i="1"/>
  <c r="AB112" i="1"/>
  <c r="AB77" i="1"/>
  <c r="AB219" i="1"/>
  <c r="AB141" i="1"/>
  <c r="AB73" i="1"/>
  <c r="AB367" i="1"/>
  <c r="AB314" i="1"/>
  <c r="AB305" i="1"/>
  <c r="AB222" i="1"/>
  <c r="AB82" i="1"/>
  <c r="AB191" i="1"/>
  <c r="AB201" i="1"/>
  <c r="AB365" i="1"/>
  <c r="AB383" i="1"/>
  <c r="AB75" i="1"/>
  <c r="AB372" i="1"/>
  <c r="AB103" i="1"/>
  <c r="AB324" i="1"/>
  <c r="AB326" i="1"/>
  <c r="AB137" i="1"/>
  <c r="AB140" i="1"/>
  <c r="AB300" i="1"/>
  <c r="AB4" i="1"/>
  <c r="AB310" i="1"/>
  <c r="AB176" i="1"/>
  <c r="AB5" i="1"/>
  <c r="AB202" i="1"/>
  <c r="AB139" i="1"/>
  <c r="AB200" i="1"/>
  <c r="AB338" i="1"/>
  <c r="AB90" i="1"/>
  <c r="AB154" i="1"/>
  <c r="AB7" i="1"/>
  <c r="AB384" i="1"/>
  <c r="AB100" i="1"/>
  <c r="AB76" i="1"/>
  <c r="AB71" i="1"/>
  <c r="AB301" i="1"/>
  <c r="AB361" i="1"/>
  <c r="AB199" i="1"/>
  <c r="AB132" i="1"/>
  <c r="AB83" i="1"/>
  <c r="AB368" i="1"/>
  <c r="AB315" i="1"/>
  <c r="AB72" i="1"/>
  <c r="AB107" i="1"/>
  <c r="AB190" i="1"/>
  <c r="AB313" i="1"/>
  <c r="AB130" i="1"/>
  <c r="AB357" i="1"/>
  <c r="AB243" i="1"/>
  <c r="AB102" i="1"/>
  <c r="AB376" i="1"/>
  <c r="AB108" i="1"/>
  <c r="AB94" i="1"/>
  <c r="AB174" i="1"/>
  <c r="AB356" i="1"/>
  <c r="AB74" i="1"/>
  <c r="AB375" i="1"/>
  <c r="AB382" i="1"/>
  <c r="AB65" i="1"/>
  <c r="AA65" i="1"/>
  <c r="AA69" i="1"/>
  <c r="AA88" i="1"/>
  <c r="AA50" i="1"/>
  <c r="AA297" i="1"/>
  <c r="AA42" i="1"/>
  <c r="AA41" i="1"/>
  <c r="AA181" i="1"/>
  <c r="AA89" i="1"/>
  <c r="AA54" i="1"/>
  <c r="AA184" i="1"/>
  <c r="AA40" i="1"/>
  <c r="AA68" i="1"/>
  <c r="AA38" i="1"/>
  <c r="AA400" i="1"/>
  <c r="AA329" i="1"/>
  <c r="AA161" i="1"/>
  <c r="AA227" i="1"/>
  <c r="AA118" i="1"/>
  <c r="AA61" i="1"/>
  <c r="AA366" i="1"/>
  <c r="AA170" i="1"/>
  <c r="AA11" i="1"/>
  <c r="AA37" i="1"/>
  <c r="AA44" i="1"/>
  <c r="AA309" i="1"/>
  <c r="AA307" i="1"/>
  <c r="AA172" i="1"/>
  <c r="AA290" i="1"/>
  <c r="AA25" i="1"/>
  <c r="AA98" i="1"/>
  <c r="AA293" i="1"/>
  <c r="AA167" i="1"/>
  <c r="AA295" i="1"/>
  <c r="AA33" i="1"/>
  <c r="AA294" i="1"/>
  <c r="AA287" i="1"/>
  <c r="AA277" i="1"/>
  <c r="AA395" i="1"/>
  <c r="AA180" i="1"/>
  <c r="AA57" i="1"/>
  <c r="AA396" i="1"/>
  <c r="AA26" i="1"/>
  <c r="AA306" i="1"/>
  <c r="AA208" i="1"/>
  <c r="AA276" i="1"/>
  <c r="AA70" i="1"/>
  <c r="AA209" i="1"/>
  <c r="AA398" i="1"/>
  <c r="AA273" i="1"/>
  <c r="AA308" i="1"/>
  <c r="AA299" i="1"/>
  <c r="AA51" i="1"/>
  <c r="AA12" i="1"/>
  <c r="AA92" i="1"/>
  <c r="AA278" i="1"/>
  <c r="AA15" i="1"/>
  <c r="AA318" i="1"/>
  <c r="AA159" i="1"/>
  <c r="AA285" i="1"/>
  <c r="AA35" i="1"/>
  <c r="AA66" i="1"/>
  <c r="AA291" i="1"/>
  <c r="AA228" i="1"/>
  <c r="AA275" i="1"/>
  <c r="AA286" i="1"/>
  <c r="AA347" i="1"/>
  <c r="AA279" i="1"/>
  <c r="AA271" i="1"/>
  <c r="AA59" i="1"/>
  <c r="AA282" i="1"/>
  <c r="AA171" i="1"/>
  <c r="AA105" i="1"/>
  <c r="AA221" i="1"/>
  <c r="AA272" i="1"/>
  <c r="AA399" i="1"/>
  <c r="AA266" i="1"/>
  <c r="AA327" i="1"/>
  <c r="AA117" i="1"/>
  <c r="AA388" i="1"/>
  <c r="AA292" i="1"/>
  <c r="AA145" i="1"/>
  <c r="AA127" i="1"/>
  <c r="AA387" i="1"/>
  <c r="AA333" i="1"/>
  <c r="AA280" i="1"/>
  <c r="AA261" i="1"/>
  <c r="AA210" i="1"/>
  <c r="AA322" i="1"/>
  <c r="AA183" i="1"/>
  <c r="AA21" i="1"/>
  <c r="AA30" i="1"/>
  <c r="AA288" i="1"/>
  <c r="AA78" i="1"/>
  <c r="AA179" i="1"/>
  <c r="AA164" i="1"/>
  <c r="AA52" i="1"/>
  <c r="AA283" i="1"/>
  <c r="AA289" i="1"/>
  <c r="AA296" i="1"/>
  <c r="AA257" i="1"/>
  <c r="AA265" i="1"/>
  <c r="AA397" i="1"/>
  <c r="AA352" i="1"/>
  <c r="AA281" i="1"/>
  <c r="AA24" i="1"/>
  <c r="AA339" i="1"/>
  <c r="AA157" i="1"/>
  <c r="AA319" i="1"/>
  <c r="AA31" i="1"/>
  <c r="AA270" i="1"/>
  <c r="AA224" i="1"/>
  <c r="AA67" i="1"/>
  <c r="AA268" i="1"/>
  <c r="AA218" i="1"/>
  <c r="AA63" i="1"/>
  <c r="AA204" i="1"/>
  <c r="AA304" i="1"/>
  <c r="AA393" i="1"/>
  <c r="AA351" i="1"/>
  <c r="AA231" i="1"/>
  <c r="AA232" i="1"/>
  <c r="AA48" i="1"/>
  <c r="AA169" i="1"/>
  <c r="AA47" i="1"/>
  <c r="AA284" i="1"/>
  <c r="AA188" i="1"/>
  <c r="AA189" i="1"/>
  <c r="AA269" i="1"/>
  <c r="AA248" i="1"/>
  <c r="AA28" i="1"/>
  <c r="AA46" i="1"/>
  <c r="AA274" i="1"/>
  <c r="AA336" i="1"/>
  <c r="AA27" i="1"/>
  <c r="AA345" i="1"/>
  <c r="AA43" i="1"/>
  <c r="AA53" i="1"/>
  <c r="AA60" i="1"/>
  <c r="AA194" i="1"/>
  <c r="AA350" i="1"/>
  <c r="AA267" i="1"/>
  <c r="AA369" i="1"/>
  <c r="AA312" i="1"/>
  <c r="AA215" i="1"/>
  <c r="AA162" i="1"/>
  <c r="AA64" i="1"/>
  <c r="AA155" i="1"/>
  <c r="AA264" i="1"/>
  <c r="AA62" i="1"/>
  <c r="AA259" i="1"/>
  <c r="AA251" i="1"/>
  <c r="AA138" i="1"/>
  <c r="AA45" i="1"/>
  <c r="AA142" i="1"/>
  <c r="AA371" i="1"/>
  <c r="AA151" i="1"/>
  <c r="AA394" i="1"/>
  <c r="AA115" i="1"/>
  <c r="AA58" i="1"/>
  <c r="AA246" i="1"/>
  <c r="AA225" i="1"/>
  <c r="AA258" i="1"/>
  <c r="AA247" i="1"/>
  <c r="AA217" i="1"/>
  <c r="AA18" i="1"/>
  <c r="AA56" i="1"/>
  <c r="AA226" i="1"/>
  <c r="AA152" i="1"/>
  <c r="AA363" i="1"/>
  <c r="AA129" i="1"/>
  <c r="AA55" i="1"/>
  <c r="AA216" i="1"/>
  <c r="AA263" i="1"/>
  <c r="AA39" i="1"/>
  <c r="AA114" i="1"/>
  <c r="AA163" i="1"/>
  <c r="AA128" i="1"/>
  <c r="AA233" i="1"/>
  <c r="AA317" i="1"/>
  <c r="AA213" i="1"/>
  <c r="AA254" i="1"/>
  <c r="AA91" i="1"/>
  <c r="AA337" i="1"/>
  <c r="AA153" i="1"/>
  <c r="AA126" i="1"/>
  <c r="AA187" i="1"/>
  <c r="AA262" i="1"/>
  <c r="AA32" i="1"/>
  <c r="AA17" i="1"/>
  <c r="AA185" i="1"/>
  <c r="AA235" i="1"/>
  <c r="AA252" i="1"/>
  <c r="AA147" i="1"/>
  <c r="AA206" i="1"/>
  <c r="AA244" i="1"/>
  <c r="AA34" i="1"/>
  <c r="AA193" i="1"/>
  <c r="AA249" i="1"/>
  <c r="AA116" i="1"/>
  <c r="AA49" i="1"/>
  <c r="AA79" i="1"/>
  <c r="AA84" i="1"/>
  <c r="AA29" i="1"/>
  <c r="AA165" i="1"/>
  <c r="AA348" i="1"/>
  <c r="AA136" i="1"/>
  <c r="AA230" i="1"/>
  <c r="AA346" i="1"/>
  <c r="AA253" i="1"/>
  <c r="AA240" i="1"/>
  <c r="AA205" i="1"/>
  <c r="AA36" i="1"/>
  <c r="AA245" i="1"/>
  <c r="AA9" i="1"/>
  <c r="AA238" i="1"/>
  <c r="AA156" i="1"/>
  <c r="AA256" i="1"/>
  <c r="AA355" i="1"/>
  <c r="AA177" i="1"/>
  <c r="AA342" i="1"/>
  <c r="AA106" i="1"/>
  <c r="AA223" i="1"/>
  <c r="AA255" i="1"/>
  <c r="AA320" i="1"/>
  <c r="AA303" i="1"/>
  <c r="AA334" i="1"/>
  <c r="AA173" i="1"/>
  <c r="AA13" i="1"/>
  <c r="AA250" i="1"/>
  <c r="AA81" i="1"/>
  <c r="AA349" i="1"/>
  <c r="AA93" i="1"/>
  <c r="AA109" i="1"/>
  <c r="AA192" i="1"/>
  <c r="AA331" i="1"/>
  <c r="AA96" i="1"/>
  <c r="AA175" i="1"/>
  <c r="AA122" i="1"/>
  <c r="AA14" i="1"/>
  <c r="AA166" i="1"/>
  <c r="AA332" i="1"/>
  <c r="AA229" i="1"/>
  <c r="AA133" i="1"/>
  <c r="AA239" i="1"/>
  <c r="AA389" i="1"/>
  <c r="AA22" i="1"/>
  <c r="AA20" i="1"/>
  <c r="AA323" i="1"/>
  <c r="AA358" i="1"/>
  <c r="AA95" i="1"/>
  <c r="AA160" i="1"/>
  <c r="AA260" i="1"/>
  <c r="AA146" i="1"/>
  <c r="AA374" i="1"/>
  <c r="AA385" i="1"/>
  <c r="AA335" i="1"/>
  <c r="AA242" i="1"/>
  <c r="AA198" i="1"/>
  <c r="AA121" i="1"/>
  <c r="AA236" i="1"/>
  <c r="AA125" i="1"/>
  <c r="AA97" i="1"/>
  <c r="AA214" i="1"/>
  <c r="AA168" i="1"/>
  <c r="AA343" i="1"/>
  <c r="AA362" i="1"/>
  <c r="AA85" i="1"/>
  <c r="AA241" i="1"/>
  <c r="AA178" i="1"/>
  <c r="AA359" i="1"/>
  <c r="AA123" i="1"/>
  <c r="AA207" i="1"/>
  <c r="AA23" i="1"/>
  <c r="AA380" i="1"/>
  <c r="AA354" i="1"/>
  <c r="AA196" i="1"/>
  <c r="AA381" i="1"/>
  <c r="AA220" i="1"/>
  <c r="AA378" i="1"/>
  <c r="AA10" i="1"/>
  <c r="AA302" i="1"/>
  <c r="AA370" i="1"/>
  <c r="AA135" i="1"/>
  <c r="AA298" i="1"/>
  <c r="AA328" i="1"/>
  <c r="AA113" i="1"/>
  <c r="AA391" i="1"/>
  <c r="AA392" i="1"/>
  <c r="AA340" i="1"/>
  <c r="AA316" i="1"/>
  <c r="AA237" i="1"/>
  <c r="AA234" i="1"/>
  <c r="AA148" i="1"/>
  <c r="AA16" i="1"/>
  <c r="AA321" i="1"/>
  <c r="AA386" i="1"/>
  <c r="AA120" i="1"/>
  <c r="AA197" i="1"/>
  <c r="AA86" i="1"/>
  <c r="AA373" i="1"/>
  <c r="AA131" i="1"/>
  <c r="AA211" i="1"/>
  <c r="AA149" i="1"/>
  <c r="AA119" i="1"/>
  <c r="AA104" i="1"/>
  <c r="AA80" i="1"/>
  <c r="AA203" i="1"/>
  <c r="AA111" i="1"/>
  <c r="AA110" i="1"/>
  <c r="AA150" i="1"/>
  <c r="AA6" i="1"/>
  <c r="AA144" i="1"/>
  <c r="AA158" i="1"/>
  <c r="AA377" i="1"/>
  <c r="AA325" i="1"/>
  <c r="AA19" i="1"/>
  <c r="AA353" i="1"/>
  <c r="AA101" i="1"/>
  <c r="AA195" i="1"/>
  <c r="AA364" i="1"/>
  <c r="AA390" i="1"/>
  <c r="AA344" i="1"/>
  <c r="AA360" i="1"/>
  <c r="AA8" i="1"/>
  <c r="AA124" i="1"/>
  <c r="AA330" i="1"/>
  <c r="AA186" i="1"/>
  <c r="AA182" i="1"/>
  <c r="AA2" i="1"/>
  <c r="AA134" i="1"/>
  <c r="AA212" i="1"/>
  <c r="AA143" i="1"/>
  <c r="AA311" i="1"/>
  <c r="AA99" i="1"/>
  <c r="AA379" i="1"/>
  <c r="AA87" i="1"/>
  <c r="AA112" i="1"/>
  <c r="AA77" i="1"/>
  <c r="AA219" i="1"/>
  <c r="AA141" i="1"/>
  <c r="AA73" i="1"/>
  <c r="AA367" i="1"/>
  <c r="AA314" i="1"/>
  <c r="AA305" i="1"/>
  <c r="AA222" i="1"/>
  <c r="AA82" i="1"/>
  <c r="AA191" i="1"/>
  <c r="AA201" i="1"/>
  <c r="AA365" i="1"/>
  <c r="AA383" i="1"/>
  <c r="AA75" i="1"/>
  <c r="AA372" i="1"/>
  <c r="AA103" i="1"/>
  <c r="AA324" i="1"/>
  <c r="AA326" i="1"/>
  <c r="AA137" i="1"/>
  <c r="AA140" i="1"/>
  <c r="AA300" i="1"/>
  <c r="AA4" i="1"/>
  <c r="AA310" i="1"/>
  <c r="AA176" i="1"/>
  <c r="AA5" i="1"/>
  <c r="AA202" i="1"/>
  <c r="AA139" i="1"/>
  <c r="AA200" i="1"/>
  <c r="AA338" i="1"/>
  <c r="AA90" i="1"/>
  <c r="AA154" i="1"/>
  <c r="AA7" i="1"/>
  <c r="AA384" i="1"/>
  <c r="AA100" i="1"/>
  <c r="AA76" i="1"/>
  <c r="AA71" i="1"/>
  <c r="AA301" i="1"/>
  <c r="AA361" i="1"/>
  <c r="AA199" i="1"/>
  <c r="AA132" i="1"/>
  <c r="AA83" i="1"/>
  <c r="AA368" i="1"/>
  <c r="AA315" i="1"/>
  <c r="AA72" i="1"/>
  <c r="AA107" i="1"/>
  <c r="AA190" i="1"/>
  <c r="AA313" i="1"/>
  <c r="AA130" i="1"/>
  <c r="AA357" i="1"/>
  <c r="AA243" i="1"/>
  <c r="AA102" i="1"/>
  <c r="AA376" i="1"/>
  <c r="AA108" i="1"/>
  <c r="AA94" i="1"/>
  <c r="AA174" i="1"/>
  <c r="AA356" i="1"/>
  <c r="AA74" i="1"/>
  <c r="AA375" i="1"/>
  <c r="AA382" i="1"/>
  <c r="AA341" i="1"/>
  <c r="Z11" i="1"/>
  <c r="Z69" i="1"/>
  <c r="Z88" i="1"/>
  <c r="Z50" i="1"/>
  <c r="Z297" i="1"/>
  <c r="Z42" i="1"/>
  <c r="Z41" i="1"/>
  <c r="Z181" i="1"/>
  <c r="Z89" i="1"/>
  <c r="Z54" i="1"/>
  <c r="Z184" i="1"/>
  <c r="Z40" i="1"/>
  <c r="Z68" i="1"/>
  <c r="Z38" i="1"/>
  <c r="Z400" i="1"/>
  <c r="Z329" i="1"/>
  <c r="Z161" i="1"/>
  <c r="Z341" i="1"/>
  <c r="Z61" i="1"/>
  <c r="Z366" i="1"/>
  <c r="Z170" i="1"/>
  <c r="Z37" i="1"/>
  <c r="Z44" i="1"/>
  <c r="Z309" i="1"/>
  <c r="Z307" i="1"/>
  <c r="Z172" i="1"/>
  <c r="Z290" i="1"/>
  <c r="Z25" i="1"/>
  <c r="Z98" i="1"/>
  <c r="Z293" i="1"/>
  <c r="Z167" i="1"/>
  <c r="Z295" i="1"/>
  <c r="Z33" i="1"/>
  <c r="Z294" i="1"/>
  <c r="Z287" i="1"/>
  <c r="Z277" i="1"/>
  <c r="Z395" i="1"/>
  <c r="Z180" i="1"/>
  <c r="Z57" i="1"/>
  <c r="Z396" i="1"/>
  <c r="Z26" i="1"/>
  <c r="Z306" i="1"/>
  <c r="Z208" i="1"/>
  <c r="Z276" i="1"/>
  <c r="Z70" i="1"/>
  <c r="Z227" i="1"/>
  <c r="Z209" i="1"/>
  <c r="Z398" i="1"/>
  <c r="Z273" i="1"/>
  <c r="Z118" i="1"/>
  <c r="Z308" i="1"/>
  <c r="Z299" i="1"/>
  <c r="Z51" i="1"/>
  <c r="Z12" i="1"/>
  <c r="Z92" i="1"/>
  <c r="Z278" i="1"/>
  <c r="Z15" i="1"/>
  <c r="Z318" i="1"/>
  <c r="Z159" i="1"/>
  <c r="Z285" i="1"/>
  <c r="Z35" i="1"/>
  <c r="Z66" i="1"/>
  <c r="Z291" i="1"/>
  <c r="Z228" i="1"/>
  <c r="Z275" i="1"/>
  <c r="Z286" i="1"/>
  <c r="Z347" i="1"/>
  <c r="Z279" i="1"/>
  <c r="Z271" i="1"/>
  <c r="Z59" i="1"/>
  <c r="Z282" i="1"/>
  <c r="Z171" i="1"/>
  <c r="Z105" i="1"/>
  <c r="Z221" i="1"/>
  <c r="Z272" i="1"/>
  <c r="Z399" i="1"/>
  <c r="Z266" i="1"/>
  <c r="Z327" i="1"/>
  <c r="Z117" i="1"/>
  <c r="Z388" i="1"/>
  <c r="Z292" i="1"/>
  <c r="Z145" i="1"/>
  <c r="Z127" i="1"/>
  <c r="Z387" i="1"/>
  <c r="Z333" i="1"/>
  <c r="Z280" i="1"/>
  <c r="Z261" i="1"/>
  <c r="Z210" i="1"/>
  <c r="Z322" i="1"/>
  <c r="Z183" i="1"/>
  <c r="Z21" i="1"/>
  <c r="Z30" i="1"/>
  <c r="Z288" i="1"/>
  <c r="Z78" i="1"/>
  <c r="Z179" i="1"/>
  <c r="Z164" i="1"/>
  <c r="Z52" i="1"/>
  <c r="Z283" i="1"/>
  <c r="Z289" i="1"/>
  <c r="Z296" i="1"/>
  <c r="Z257" i="1"/>
  <c r="Z265" i="1"/>
  <c r="Z397" i="1"/>
  <c r="Z352" i="1"/>
  <c r="Z281" i="1"/>
  <c r="Z24" i="1"/>
  <c r="Z339" i="1"/>
  <c r="Z157" i="1"/>
  <c r="Z319" i="1"/>
  <c r="Z31" i="1"/>
  <c r="Z270" i="1"/>
  <c r="Z224" i="1"/>
  <c r="Z67" i="1"/>
  <c r="Z268" i="1"/>
  <c r="Z218" i="1"/>
  <c r="Z63" i="1"/>
  <c r="Z204" i="1"/>
  <c r="Z304" i="1"/>
  <c r="Z393" i="1"/>
  <c r="Z351" i="1"/>
  <c r="Z231" i="1"/>
  <c r="Z232" i="1"/>
  <c r="Z48" i="1"/>
  <c r="Z169" i="1"/>
  <c r="Z47" i="1"/>
  <c r="Z284" i="1"/>
  <c r="Z188" i="1"/>
  <c r="Z189" i="1"/>
  <c r="Z269" i="1"/>
  <c r="Z248" i="1"/>
  <c r="Z28" i="1"/>
  <c r="Z46" i="1"/>
  <c r="Z274" i="1"/>
  <c r="Z336" i="1"/>
  <c r="Z27" i="1"/>
  <c r="Z345" i="1"/>
  <c r="Z43" i="1"/>
  <c r="Z53" i="1"/>
  <c r="Z60" i="1"/>
  <c r="Z194" i="1"/>
  <c r="Z350" i="1"/>
  <c r="Z267" i="1"/>
  <c r="Z369" i="1"/>
  <c r="Z312" i="1"/>
  <c r="Z215" i="1"/>
  <c r="Z162" i="1"/>
  <c r="Z64" i="1"/>
  <c r="Z155" i="1"/>
  <c r="Z264" i="1"/>
  <c r="Z62" i="1"/>
  <c r="Z259" i="1"/>
  <c r="Z251" i="1"/>
  <c r="Z138" i="1"/>
  <c r="Z45" i="1"/>
  <c r="Z142" i="1"/>
  <c r="Z371" i="1"/>
  <c r="Z151" i="1"/>
  <c r="Z394" i="1"/>
  <c r="Z115" i="1"/>
  <c r="Z58" i="1"/>
  <c r="Z246" i="1"/>
  <c r="Z225" i="1"/>
  <c r="Z258" i="1"/>
  <c r="Z247" i="1"/>
  <c r="Z217" i="1"/>
  <c r="Z18" i="1"/>
  <c r="Z56" i="1"/>
  <c r="Z226" i="1"/>
  <c r="Z152" i="1"/>
  <c r="Z363" i="1"/>
  <c r="Z129" i="1"/>
  <c r="Z55" i="1"/>
  <c r="Z216" i="1"/>
  <c r="Z263" i="1"/>
  <c r="Z39" i="1"/>
  <c r="Z114" i="1"/>
  <c r="Z163" i="1"/>
  <c r="Z128" i="1"/>
  <c r="Z233" i="1"/>
  <c r="Z317" i="1"/>
  <c r="Z213" i="1"/>
  <c r="Z254" i="1"/>
  <c r="Z91" i="1"/>
  <c r="Z337" i="1"/>
  <c r="Z153" i="1"/>
  <c r="Z126" i="1"/>
  <c r="Z187" i="1"/>
  <c r="Z262" i="1"/>
  <c r="Z32" i="1"/>
  <c r="Z17" i="1"/>
  <c r="Z185" i="1"/>
  <c r="Z235" i="1"/>
  <c r="Z252" i="1"/>
  <c r="Z147" i="1"/>
  <c r="Z206" i="1"/>
  <c r="Z244" i="1"/>
  <c r="Z34" i="1"/>
  <c r="Z193" i="1"/>
  <c r="Z249" i="1"/>
  <c r="Z116" i="1"/>
  <c r="Z49" i="1"/>
  <c r="Z79" i="1"/>
  <c r="Z84" i="1"/>
  <c r="Z29" i="1"/>
  <c r="Z165" i="1"/>
  <c r="Z348" i="1"/>
  <c r="Z136" i="1"/>
  <c r="Z230" i="1"/>
  <c r="Z346" i="1"/>
  <c r="Z253" i="1"/>
  <c r="Z240" i="1"/>
  <c r="Z205" i="1"/>
  <c r="Z36" i="1"/>
  <c r="Z245" i="1"/>
  <c r="Z9" i="1"/>
  <c r="Z238" i="1"/>
  <c r="Z156" i="1"/>
  <c r="Z256" i="1"/>
  <c r="Z355" i="1"/>
  <c r="Z177" i="1"/>
  <c r="Z342" i="1"/>
  <c r="Z106" i="1"/>
  <c r="Z223" i="1"/>
  <c r="Z255" i="1"/>
  <c r="Z320" i="1"/>
  <c r="Z303" i="1"/>
  <c r="Z334" i="1"/>
  <c r="Z173" i="1"/>
  <c r="Z13" i="1"/>
  <c r="Z250" i="1"/>
  <c r="Z81" i="1"/>
  <c r="Z349" i="1"/>
  <c r="Z93" i="1"/>
  <c r="Z109" i="1"/>
  <c r="Z192" i="1"/>
  <c r="Z331" i="1"/>
  <c r="Z96" i="1"/>
  <c r="Z175" i="1"/>
  <c r="Z122" i="1"/>
  <c r="Z14" i="1"/>
  <c r="Z166" i="1"/>
  <c r="Z332" i="1"/>
  <c r="Z229" i="1"/>
  <c r="Z133" i="1"/>
  <c r="Z239" i="1"/>
  <c r="Z389" i="1"/>
  <c r="Z22" i="1"/>
  <c r="Z20" i="1"/>
  <c r="Z323" i="1"/>
  <c r="Z358" i="1"/>
  <c r="Z95" i="1"/>
  <c r="Z160" i="1"/>
  <c r="Z260" i="1"/>
  <c r="Z146" i="1"/>
  <c r="Z374" i="1"/>
  <c r="Z385" i="1"/>
  <c r="Z335" i="1"/>
  <c r="Z242" i="1"/>
  <c r="Z198" i="1"/>
  <c r="Z121" i="1"/>
  <c r="Z236" i="1"/>
  <c r="Z125" i="1"/>
  <c r="Z97" i="1"/>
  <c r="Z214" i="1"/>
  <c r="Z168" i="1"/>
  <c r="Z343" i="1"/>
  <c r="Z362" i="1"/>
  <c r="Z85" i="1"/>
  <c r="Z241" i="1"/>
  <c r="Z178" i="1"/>
  <c r="Z359" i="1"/>
  <c r="Z123" i="1"/>
  <c r="Z3" i="1"/>
  <c r="Z207" i="1"/>
  <c r="Z23" i="1"/>
  <c r="Z380" i="1"/>
  <c r="Z354" i="1"/>
  <c r="Z196" i="1"/>
  <c r="Z381" i="1"/>
  <c r="Z220" i="1"/>
  <c r="Z378" i="1"/>
  <c r="Z10" i="1"/>
  <c r="Z302" i="1"/>
  <c r="Z370" i="1"/>
  <c r="Z135" i="1"/>
  <c r="Z298" i="1"/>
  <c r="Z328" i="1"/>
  <c r="Z113" i="1"/>
  <c r="Z391" i="1"/>
  <c r="Z392" i="1"/>
  <c r="Z340" i="1"/>
  <c r="Z316" i="1"/>
  <c r="Z237" i="1"/>
  <c r="Z234" i="1"/>
  <c r="Z148" i="1"/>
  <c r="Z16" i="1"/>
  <c r="Z321" i="1"/>
  <c r="Z386" i="1"/>
  <c r="Z120" i="1"/>
  <c r="Z197" i="1"/>
  <c r="Z86" i="1"/>
  <c r="Z373" i="1"/>
  <c r="Z131" i="1"/>
  <c r="Z211" i="1"/>
  <c r="Z149" i="1"/>
  <c r="Z119" i="1"/>
  <c r="Z104" i="1"/>
  <c r="Z80" i="1"/>
  <c r="Z203" i="1"/>
  <c r="Z111" i="1"/>
  <c r="Z110" i="1"/>
  <c r="Z150" i="1"/>
  <c r="Z6" i="1"/>
  <c r="Z144" i="1"/>
  <c r="Z158" i="1"/>
  <c r="Z377" i="1"/>
  <c r="Z325" i="1"/>
  <c r="Z19" i="1"/>
  <c r="Z353" i="1"/>
  <c r="Z101" i="1"/>
  <c r="Z195" i="1"/>
  <c r="Z364" i="1"/>
  <c r="Z390" i="1"/>
  <c r="Z344" i="1"/>
  <c r="Z360" i="1"/>
  <c r="Z8" i="1"/>
  <c r="Z124" i="1"/>
  <c r="Z330" i="1"/>
  <c r="Z186" i="1"/>
  <c r="Z182" i="1"/>
  <c r="Z2" i="1"/>
  <c r="Z134" i="1"/>
  <c r="Z212" i="1"/>
  <c r="Z143" i="1"/>
  <c r="Z311" i="1"/>
  <c r="Z99" i="1"/>
  <c r="Z379" i="1"/>
  <c r="Z87" i="1"/>
  <c r="Z112" i="1"/>
  <c r="Z77" i="1"/>
  <c r="Z219" i="1"/>
  <c r="Z141" i="1"/>
  <c r="Z73" i="1"/>
  <c r="Z367" i="1"/>
  <c r="Z314" i="1"/>
  <c r="Z305" i="1"/>
  <c r="Z222" i="1"/>
  <c r="Z82" i="1"/>
  <c r="Z191" i="1"/>
  <c r="Z201" i="1"/>
  <c r="Z365" i="1"/>
  <c r="Z383" i="1"/>
  <c r="Z75" i="1"/>
  <c r="Z372" i="1"/>
  <c r="Z103" i="1"/>
  <c r="Z324" i="1"/>
  <c r="Z326" i="1"/>
  <c r="Z137" i="1"/>
  <c r="Z140" i="1"/>
  <c r="Z300" i="1"/>
  <c r="Z4" i="1"/>
  <c r="Z310" i="1"/>
  <c r="Z176" i="1"/>
  <c r="Z5" i="1"/>
  <c r="Z202" i="1"/>
  <c r="Z139" i="1"/>
  <c r="Z200" i="1"/>
  <c r="Z338" i="1"/>
  <c r="Z90" i="1"/>
  <c r="Z154" i="1"/>
  <c r="Z7" i="1"/>
  <c r="Z384" i="1"/>
  <c r="Z100" i="1"/>
  <c r="Z76" i="1"/>
  <c r="Z71" i="1"/>
  <c r="Z301" i="1"/>
  <c r="Z361" i="1"/>
  <c r="Z199" i="1"/>
  <c r="Z132" i="1"/>
  <c r="Z83" i="1"/>
  <c r="Z368" i="1"/>
  <c r="Z315" i="1"/>
  <c r="Z72" i="1"/>
  <c r="Z107" i="1"/>
  <c r="Z190" i="1"/>
  <c r="Z313" i="1"/>
  <c r="Z130" i="1"/>
  <c r="Z357" i="1"/>
  <c r="Z243" i="1"/>
  <c r="Z102" i="1"/>
  <c r="Z376" i="1"/>
  <c r="Z108" i="1"/>
  <c r="Z94" i="1"/>
  <c r="Z174" i="1"/>
  <c r="Z356" i="1"/>
  <c r="Z74" i="1"/>
  <c r="Z375" i="1"/>
  <c r="Z382" i="1"/>
  <c r="Z65" i="1"/>
  <c r="U301" i="1"/>
  <c r="U376" i="1"/>
  <c r="U113" i="1"/>
  <c r="U340" i="1"/>
  <c r="U74" i="1"/>
  <c r="U86" i="1"/>
  <c r="U94" i="1"/>
  <c r="U14" i="1"/>
  <c r="U108" i="1"/>
  <c r="U243" i="1"/>
  <c r="U205" i="1"/>
  <c r="U328" i="1"/>
  <c r="U382" i="1"/>
  <c r="U137" i="1"/>
  <c r="U368" i="1"/>
  <c r="U330" i="1"/>
  <c r="U377" i="1"/>
  <c r="U96" i="1"/>
  <c r="U107" i="1"/>
  <c r="U375" i="1"/>
  <c r="U176" i="1"/>
  <c r="U338" i="1"/>
  <c r="U234" i="1"/>
  <c r="U83" i="1"/>
  <c r="U384" i="1"/>
  <c r="U130" i="1"/>
  <c r="U222" i="1"/>
  <c r="U174" i="1"/>
  <c r="U102" i="1"/>
  <c r="U85" i="1"/>
  <c r="U357" i="1"/>
  <c r="U148" i="1"/>
  <c r="U200" i="1"/>
  <c r="U321" i="1"/>
  <c r="U315" i="1"/>
  <c r="U160" i="1"/>
  <c r="U95" i="1"/>
  <c r="U365" i="1"/>
  <c r="U139" i="1"/>
  <c r="U392" i="1"/>
  <c r="U190" i="1"/>
  <c r="U311" i="1"/>
  <c r="U323" i="1"/>
  <c r="U356" i="1"/>
  <c r="U186" i="1"/>
  <c r="U122" i="1"/>
  <c r="U79" i="1"/>
  <c r="U207" i="1"/>
  <c r="U141" i="1"/>
  <c r="U5" i="1"/>
  <c r="U214" i="1"/>
  <c r="U191" i="1"/>
  <c r="U19" i="1"/>
  <c r="U203" i="1"/>
  <c r="U298" i="1"/>
  <c r="U100" i="1"/>
  <c r="U212" i="1"/>
  <c r="U49" i="1"/>
  <c r="U132" i="1"/>
  <c r="U135" i="1"/>
  <c r="U302" i="1"/>
  <c r="U342" i="1"/>
  <c r="U129" i="1"/>
  <c r="U124" i="1"/>
  <c r="U123" i="1"/>
  <c r="U198" i="1"/>
  <c r="U305" i="1"/>
  <c r="U56" i="1"/>
  <c r="U58" i="1"/>
  <c r="U55" i="1"/>
  <c r="U9" i="1"/>
  <c r="U77" i="1"/>
  <c r="U62" i="1"/>
  <c r="U120" i="1"/>
  <c r="U104" i="1"/>
  <c r="U7" i="1"/>
  <c r="U64" i="1"/>
  <c r="U72" i="1"/>
  <c r="U23" i="1"/>
  <c r="U313" i="1"/>
  <c r="U226" i="1"/>
  <c r="U114" i="1"/>
  <c r="U168" i="1"/>
  <c r="U36" i="1"/>
  <c r="U326" i="1"/>
  <c r="U4" i="1"/>
  <c r="U314" i="1"/>
  <c r="U39" i="1"/>
  <c r="U60" i="1"/>
  <c r="U34" i="1"/>
  <c r="U201" i="1"/>
  <c r="U131" i="1"/>
  <c r="U344" i="1"/>
  <c r="U381" i="1"/>
  <c r="U324" i="1"/>
  <c r="U8" i="1"/>
  <c r="U162" i="1"/>
  <c r="U225" i="1"/>
  <c r="U140" i="1"/>
  <c r="U364" i="1"/>
  <c r="U158" i="1"/>
  <c r="U206" i="1"/>
  <c r="U367" i="1"/>
  <c r="U134" i="1"/>
  <c r="U235" i="1"/>
  <c r="U332" i="1"/>
  <c r="U81" i="1"/>
  <c r="U45" i="1"/>
  <c r="U361" i="1"/>
  <c r="U121" i="1"/>
  <c r="U150" i="1"/>
  <c r="U218" i="1"/>
  <c r="U379" i="1"/>
  <c r="U53" i="1"/>
  <c r="U87" i="1"/>
  <c r="U46" i="1"/>
  <c r="U343" i="1"/>
  <c r="U217" i="1"/>
  <c r="U67" i="1"/>
  <c r="U202" i="1"/>
  <c r="U380" i="1"/>
  <c r="U63" i="1"/>
  <c r="U199" i="1"/>
  <c r="U334" i="1"/>
  <c r="U47" i="1"/>
  <c r="U90" i="1"/>
  <c r="U29" i="1"/>
  <c r="U32" i="1"/>
  <c r="U22" i="1"/>
  <c r="U351" i="1"/>
  <c r="U383" i="1"/>
  <c r="U128" i="1"/>
  <c r="U16" i="1"/>
  <c r="U350" i="1"/>
  <c r="U75" i="1"/>
  <c r="U13" i="1"/>
  <c r="U164" i="1"/>
  <c r="U43" i="1"/>
  <c r="U182" i="1"/>
  <c r="U76" i="1"/>
  <c r="U48" i="1"/>
  <c r="U103" i="1"/>
  <c r="U310" i="1"/>
  <c r="U349" i="1"/>
  <c r="U147" i="1"/>
  <c r="U52" i="1"/>
  <c r="U346" i="1"/>
  <c r="U390" i="1"/>
  <c r="U117" i="1"/>
  <c r="U71" i="1"/>
  <c r="U169" i="1"/>
  <c r="U352" i="1"/>
  <c r="U143" i="1"/>
  <c r="U80" i="1"/>
  <c r="U185" i="1"/>
  <c r="U177" i="1"/>
  <c r="U193" i="1"/>
  <c r="U152" i="1"/>
  <c r="U319" i="1"/>
  <c r="U216" i="1"/>
  <c r="U144" i="1"/>
  <c r="U125" i="1"/>
  <c r="U112" i="1"/>
  <c r="U320" i="1"/>
  <c r="U59" i="1"/>
  <c r="U149" i="1"/>
  <c r="U335" i="1"/>
  <c r="U28" i="1"/>
  <c r="U187" i="1"/>
  <c r="U188" i="1"/>
  <c r="U20" i="1"/>
  <c r="U312" i="1"/>
  <c r="U66" i="1"/>
  <c r="U370" i="1"/>
  <c r="U146" i="1"/>
  <c r="U336" i="1"/>
  <c r="U353" i="1"/>
  <c r="U300" i="1"/>
  <c r="U215" i="1"/>
  <c r="U179" i="1"/>
  <c r="U12" i="1"/>
  <c r="U333" i="1"/>
  <c r="U372" i="1"/>
  <c r="U337" i="1"/>
  <c r="U399" i="1"/>
  <c r="U308" i="1"/>
  <c r="U99" i="1"/>
  <c r="U398" i="1"/>
  <c r="U70" i="1"/>
  <c r="U210" i="1"/>
  <c r="U354" i="1"/>
  <c r="U192" i="1"/>
  <c r="U142" i="1"/>
  <c r="U6" i="1"/>
  <c r="U189" i="1"/>
  <c r="U371" i="1"/>
  <c r="U97" i="1"/>
  <c r="U223" i="1"/>
  <c r="U133" i="1"/>
  <c r="U388" i="1"/>
  <c r="U171" i="1"/>
  <c r="U219" i="1"/>
  <c r="U316" i="1"/>
  <c r="U57" i="1"/>
  <c r="U204" i="1"/>
  <c r="U151" i="1"/>
  <c r="U299" i="1"/>
  <c r="U110" i="1"/>
  <c r="U348" i="1"/>
  <c r="U325" i="1"/>
  <c r="U385" i="1"/>
  <c r="U27" i="1"/>
  <c r="U373" i="1"/>
  <c r="U105" i="1"/>
  <c r="U157" i="1"/>
  <c r="U51" i="1"/>
  <c r="U211" i="1"/>
  <c r="U397" i="1"/>
  <c r="U167" i="1"/>
  <c r="U73" i="1"/>
  <c r="U233" i="1"/>
  <c r="U31" i="1"/>
  <c r="U119" i="1"/>
  <c r="U213" i="1"/>
  <c r="U345" i="1"/>
  <c r="U156" i="1"/>
  <c r="U260" i="1"/>
  <c r="U2" i="1"/>
  <c r="U126" i="1"/>
  <c r="U360" i="1"/>
  <c r="U387" i="1"/>
  <c r="U17" i="1"/>
  <c r="U82" i="1"/>
  <c r="U394" i="1"/>
  <c r="U10" i="1"/>
  <c r="U92" i="1"/>
  <c r="U296" i="1"/>
  <c r="U209" i="1"/>
  <c r="U178" i="1"/>
  <c r="U389" i="1"/>
  <c r="U93" i="1"/>
  <c r="U386" i="1"/>
  <c r="U116" i="1"/>
  <c r="U339" i="1"/>
  <c r="U127" i="1"/>
  <c r="U228" i="1"/>
  <c r="U183" i="1"/>
  <c r="U30" i="1"/>
  <c r="U115" i="1"/>
  <c r="U24" i="1"/>
  <c r="U220" i="1"/>
  <c r="U195" i="1"/>
  <c r="U111" i="1"/>
  <c r="U391" i="1"/>
  <c r="U35" i="1"/>
  <c r="U166" i="1"/>
  <c r="U224" i="1"/>
  <c r="U163" i="1"/>
  <c r="U138" i="1"/>
  <c r="U227" i="1"/>
  <c r="U242" i="1"/>
  <c r="U61" i="1"/>
  <c r="U101" i="1"/>
  <c r="U197" i="1"/>
  <c r="U309" i="1"/>
  <c r="U331" i="1"/>
  <c r="U44" i="1"/>
  <c r="U155" i="1"/>
  <c r="U145" i="1"/>
  <c r="U196" i="1"/>
  <c r="U175" i="1"/>
  <c r="U366" i="1"/>
  <c r="U396" i="1"/>
  <c r="U322" i="1"/>
  <c r="U378" i="1"/>
  <c r="U256" i="1"/>
  <c r="U306" i="1"/>
  <c r="U400" i="1"/>
  <c r="U237" i="1"/>
  <c r="U33" i="1"/>
  <c r="U208" i="1"/>
  <c r="U109" i="1"/>
  <c r="U374" i="1"/>
  <c r="U241" i="1"/>
  <c r="U18" i="1"/>
  <c r="U180" i="1"/>
  <c r="U292" i="1"/>
  <c r="U255" i="1"/>
  <c r="U21" i="1"/>
  <c r="U89" i="1"/>
  <c r="U250" i="1"/>
  <c r="U253" i="1"/>
  <c r="U84" i="1"/>
  <c r="U355" i="1"/>
  <c r="U284" i="1"/>
  <c r="U37" i="1"/>
  <c r="U68" i="1"/>
  <c r="U358" i="1"/>
  <c r="U288" i="1"/>
  <c r="U262" i="1"/>
  <c r="U289" i="1"/>
  <c r="U263" i="1"/>
  <c r="U172" i="1"/>
  <c r="U362" i="1"/>
  <c r="U307" i="1"/>
  <c r="U317" i="1"/>
  <c r="U118" i="1"/>
  <c r="U359" i="1"/>
  <c r="U245" i="1"/>
  <c r="U38" i="1"/>
  <c r="U78" i="1"/>
  <c r="U393" i="1"/>
  <c r="U282" i="1"/>
  <c r="U291" i="1"/>
  <c r="U229" i="1"/>
  <c r="U249" i="1"/>
  <c r="U283" i="1"/>
  <c r="U281" i="1"/>
  <c r="U170" i="1"/>
  <c r="U54" i="1"/>
  <c r="U252" i="1"/>
  <c r="U264" i="1"/>
  <c r="U239" i="1"/>
  <c r="U254" i="1"/>
  <c r="U369" i="1"/>
  <c r="U236" i="1"/>
  <c r="U165" i="1"/>
  <c r="U173" i="1"/>
  <c r="U267" i="1"/>
  <c r="U303" i="1"/>
  <c r="U258" i="1"/>
  <c r="U347" i="1"/>
  <c r="U294" i="1"/>
  <c r="U26" i="1"/>
  <c r="U274" i="1"/>
  <c r="U269" i="1"/>
  <c r="U295" i="1"/>
  <c r="U194" i="1"/>
  <c r="U221" i="1"/>
  <c r="U25" i="1"/>
  <c r="U244" i="1"/>
  <c r="U259" i="1"/>
  <c r="U286" i="1"/>
  <c r="U98" i="1"/>
  <c r="U329" i="1"/>
  <c r="U153" i="1"/>
  <c r="U247" i="1"/>
  <c r="U280" i="1"/>
  <c r="U230" i="1"/>
  <c r="U271" i="1"/>
  <c r="U251" i="1"/>
  <c r="U279" i="1"/>
  <c r="U293" i="1"/>
  <c r="U285" i="1"/>
  <c r="U40" i="1"/>
  <c r="U270" i="1"/>
  <c r="U246" i="1"/>
  <c r="U11" i="1"/>
  <c r="U341" i="1"/>
  <c r="U41" i="1"/>
  <c r="U136" i="1"/>
  <c r="U273" i="1"/>
  <c r="U232" i="1"/>
  <c r="U238" i="1"/>
  <c r="U268" i="1"/>
  <c r="U363" i="1"/>
  <c r="U91" i="1"/>
  <c r="U287" i="1"/>
  <c r="U240" i="1"/>
  <c r="U261" i="1"/>
  <c r="U275" i="1"/>
  <c r="U257" i="1"/>
  <c r="U297" i="1"/>
  <c r="U272" i="1"/>
  <c r="U395" i="1"/>
  <c r="U278" i="1"/>
  <c r="U161" i="1"/>
  <c r="U88" i="1"/>
  <c r="U304" i="1"/>
  <c r="U327" i="1"/>
  <c r="U69" i="1"/>
  <c r="U290" i="1"/>
  <c r="U265" i="1"/>
  <c r="U248" i="1"/>
  <c r="U159" i="1"/>
  <c r="U50" i="1"/>
  <c r="U318" i="1"/>
  <c r="U184" i="1"/>
  <c r="U277" i="1"/>
  <c r="U42" i="1"/>
  <c r="U276" i="1"/>
  <c r="U15" i="1"/>
  <c r="U231" i="1"/>
  <c r="U266" i="1"/>
  <c r="U106" i="1"/>
  <c r="U154" i="1"/>
  <c r="T301" i="1"/>
  <c r="T376" i="1"/>
  <c r="T113" i="1"/>
  <c r="T340" i="1"/>
  <c r="T74" i="1"/>
  <c r="T86" i="1"/>
  <c r="T94" i="1"/>
  <c r="T14" i="1"/>
  <c r="T108" i="1"/>
  <c r="T243" i="1"/>
  <c r="T205" i="1"/>
  <c r="T328" i="1"/>
  <c r="T382" i="1"/>
  <c r="T137" i="1"/>
  <c r="T368" i="1"/>
  <c r="T330" i="1"/>
  <c r="T377" i="1"/>
  <c r="T96" i="1"/>
  <c r="T107" i="1"/>
  <c r="T375" i="1"/>
  <c r="T176" i="1"/>
  <c r="T338" i="1"/>
  <c r="T234" i="1"/>
  <c r="T83" i="1"/>
  <c r="T384" i="1"/>
  <c r="T130" i="1"/>
  <c r="T222" i="1"/>
  <c r="T174" i="1"/>
  <c r="T102" i="1"/>
  <c r="T85" i="1"/>
  <c r="T357" i="1"/>
  <c r="T148" i="1"/>
  <c r="T200" i="1"/>
  <c r="T321" i="1"/>
  <c r="T315" i="1"/>
  <c r="T160" i="1"/>
  <c r="T95" i="1"/>
  <c r="T365" i="1"/>
  <c r="T139" i="1"/>
  <c r="T392" i="1"/>
  <c r="T190" i="1"/>
  <c r="T311" i="1"/>
  <c r="T323" i="1"/>
  <c r="T356" i="1"/>
  <c r="T186" i="1"/>
  <c r="T122" i="1"/>
  <c r="T79" i="1"/>
  <c r="T207" i="1"/>
  <c r="T141" i="1"/>
  <c r="T5" i="1"/>
  <c r="T214" i="1"/>
  <c r="T191" i="1"/>
  <c r="T19" i="1"/>
  <c r="T203" i="1"/>
  <c r="T298" i="1"/>
  <c r="T100" i="1"/>
  <c r="T212" i="1"/>
  <c r="T49" i="1"/>
  <c r="T132" i="1"/>
  <c r="T135" i="1"/>
  <c r="T302" i="1"/>
  <c r="T342" i="1"/>
  <c r="T129" i="1"/>
  <c r="T124" i="1"/>
  <c r="T123" i="1"/>
  <c r="T198" i="1"/>
  <c r="T305" i="1"/>
  <c r="T56" i="1"/>
  <c r="T58" i="1"/>
  <c r="T55" i="1"/>
  <c r="T9" i="1"/>
  <c r="T77" i="1"/>
  <c r="T62" i="1"/>
  <c r="T120" i="1"/>
  <c r="T104" i="1"/>
  <c r="T7" i="1"/>
  <c r="T64" i="1"/>
  <c r="T72" i="1"/>
  <c r="T23" i="1"/>
  <c r="T313" i="1"/>
  <c r="T226" i="1"/>
  <c r="T114" i="1"/>
  <c r="T168" i="1"/>
  <c r="T36" i="1"/>
  <c r="T326" i="1"/>
  <c r="T4" i="1"/>
  <c r="T314" i="1"/>
  <c r="T39" i="1"/>
  <c r="T60" i="1"/>
  <c r="T34" i="1"/>
  <c r="T201" i="1"/>
  <c r="T131" i="1"/>
  <c r="T344" i="1"/>
  <c r="T381" i="1"/>
  <c r="T324" i="1"/>
  <c r="T8" i="1"/>
  <c r="T162" i="1"/>
  <c r="T225" i="1"/>
  <c r="T140" i="1"/>
  <c r="T364" i="1"/>
  <c r="T158" i="1"/>
  <c r="T206" i="1"/>
  <c r="T367" i="1"/>
  <c r="T134" i="1"/>
  <c r="T235" i="1"/>
  <c r="T332" i="1"/>
  <c r="T81" i="1"/>
  <c r="T45" i="1"/>
  <c r="T361" i="1"/>
  <c r="T121" i="1"/>
  <c r="T150" i="1"/>
  <c r="T218" i="1"/>
  <c r="T379" i="1"/>
  <c r="T53" i="1"/>
  <c r="T87" i="1"/>
  <c r="T46" i="1"/>
  <c r="T343" i="1"/>
  <c r="T217" i="1"/>
  <c r="T67" i="1"/>
  <c r="T202" i="1"/>
  <c r="T380" i="1"/>
  <c r="T63" i="1"/>
  <c r="T199" i="1"/>
  <c r="T334" i="1"/>
  <c r="T47" i="1"/>
  <c r="T90" i="1"/>
  <c r="T29" i="1"/>
  <c r="T32" i="1"/>
  <c r="T22" i="1"/>
  <c r="T351" i="1"/>
  <c r="T383" i="1"/>
  <c r="T128" i="1"/>
  <c r="T16" i="1"/>
  <c r="T350" i="1"/>
  <c r="T75" i="1"/>
  <c r="T13" i="1"/>
  <c r="T164" i="1"/>
  <c r="T43" i="1"/>
  <c r="T182" i="1"/>
  <c r="T76" i="1"/>
  <c r="T48" i="1"/>
  <c r="T103" i="1"/>
  <c r="T310" i="1"/>
  <c r="T349" i="1"/>
  <c r="T147" i="1"/>
  <c r="T52" i="1"/>
  <c r="T346" i="1"/>
  <c r="T390" i="1"/>
  <c r="T117" i="1"/>
  <c r="T71" i="1"/>
  <c r="T169" i="1"/>
  <c r="T352" i="1"/>
  <c r="T143" i="1"/>
  <c r="T80" i="1"/>
  <c r="T185" i="1"/>
  <c r="T177" i="1"/>
  <c r="T193" i="1"/>
  <c r="T152" i="1"/>
  <c r="T319" i="1"/>
  <c r="T216" i="1"/>
  <c r="T144" i="1"/>
  <c r="T125" i="1"/>
  <c r="T112" i="1"/>
  <c r="T320" i="1"/>
  <c r="T59" i="1"/>
  <c r="T149" i="1"/>
  <c r="T335" i="1"/>
  <c r="T28" i="1"/>
  <c r="T187" i="1"/>
  <c r="T188" i="1"/>
  <c r="T20" i="1"/>
  <c r="T312" i="1"/>
  <c r="T66" i="1"/>
  <c r="T370" i="1"/>
  <c r="T146" i="1"/>
  <c r="T336" i="1"/>
  <c r="T353" i="1"/>
  <c r="T300" i="1"/>
  <c r="T215" i="1"/>
  <c r="T179" i="1"/>
  <c r="T12" i="1"/>
  <c r="T333" i="1"/>
  <c r="T372" i="1"/>
  <c r="T337" i="1"/>
  <c r="T399" i="1"/>
  <c r="T308" i="1"/>
  <c r="T99" i="1"/>
  <c r="T398" i="1"/>
  <c r="T70" i="1"/>
  <c r="T210" i="1"/>
  <c r="T354" i="1"/>
  <c r="T192" i="1"/>
  <c r="T142" i="1"/>
  <c r="T6" i="1"/>
  <c r="T189" i="1"/>
  <c r="T371" i="1"/>
  <c r="T97" i="1"/>
  <c r="T223" i="1"/>
  <c r="T133" i="1"/>
  <c r="T388" i="1"/>
  <c r="T171" i="1"/>
  <c r="T219" i="1"/>
  <c r="T316" i="1"/>
  <c r="T57" i="1"/>
  <c r="T204" i="1"/>
  <c r="T151" i="1"/>
  <c r="T299" i="1"/>
  <c r="T110" i="1"/>
  <c r="T348" i="1"/>
  <c r="T325" i="1"/>
  <c r="T385" i="1"/>
  <c r="T27" i="1"/>
  <c r="T373" i="1"/>
  <c r="T105" i="1"/>
  <c r="T157" i="1"/>
  <c r="T51" i="1"/>
  <c r="T211" i="1"/>
  <c r="T397" i="1"/>
  <c r="T167" i="1"/>
  <c r="T73" i="1"/>
  <c r="T233" i="1"/>
  <c r="T31" i="1"/>
  <c r="T3" i="1"/>
  <c r="T119" i="1"/>
  <c r="T213" i="1"/>
  <c r="T345" i="1"/>
  <c r="T156" i="1"/>
  <c r="T260" i="1"/>
  <c r="T2" i="1"/>
  <c r="T126" i="1"/>
  <c r="T360" i="1"/>
  <c r="T387" i="1"/>
  <c r="T17" i="1"/>
  <c r="T82" i="1"/>
  <c r="T394" i="1"/>
  <c r="T10" i="1"/>
  <c r="T92" i="1"/>
  <c r="T296" i="1"/>
  <c r="T209" i="1"/>
  <c r="T178" i="1"/>
  <c r="T389" i="1"/>
  <c r="T93" i="1"/>
  <c r="T386" i="1"/>
  <c r="T116" i="1"/>
  <c r="T339" i="1"/>
  <c r="T127" i="1"/>
  <c r="T228" i="1"/>
  <c r="T183" i="1"/>
  <c r="T30" i="1"/>
  <c r="T115" i="1"/>
  <c r="T24" i="1"/>
  <c r="T220" i="1"/>
  <c r="T195" i="1"/>
  <c r="T111" i="1"/>
  <c r="T391" i="1"/>
  <c r="T35" i="1"/>
  <c r="T166" i="1"/>
  <c r="T224" i="1"/>
  <c r="T163" i="1"/>
  <c r="T138" i="1"/>
  <c r="T227" i="1"/>
  <c r="T242" i="1"/>
  <c r="T61" i="1"/>
  <c r="T101" i="1"/>
  <c r="T197" i="1"/>
  <c r="T309" i="1"/>
  <c r="T331" i="1"/>
  <c r="T44" i="1"/>
  <c r="T155" i="1"/>
  <c r="T145" i="1"/>
  <c r="T196" i="1"/>
  <c r="T175" i="1"/>
  <c r="T366" i="1"/>
  <c r="T396" i="1"/>
  <c r="T322" i="1"/>
  <c r="T378" i="1"/>
  <c r="T256" i="1"/>
  <c r="T306" i="1"/>
  <c r="T400" i="1"/>
  <c r="T237" i="1"/>
  <c r="T33" i="1"/>
  <c r="T208" i="1"/>
  <c r="T109" i="1"/>
  <c r="T374" i="1"/>
  <c r="T241" i="1"/>
  <c r="T18" i="1"/>
  <c r="T180" i="1"/>
  <c r="T292" i="1"/>
  <c r="T255" i="1"/>
  <c r="T21" i="1"/>
  <c r="T89" i="1"/>
  <c r="T250" i="1"/>
  <c r="T181" i="1"/>
  <c r="T253" i="1"/>
  <c r="T84" i="1"/>
  <c r="T355" i="1"/>
  <c r="T284" i="1"/>
  <c r="T37" i="1"/>
  <c r="T68" i="1"/>
  <c r="T358" i="1"/>
  <c r="T288" i="1"/>
  <c r="T262" i="1"/>
  <c r="T289" i="1"/>
  <c r="T263" i="1"/>
  <c r="T172" i="1"/>
  <c r="T362" i="1"/>
  <c r="T307" i="1"/>
  <c r="T317" i="1"/>
  <c r="T118" i="1"/>
  <c r="T359" i="1"/>
  <c r="T245" i="1"/>
  <c r="T38" i="1"/>
  <c r="T78" i="1"/>
  <c r="T393" i="1"/>
  <c r="T282" i="1"/>
  <c r="T291" i="1"/>
  <c r="T229" i="1"/>
  <c r="T249" i="1"/>
  <c r="T283" i="1"/>
  <c r="T281" i="1"/>
  <c r="T170" i="1"/>
  <c r="T54" i="1"/>
  <c r="T252" i="1"/>
  <c r="T264" i="1"/>
  <c r="T239" i="1"/>
  <c r="T254" i="1"/>
  <c r="T369" i="1"/>
  <c r="T236" i="1"/>
  <c r="T165" i="1"/>
  <c r="T173" i="1"/>
  <c r="T267" i="1"/>
  <c r="T303" i="1"/>
  <c r="T258" i="1"/>
  <c r="T347" i="1"/>
  <c r="T294" i="1"/>
  <c r="T26" i="1"/>
  <c r="T274" i="1"/>
  <c r="T269" i="1"/>
  <c r="T295" i="1"/>
  <c r="T194" i="1"/>
  <c r="T221" i="1"/>
  <c r="T25" i="1"/>
  <c r="T244" i="1"/>
  <c r="T259" i="1"/>
  <c r="T286" i="1"/>
  <c r="T98" i="1"/>
  <c r="T329" i="1"/>
  <c r="T153" i="1"/>
  <c r="T247" i="1"/>
  <c r="T280" i="1"/>
  <c r="T230" i="1"/>
  <c r="T271" i="1"/>
  <c r="T251" i="1"/>
  <c r="T279" i="1"/>
  <c r="T293" i="1"/>
  <c r="T285" i="1"/>
  <c r="T40" i="1"/>
  <c r="T270" i="1"/>
  <c r="T246" i="1"/>
  <c r="T11" i="1"/>
  <c r="T341" i="1"/>
  <c r="T41" i="1"/>
  <c r="T136" i="1"/>
  <c r="T232" i="1"/>
  <c r="T273" i="1"/>
  <c r="T238" i="1"/>
  <c r="T268" i="1"/>
  <c r="T363" i="1"/>
  <c r="T91" i="1"/>
  <c r="T287" i="1"/>
  <c r="T240" i="1"/>
  <c r="T261" i="1"/>
  <c r="T275" i="1"/>
  <c r="T257" i="1"/>
  <c r="T297" i="1"/>
  <c r="T272" i="1"/>
  <c r="T395" i="1"/>
  <c r="T278" i="1"/>
  <c r="T161" i="1"/>
  <c r="T88" i="1"/>
  <c r="T304" i="1"/>
  <c r="T327" i="1"/>
  <c r="T69" i="1"/>
  <c r="T290" i="1"/>
  <c r="T265" i="1"/>
  <c r="T248" i="1"/>
  <c r="T159" i="1"/>
  <c r="T50" i="1"/>
  <c r="T318" i="1"/>
  <c r="T184" i="1"/>
  <c r="T277" i="1"/>
  <c r="T42" i="1"/>
  <c r="T276" i="1"/>
  <c r="T65" i="1"/>
  <c r="T15" i="1"/>
  <c r="T231" i="1"/>
  <c r="T266" i="1"/>
  <c r="T106" i="1"/>
  <c r="T154" i="1"/>
  <c r="P301" i="1"/>
  <c r="P353" i="1"/>
  <c r="P354" i="1"/>
  <c r="P376" i="1"/>
  <c r="P328" i="1"/>
  <c r="P113" i="1"/>
  <c r="P76" i="1"/>
  <c r="P312" i="1"/>
  <c r="P22" i="1"/>
  <c r="P310" i="1"/>
  <c r="P135" i="1"/>
  <c r="P188" i="1"/>
  <c r="P383" i="1"/>
  <c r="P97" i="1"/>
  <c r="P392" i="1"/>
  <c r="P234" i="1"/>
  <c r="P371" i="1"/>
  <c r="P137" i="1"/>
  <c r="P243" i="1"/>
  <c r="P300" i="1"/>
  <c r="P192" i="1"/>
  <c r="P340" i="1"/>
  <c r="P191" i="1"/>
  <c r="P79" i="1"/>
  <c r="P14" i="1"/>
  <c r="P388" i="1"/>
  <c r="P74" i="1"/>
  <c r="P338" i="1"/>
  <c r="P336" i="1"/>
  <c r="P132" i="1"/>
  <c r="P133" i="1"/>
  <c r="P143" i="1"/>
  <c r="P372" i="1"/>
  <c r="P190" i="1"/>
  <c r="P311" i="1"/>
  <c r="P94" i="1"/>
  <c r="P205" i="1"/>
  <c r="P86" i="1"/>
  <c r="P164" i="1"/>
  <c r="P102" i="1"/>
  <c r="P330" i="1"/>
  <c r="P187" i="1"/>
  <c r="P43" i="1"/>
  <c r="P64" i="1"/>
  <c r="P382" i="1"/>
  <c r="P160" i="1"/>
  <c r="P108" i="1"/>
  <c r="P83" i="1"/>
  <c r="P12" i="1"/>
  <c r="P139" i="1"/>
  <c r="P85" i="1"/>
  <c r="P357" i="1"/>
  <c r="P233" i="1"/>
  <c r="P96" i="1"/>
  <c r="P9" i="1"/>
  <c r="P92" i="1"/>
  <c r="P370" i="1"/>
  <c r="P387" i="1"/>
  <c r="P5" i="1"/>
  <c r="P222" i="1"/>
  <c r="P219" i="1"/>
  <c r="P368" i="1"/>
  <c r="P107" i="1"/>
  <c r="P333" i="1"/>
  <c r="P57" i="1"/>
  <c r="P356" i="1"/>
  <c r="P7" i="1"/>
  <c r="P112" i="1"/>
  <c r="P319" i="1"/>
  <c r="P177" i="1"/>
  <c r="P110" i="1"/>
  <c r="P375" i="1"/>
  <c r="P377" i="1"/>
  <c r="P186" i="1"/>
  <c r="P386" i="1"/>
  <c r="P130" i="1"/>
  <c r="P200" i="1"/>
  <c r="P384" i="1"/>
  <c r="P298" i="1"/>
  <c r="P156" i="1"/>
  <c r="P335" i="1"/>
  <c r="P81" i="1"/>
  <c r="P67" i="1"/>
  <c r="P166" i="1"/>
  <c r="P146" i="1"/>
  <c r="P105" i="1"/>
  <c r="P174" i="1"/>
  <c r="P176" i="1"/>
  <c r="P73" i="1"/>
  <c r="P10" i="1"/>
  <c r="P212" i="1"/>
  <c r="P122" i="1"/>
  <c r="P72" i="1"/>
  <c r="P324" i="1"/>
  <c r="P183" i="1"/>
  <c r="P123" i="1"/>
  <c r="P147" i="1"/>
  <c r="P305" i="1"/>
  <c r="P100" i="1"/>
  <c r="P220" i="1"/>
  <c r="P223" i="1"/>
  <c r="P228" i="1"/>
  <c r="P323" i="1"/>
  <c r="P331" i="1"/>
  <c r="P144" i="1"/>
  <c r="P167" i="1"/>
  <c r="P179" i="1"/>
  <c r="P3" i="1"/>
  <c r="P77" i="1"/>
  <c r="P315" i="1"/>
  <c r="P142" i="1"/>
  <c r="P380" i="1"/>
  <c r="P95" i="1"/>
  <c r="P2" i="1"/>
  <c r="P178" i="1"/>
  <c r="P373" i="1"/>
  <c r="P8" i="1"/>
  <c r="P378" i="1"/>
  <c r="P138" i="1"/>
  <c r="P141" i="1"/>
  <c r="P129" i="1"/>
  <c r="P34" i="1"/>
  <c r="P162" i="1"/>
  <c r="P109" i="1"/>
  <c r="P182" i="1"/>
  <c r="P325" i="1"/>
  <c r="P120" i="1"/>
  <c r="P158" i="1"/>
  <c r="P321" i="1"/>
  <c r="P55" i="1"/>
  <c r="P145" i="1"/>
  <c r="P217" i="1"/>
  <c r="P46" i="1"/>
  <c r="P148" i="1"/>
  <c r="P119" i="1"/>
  <c r="P235" i="1"/>
  <c r="P198" i="1"/>
  <c r="P19" i="1"/>
  <c r="P131" i="1"/>
  <c r="P101" i="1"/>
  <c r="P58" i="1"/>
  <c r="P116" i="1"/>
  <c r="P117" i="1"/>
  <c r="P150" i="1"/>
  <c r="P134" i="1"/>
  <c r="P214" i="1"/>
  <c r="P314" i="1"/>
  <c r="P365" i="1"/>
  <c r="P124" i="1"/>
  <c r="P211" i="1"/>
  <c r="P374" i="1"/>
  <c r="P90" i="1"/>
  <c r="P207" i="1"/>
  <c r="P24" i="1"/>
  <c r="P36" i="1"/>
  <c r="P204" i="1"/>
  <c r="P23" i="1"/>
  <c r="P391" i="1"/>
  <c r="P351" i="1"/>
  <c r="P199" i="1"/>
  <c r="P93" i="1"/>
  <c r="P168" i="1"/>
  <c r="P322" i="1"/>
  <c r="P53" i="1"/>
  <c r="P180" i="1"/>
  <c r="P62" i="1"/>
  <c r="P152" i="1"/>
  <c r="P379" i="1"/>
  <c r="P60" i="1"/>
  <c r="P342" i="1"/>
  <c r="P49" i="1"/>
  <c r="P56" i="1"/>
  <c r="P151" i="1"/>
  <c r="P39" i="1"/>
  <c r="P313" i="1"/>
  <c r="P201" i="1"/>
  <c r="P362" i="1"/>
  <c r="P128" i="1"/>
  <c r="P114" i="1"/>
  <c r="P309" i="1"/>
  <c r="P307" i="1"/>
  <c r="P173" i="1"/>
  <c r="P13" i="1"/>
  <c r="P302" i="1"/>
  <c r="P332" i="1"/>
  <c r="P115" i="1"/>
  <c r="P66" i="1"/>
  <c r="P52" i="1"/>
  <c r="P210" i="1"/>
  <c r="P127" i="1"/>
  <c r="P359" i="1"/>
  <c r="P317" i="1"/>
  <c r="P203" i="1"/>
  <c r="P326" i="1"/>
  <c r="P306" i="1"/>
  <c r="P227" i="1"/>
  <c r="P32" i="1"/>
  <c r="P194" i="1"/>
  <c r="P193" i="1"/>
  <c r="P172" i="1"/>
  <c r="P104" i="1"/>
  <c r="P361" i="1"/>
  <c r="P344" i="1"/>
  <c r="P29" i="1"/>
  <c r="P175" i="1"/>
  <c r="P47" i="1"/>
  <c r="P364" i="1"/>
  <c r="P163" i="1"/>
  <c r="P71" i="1"/>
  <c r="P358" i="1"/>
  <c r="P45" i="1"/>
  <c r="P367" i="1"/>
  <c r="P355" i="1"/>
  <c r="P225" i="1"/>
  <c r="P341" i="1"/>
  <c r="P208" i="1"/>
  <c r="P381" i="1"/>
  <c r="P343" i="1"/>
  <c r="P215" i="1"/>
  <c r="P11" i="1"/>
  <c r="P366" i="1"/>
  <c r="P89" i="1"/>
  <c r="P224" i="1"/>
  <c r="P221" i="1"/>
  <c r="P206" i="1"/>
  <c r="P369" i="1"/>
  <c r="P350" i="1"/>
  <c r="P181" i="1"/>
  <c r="P218" i="1"/>
  <c r="P118" i="1"/>
  <c r="P226" i="1"/>
  <c r="P185" i="1"/>
  <c r="P51" i="1"/>
  <c r="P346" i="1"/>
  <c r="P232" i="1"/>
  <c r="P31" i="1"/>
  <c r="P389" i="1"/>
  <c r="P165" i="1"/>
  <c r="P397" i="1"/>
  <c r="P80" i="1"/>
  <c r="P347" i="1"/>
  <c r="P213" i="1"/>
  <c r="P385" i="1"/>
  <c r="P82" i="1"/>
  <c r="P216" i="1"/>
  <c r="P345" i="1"/>
  <c r="P140" i="1"/>
  <c r="P348" i="1"/>
  <c r="P4" i="1"/>
  <c r="P230" i="1"/>
  <c r="P125" i="1"/>
  <c r="P352" i="1"/>
  <c r="P308" i="1"/>
  <c r="P6" i="1"/>
  <c r="P316" i="1"/>
  <c r="P153" i="1"/>
  <c r="P169" i="1"/>
  <c r="P320" i="1"/>
  <c r="P78" i="1"/>
  <c r="P38" i="1"/>
  <c r="P87" i="1"/>
  <c r="P360" i="1"/>
  <c r="P363" i="1"/>
  <c r="P170" i="1"/>
  <c r="P126" i="1"/>
  <c r="P70" i="1"/>
  <c r="P337" i="1"/>
  <c r="P334" i="1"/>
  <c r="P260" i="1"/>
  <c r="P98" i="1"/>
  <c r="P28" i="1"/>
  <c r="P88" i="1"/>
  <c r="P171" i="1"/>
  <c r="P197" i="1"/>
  <c r="P184" i="1"/>
  <c r="P229" i="1"/>
  <c r="P16" i="1"/>
  <c r="P48" i="1"/>
  <c r="P136" i="1"/>
  <c r="P299" i="1"/>
  <c r="P390" i="1"/>
  <c r="P63" i="1"/>
  <c r="P196" i="1"/>
  <c r="P121" i="1"/>
  <c r="P202" i="1"/>
  <c r="P69" i="1"/>
  <c r="P27" i="1"/>
  <c r="P157" i="1"/>
  <c r="P84" i="1"/>
  <c r="P394" i="1"/>
  <c r="P395" i="1"/>
  <c r="P339" i="1"/>
  <c r="P242" i="1"/>
  <c r="P111" i="1"/>
  <c r="P256" i="1"/>
  <c r="P59" i="1"/>
  <c r="P33" i="1"/>
  <c r="P264" i="1"/>
  <c r="P75" i="1"/>
  <c r="P318" i="1"/>
  <c r="P25" i="1"/>
  <c r="P61" i="1"/>
  <c r="P398" i="1"/>
  <c r="P399" i="1"/>
  <c r="P159" i="1"/>
  <c r="P349" i="1"/>
  <c r="P30" i="1"/>
  <c r="P239" i="1"/>
  <c r="P245" i="1"/>
  <c r="P236" i="1"/>
  <c r="P35" i="1"/>
  <c r="P286" i="1"/>
  <c r="P253" i="1"/>
  <c r="P400" i="1"/>
  <c r="P103" i="1"/>
  <c r="P241" i="1"/>
  <c r="P255" i="1"/>
  <c r="P26" i="1"/>
  <c r="P237" i="1"/>
  <c r="P292" i="1"/>
  <c r="P271" i="1"/>
  <c r="P263" i="1"/>
  <c r="P283" i="1"/>
  <c r="P259" i="1"/>
  <c r="P289" i="1"/>
  <c r="P291" i="1"/>
  <c r="P252" i="1"/>
  <c r="P261" i="1"/>
  <c r="P262" i="1"/>
  <c r="P250" i="1"/>
  <c r="P288" i="1"/>
  <c r="P396" i="1"/>
  <c r="P295" i="1"/>
  <c r="P238" i="1"/>
  <c r="P20" i="1"/>
  <c r="P284" i="1"/>
  <c r="P281" i="1"/>
  <c r="P279" i="1"/>
  <c r="P294" i="1"/>
  <c r="P254" i="1"/>
  <c r="P249" i="1"/>
  <c r="P270" i="1"/>
  <c r="P293" i="1"/>
  <c r="P282" i="1"/>
  <c r="P91" i="1"/>
  <c r="P273" i="1"/>
  <c r="P327" i="1"/>
  <c r="P240" i="1"/>
  <c r="P303" i="1"/>
  <c r="P267" i="1"/>
  <c r="P296" i="1"/>
  <c r="P247" i="1"/>
  <c r="P272" i="1"/>
  <c r="P149" i="1"/>
  <c r="P290" i="1"/>
  <c r="P251" i="1"/>
  <c r="P280" i="1"/>
  <c r="P246" i="1"/>
  <c r="P268" i="1"/>
  <c r="P285" i="1"/>
  <c r="P304" i="1"/>
  <c r="P269" i="1"/>
  <c r="P44" i="1"/>
  <c r="P287" i="1"/>
  <c r="P248" i="1"/>
  <c r="P161" i="1"/>
  <c r="P297" i="1"/>
  <c r="P275" i="1"/>
  <c r="P265" i="1"/>
  <c r="P18" i="1"/>
  <c r="P50" i="1"/>
  <c r="P189" i="1"/>
  <c r="P274" i="1"/>
  <c r="P244" i="1"/>
  <c r="P99" i="1"/>
  <c r="P195" i="1"/>
  <c r="P21" i="1"/>
  <c r="P393" i="1"/>
  <c r="P15" i="1"/>
  <c r="P257" i="1"/>
  <c r="P37" i="1"/>
  <c r="P65" i="1"/>
  <c r="P40" i="1"/>
  <c r="P54" i="1"/>
  <c r="P278" i="1"/>
  <c r="P41" i="1"/>
  <c r="P329" i="1"/>
  <c r="P42" i="1"/>
  <c r="P106" i="1"/>
  <c r="P17" i="1"/>
  <c r="P258" i="1"/>
  <c r="P209" i="1"/>
  <c r="P155" i="1"/>
  <c r="P68" i="1"/>
  <c r="P277" i="1"/>
  <c r="P266" i="1"/>
  <c r="P276" i="1"/>
  <c r="P231" i="1"/>
  <c r="P154" i="1"/>
  <c r="Y242" i="1" l="1"/>
  <c r="Y164" i="1"/>
  <c r="Y173" i="1"/>
  <c r="Y147" i="1"/>
  <c r="Y154" i="1"/>
  <c r="V94" i="1"/>
  <c r="V3" i="1"/>
  <c r="W362" i="1"/>
  <c r="X362" i="1"/>
  <c r="Y11" i="1"/>
  <c r="Y142" i="1"/>
  <c r="Y376" i="1"/>
  <c r="Y157" i="1"/>
  <c r="Y97" i="1"/>
  <c r="Y30" i="1"/>
  <c r="Y389" i="1"/>
  <c r="Y316" i="1"/>
  <c r="Y180" i="1"/>
  <c r="Y307" i="1"/>
  <c r="Y93" i="1"/>
  <c r="Y110" i="1"/>
  <c r="Y57" i="1"/>
  <c r="Y156" i="1"/>
  <c r="Y258" i="1"/>
  <c r="Y28" i="1"/>
  <c r="Y206" i="1"/>
  <c r="Y176" i="1"/>
  <c r="Y27" i="1"/>
  <c r="Y280" i="1"/>
  <c r="Y267" i="1"/>
  <c r="Y24" i="1"/>
  <c r="Y21" i="1"/>
  <c r="Y355" i="1"/>
  <c r="Y324" i="1"/>
  <c r="Y390" i="1"/>
  <c r="Y334" i="1"/>
  <c r="Y228" i="1"/>
  <c r="Y313" i="1"/>
  <c r="Y202" i="1"/>
  <c r="Y211" i="1"/>
  <c r="Y58" i="1"/>
  <c r="Y363" i="1"/>
  <c r="Y192" i="1"/>
  <c r="Y2" i="1"/>
  <c r="Y143" i="1"/>
  <c r="Y212" i="1"/>
  <c r="Y83" i="1"/>
  <c r="Y59" i="1"/>
  <c r="Y277" i="1"/>
  <c r="Y236" i="1"/>
  <c r="Y178" i="1"/>
  <c r="Y70" i="1"/>
  <c r="Y18" i="1"/>
  <c r="Y12" i="1"/>
  <c r="Y248" i="1"/>
  <c r="Y191" i="1"/>
  <c r="Y75" i="1"/>
  <c r="Y336" i="1"/>
  <c r="Y166" i="1"/>
  <c r="Y168" i="1"/>
  <c r="Y134" i="1"/>
  <c r="Y298" i="1"/>
  <c r="Y312" i="1"/>
  <c r="Y338" i="1"/>
  <c r="Y123" i="1"/>
  <c r="Y359" i="1"/>
  <c r="Y349" i="1"/>
  <c r="Y199" i="1"/>
  <c r="Y292" i="1"/>
  <c r="Y213" i="1"/>
  <c r="Y315" i="1"/>
  <c r="Y342" i="1"/>
  <c r="Y133" i="1"/>
  <c r="Y246" i="1"/>
  <c r="Y209" i="1"/>
  <c r="Y51" i="1"/>
  <c r="Y50" i="1"/>
  <c r="Y331" i="1"/>
  <c r="Y272" i="1"/>
  <c r="Y351" i="1"/>
  <c r="Y222" i="1"/>
  <c r="Y131" i="1"/>
  <c r="Y227" i="1"/>
  <c r="Y183" i="1"/>
  <c r="Y339" i="1"/>
  <c r="Y233" i="1"/>
  <c r="Y377" i="1"/>
  <c r="Y323" i="1"/>
  <c r="Y314" i="1"/>
  <c r="Y81" i="1"/>
  <c r="Y138" i="1"/>
  <c r="Y17" i="1"/>
  <c r="Y126" i="1"/>
  <c r="Y127" i="1"/>
  <c r="Y10" i="1"/>
  <c r="Y80" i="1"/>
  <c r="Y45" i="1"/>
  <c r="Y320" i="1"/>
  <c r="Y278" i="1"/>
  <c r="Y91" i="1"/>
  <c r="Y297" i="1"/>
  <c r="Y234" i="1"/>
  <c r="Y220" i="1"/>
  <c r="Y285" i="1"/>
  <c r="Y144" i="1"/>
  <c r="Y169" i="1"/>
  <c r="Y370" i="1"/>
  <c r="Y335" i="1"/>
  <c r="Y8" i="1"/>
  <c r="Y371" i="1"/>
  <c r="Y198" i="1"/>
  <c r="Y145" i="1"/>
  <c r="Y235" i="1"/>
  <c r="Y386" i="1"/>
  <c r="Y184" i="1"/>
  <c r="Y31" i="1"/>
  <c r="Y296" i="1"/>
  <c r="Y310" i="1"/>
  <c r="Y66" i="1"/>
  <c r="Y273" i="1"/>
  <c r="Y260" i="1"/>
  <c r="Y271" i="1"/>
  <c r="Y122" i="1"/>
  <c r="Y148" i="1"/>
  <c r="Y254" i="1"/>
  <c r="Y374" i="1"/>
  <c r="Y384" i="1"/>
  <c r="Y385" i="1"/>
  <c r="Y102" i="1"/>
  <c r="Y299" i="1"/>
  <c r="Y302" i="1"/>
  <c r="Y163" i="1"/>
  <c r="Y348" i="1"/>
  <c r="Y219" i="1"/>
  <c r="Y387" i="1"/>
  <c r="Y124" i="1"/>
  <c r="Y32" i="1"/>
  <c r="Y101" i="1"/>
  <c r="Y13" i="1"/>
  <c r="Y100" i="1"/>
  <c r="Y257" i="1"/>
  <c r="Y368" i="1"/>
  <c r="Y60" i="1"/>
  <c r="Y244" i="1"/>
  <c r="Y165" i="1"/>
  <c r="Y333" i="1"/>
  <c r="Y88" i="1"/>
  <c r="Y195" i="1"/>
  <c r="Y67" i="1"/>
  <c r="Y208" i="1"/>
  <c r="Y249" i="1"/>
  <c r="Y108" i="1"/>
  <c r="Y104" i="1"/>
  <c r="Y382" i="1"/>
  <c r="Y85" i="1"/>
  <c r="Y7" i="1"/>
  <c r="Y343" i="1"/>
  <c r="Y116" i="1"/>
  <c r="Y112" i="1"/>
  <c r="Y87" i="1"/>
  <c r="Y23" i="1"/>
  <c r="Y33" i="1"/>
  <c r="Y19" i="1"/>
  <c r="Y345" i="1"/>
  <c r="Y56" i="1"/>
  <c r="Y269" i="1"/>
  <c r="Y172" i="1"/>
  <c r="Y327" i="1"/>
  <c r="Y318" i="1"/>
  <c r="Y162" i="1"/>
  <c r="Y52" i="1"/>
  <c r="Y136" i="1"/>
  <c r="Y319" i="1"/>
  <c r="Y321" i="1"/>
  <c r="Y62" i="1"/>
  <c r="Y252" i="1"/>
  <c r="Y196" i="1"/>
  <c r="Y304" i="1"/>
  <c r="Y352" i="1"/>
  <c r="Y128" i="1"/>
  <c r="Y346" i="1"/>
  <c r="Y358" i="1"/>
  <c r="Y388" i="1"/>
  <c r="Y365" i="1"/>
  <c r="Y243" i="1"/>
  <c r="Y35" i="1"/>
  <c r="Y367" i="1"/>
  <c r="Y53" i="1"/>
  <c r="Y224" i="1"/>
  <c r="Y200" i="1"/>
  <c r="Y194" i="1"/>
  <c r="Y247" i="1"/>
  <c r="Y265" i="1"/>
  <c r="Y286" i="1"/>
  <c r="Y300" i="1"/>
  <c r="Y239" i="1"/>
  <c r="Y400" i="1"/>
  <c r="Y295" i="1"/>
  <c r="Y185" i="1"/>
  <c r="Y373" i="1"/>
  <c r="Y362" i="1"/>
  <c r="Y174" i="1"/>
  <c r="Y395" i="1"/>
  <c r="Y155" i="1"/>
  <c r="Y95" i="1"/>
  <c r="Y115" i="1"/>
  <c r="Y94" i="1"/>
  <c r="Y276" i="1"/>
  <c r="Y330" i="1"/>
  <c r="Y245" i="1"/>
  <c r="Y322" i="1"/>
  <c r="Y399" i="1"/>
  <c r="Y72" i="1"/>
  <c r="Y279" i="1"/>
  <c r="Y287" i="1"/>
  <c r="Y54" i="1"/>
  <c r="Y113" i="1"/>
  <c r="Y237" i="1"/>
  <c r="Y149" i="1"/>
  <c r="Y366" i="1"/>
  <c r="Y353" i="1"/>
  <c r="Y151" i="1"/>
  <c r="Y357" i="1"/>
  <c r="Y106" i="1"/>
  <c r="Y73" i="1"/>
  <c r="Y159" i="1"/>
  <c r="Y230" i="1"/>
  <c r="Y161" i="1"/>
  <c r="Y317" i="1"/>
  <c r="Y205" i="1"/>
  <c r="Y301" i="1"/>
  <c r="Y170" i="1"/>
  <c r="Y37" i="1"/>
  <c r="Y364" i="1"/>
  <c r="Y15" i="1"/>
  <c r="Y281" i="1"/>
  <c r="Y261" i="1"/>
  <c r="Y47" i="1"/>
  <c r="Y361" i="1"/>
  <c r="Y55" i="1"/>
  <c r="Y44" i="1"/>
  <c r="Y217" i="1"/>
  <c r="Y153" i="1"/>
  <c r="Y175" i="1"/>
  <c r="Y76" i="1"/>
  <c r="Y150" i="1"/>
  <c r="Y193" i="1"/>
  <c r="Y118" i="1"/>
  <c r="Y350" i="1"/>
  <c r="Y392" i="1"/>
  <c r="Y109" i="1"/>
  <c r="Y125" i="1"/>
  <c r="Y274" i="1"/>
  <c r="Y84" i="1"/>
  <c r="Y132" i="1"/>
  <c r="Y40" i="1"/>
  <c r="Y369" i="1"/>
  <c r="Y275" i="1"/>
  <c r="Y231" i="1"/>
  <c r="Y6" i="1"/>
  <c r="Y225" i="1"/>
  <c r="Y69" i="1"/>
  <c r="Y268" i="1"/>
  <c r="Y397" i="1"/>
  <c r="Y120" i="1"/>
  <c r="Y383" i="1"/>
  <c r="Y130" i="1"/>
  <c r="Y77" i="1"/>
  <c r="Y119" i="1"/>
  <c r="Y188" i="1"/>
  <c r="Y49" i="1"/>
  <c r="Y356" i="1"/>
  <c r="Y197" i="1"/>
  <c r="Y86" i="1"/>
  <c r="Y152" i="1"/>
  <c r="Y186" i="1"/>
  <c r="Y48" i="1"/>
  <c r="Y288" i="1"/>
  <c r="Y354" i="1"/>
  <c r="Y325" i="1"/>
  <c r="Y270" i="1"/>
  <c r="Y347" i="1"/>
  <c r="Y181" i="1"/>
  <c r="Y9" i="1"/>
  <c r="Y256" i="1"/>
  <c r="Y259" i="1"/>
  <c r="Y61" i="1"/>
  <c r="Y38" i="1"/>
  <c r="Y78" i="1"/>
  <c r="Y189" i="1"/>
  <c r="Y160" i="1"/>
  <c r="Y232" i="1"/>
  <c r="Y117" i="1"/>
  <c r="Y306" i="1"/>
  <c r="Y90" i="1"/>
  <c r="Y139" i="1"/>
  <c r="Y375" i="1"/>
  <c r="Y380" i="1"/>
  <c r="Y141" i="1"/>
  <c r="Y171" i="1"/>
  <c r="Y201" i="1"/>
  <c r="Y111" i="1"/>
  <c r="Y360" i="1"/>
  <c r="Y255" i="1"/>
  <c r="Y251" i="1"/>
  <c r="Y103" i="1"/>
  <c r="Y71" i="1"/>
  <c r="Y290" i="1"/>
  <c r="Y177" i="1"/>
  <c r="Y135" i="1"/>
  <c r="Y289" i="1"/>
  <c r="Y146" i="1"/>
  <c r="Y303" i="1"/>
  <c r="Y167" i="1"/>
  <c r="Y74" i="1"/>
  <c r="Y65" i="1"/>
  <c r="Y305" i="1"/>
  <c r="Y20" i="1"/>
  <c r="Y137" i="1"/>
  <c r="Y309" i="1"/>
  <c r="Y34" i="1"/>
  <c r="Y391" i="1"/>
  <c r="Y121" i="1"/>
  <c r="Y311" i="1"/>
  <c r="Y291" i="1"/>
  <c r="Y396" i="1"/>
  <c r="Y393" i="1"/>
  <c r="Y215" i="1"/>
  <c r="Y294" i="1"/>
  <c r="Y182" i="1"/>
  <c r="Y282" i="1"/>
  <c r="Y105" i="1"/>
  <c r="Y264" i="1"/>
  <c r="Y293" i="1"/>
  <c r="Y107" i="1"/>
  <c r="Y218" i="1"/>
  <c r="Y341" i="1"/>
  <c r="Y372" i="1"/>
  <c r="Y204" i="1"/>
  <c r="Y381" i="1"/>
  <c r="Y308" i="1"/>
  <c r="Y190" i="1"/>
  <c r="Y187" i="1"/>
  <c r="Y214" i="1"/>
  <c r="Y99" i="1"/>
  <c r="Y5" i="1"/>
  <c r="Y210" i="1"/>
  <c r="Y266" i="1"/>
  <c r="Y262" i="1"/>
  <c r="Y284" i="1"/>
  <c r="Y263" i="1"/>
  <c r="Y16" i="1"/>
  <c r="Y340" i="1"/>
  <c r="Y328" i="1"/>
  <c r="Y25" i="1"/>
  <c r="Y68" i="1"/>
  <c r="Y158" i="1"/>
  <c r="Y240" i="1"/>
  <c r="Y96" i="1"/>
  <c r="Y379" i="1"/>
  <c r="Y203" i="1"/>
  <c r="Y4" i="1"/>
  <c r="Y221" i="1"/>
  <c r="Y22" i="1"/>
  <c r="Y140" i="1"/>
  <c r="Y64" i="1"/>
  <c r="Y79" i="1"/>
  <c r="Y394" i="1"/>
  <c r="Y332" i="1"/>
  <c r="Y216" i="1"/>
  <c r="Y250" i="1"/>
  <c r="Y241" i="1"/>
  <c r="Y98" i="1"/>
  <c r="Y329" i="1"/>
  <c r="Y238" i="1"/>
  <c r="Y92" i="1"/>
  <c r="Y253" i="1"/>
  <c r="Y283" i="1"/>
  <c r="Y207" i="1"/>
  <c r="Y42" i="1"/>
  <c r="Y41" i="1"/>
  <c r="Y89" i="1"/>
  <c r="Y14" i="1"/>
  <c r="Y226" i="1"/>
  <c r="Y3" i="1"/>
  <c r="Y29" i="1"/>
  <c r="Y223" i="1"/>
  <c r="Y82" i="1"/>
  <c r="Y39" i="1"/>
  <c r="Y326" i="1"/>
  <c r="Y398" i="1"/>
  <c r="Y129" i="1"/>
  <c r="Y378" i="1"/>
  <c r="Y114" i="1"/>
  <c r="Y179" i="1"/>
  <c r="Y43" i="1"/>
  <c r="Y26" i="1"/>
  <c r="Y36" i="1"/>
  <c r="Y63" i="1"/>
  <c r="Y46" i="1"/>
  <c r="Y229" i="1"/>
  <c r="Y344" i="1"/>
  <c r="Y337" i="1"/>
  <c r="W382" i="1"/>
  <c r="X65" i="1"/>
  <c r="W3" i="1"/>
  <c r="W315" i="1"/>
  <c r="W139" i="1"/>
  <c r="W201" i="1"/>
  <c r="W143" i="1"/>
  <c r="W19" i="1"/>
  <c r="W373" i="1"/>
  <c r="W298" i="1"/>
  <c r="W241" i="1"/>
  <c r="W260" i="1"/>
  <c r="W175" i="1"/>
  <c r="W106" i="1"/>
  <c r="W348" i="1"/>
  <c r="W17" i="1"/>
  <c r="W263" i="1"/>
  <c r="W394" i="1"/>
  <c r="W369" i="1"/>
  <c r="W188" i="1"/>
  <c r="W270" i="1"/>
  <c r="W179" i="1"/>
  <c r="W117" i="1"/>
  <c r="W291" i="1"/>
  <c r="W70" i="1"/>
  <c r="W98" i="1"/>
  <c r="W400" i="1"/>
  <c r="X72" i="1"/>
  <c r="X200" i="1"/>
  <c r="X365" i="1"/>
  <c r="X311" i="1"/>
  <c r="X353" i="1"/>
  <c r="X131" i="1"/>
  <c r="X328" i="1"/>
  <c r="X359" i="1"/>
  <c r="X374" i="1"/>
  <c r="X14" i="1"/>
  <c r="X255" i="1"/>
  <c r="X230" i="1"/>
  <c r="X235" i="1"/>
  <c r="X114" i="1"/>
  <c r="X58" i="1"/>
  <c r="X215" i="1"/>
  <c r="X269" i="1"/>
  <c r="X67" i="1"/>
  <c r="X52" i="1"/>
  <c r="X292" i="1"/>
  <c r="X275" i="1"/>
  <c r="X273" i="1"/>
  <c r="X33" i="1"/>
  <c r="X341" i="1"/>
  <c r="X69" i="1"/>
  <c r="W375" i="1"/>
  <c r="W368" i="1"/>
  <c r="W202" i="1"/>
  <c r="W191" i="1"/>
  <c r="W212" i="1"/>
  <c r="W325" i="1"/>
  <c r="W86" i="1"/>
  <c r="W135" i="1"/>
  <c r="W85" i="1"/>
  <c r="W160" i="1"/>
  <c r="W96" i="1"/>
  <c r="W342" i="1"/>
  <c r="W165" i="1"/>
  <c r="W32" i="1"/>
  <c r="W216" i="1"/>
  <c r="W151" i="1"/>
  <c r="W267" i="1"/>
  <c r="W284" i="1"/>
  <c r="W31" i="1"/>
  <c r="W78" i="1"/>
  <c r="W327" i="1"/>
  <c r="W66" i="1"/>
  <c r="W276" i="1"/>
  <c r="W25" i="1"/>
  <c r="W38" i="1"/>
  <c r="X382" i="1"/>
  <c r="W74" i="1"/>
  <c r="W83" i="1"/>
  <c r="W5" i="1"/>
  <c r="W82" i="1"/>
  <c r="W134" i="1"/>
  <c r="W377" i="1"/>
  <c r="W197" i="1"/>
  <c r="W370" i="1"/>
  <c r="W95" i="1"/>
  <c r="W331" i="1"/>
  <c r="W177" i="1"/>
  <c r="W29" i="1"/>
  <c r="W262" i="1"/>
  <c r="W55" i="1"/>
  <c r="W371" i="1"/>
  <c r="W350" i="1"/>
  <c r="W47" i="1"/>
  <c r="W319" i="1"/>
  <c r="W288" i="1"/>
  <c r="W266" i="1"/>
  <c r="W35" i="1"/>
  <c r="W208" i="1"/>
  <c r="W290" i="1"/>
  <c r="W68" i="1"/>
  <c r="X375" i="1"/>
  <c r="X368" i="1"/>
  <c r="X202" i="1"/>
  <c r="X191" i="1"/>
  <c r="X212" i="1"/>
  <c r="X325" i="1"/>
  <c r="X86" i="1"/>
  <c r="X135" i="1"/>
  <c r="X241" i="1"/>
  <c r="X260" i="1"/>
  <c r="X175" i="1"/>
  <c r="X106" i="1"/>
  <c r="X348" i="1"/>
  <c r="X17" i="1"/>
  <c r="X263" i="1"/>
  <c r="X394" i="1"/>
  <c r="X369" i="1"/>
  <c r="X188" i="1"/>
  <c r="X270" i="1"/>
  <c r="X179" i="1"/>
  <c r="X117" i="1"/>
  <c r="X291" i="1"/>
  <c r="X209" i="1"/>
  <c r="X167" i="1"/>
  <c r="X329" i="1"/>
  <c r="W356" i="1"/>
  <c r="W132" i="1"/>
  <c r="W176" i="1"/>
  <c r="W222" i="1"/>
  <c r="W2" i="1"/>
  <c r="W158" i="1"/>
  <c r="W120" i="1"/>
  <c r="W302" i="1"/>
  <c r="W343" i="1"/>
  <c r="W358" i="1"/>
  <c r="W192" i="1"/>
  <c r="W355" i="1"/>
  <c r="W84" i="1"/>
  <c r="W187" i="1"/>
  <c r="W129" i="1"/>
  <c r="W142" i="1"/>
  <c r="W194" i="1"/>
  <c r="W169" i="1"/>
  <c r="W157" i="1"/>
  <c r="W30" i="1"/>
  <c r="W399" i="1"/>
  <c r="W285" i="1"/>
  <c r="W306" i="1"/>
  <c r="W172" i="1"/>
  <c r="W40" i="1"/>
  <c r="X74" i="1"/>
  <c r="X83" i="1"/>
  <c r="X5" i="1"/>
  <c r="X82" i="1"/>
  <c r="X134" i="1"/>
  <c r="X377" i="1"/>
  <c r="X197" i="1"/>
  <c r="X370" i="1"/>
  <c r="X85" i="1"/>
  <c r="X160" i="1"/>
  <c r="X96" i="1"/>
  <c r="X342" i="1"/>
  <c r="X165" i="1"/>
  <c r="X32" i="1"/>
  <c r="X216" i="1"/>
  <c r="X151" i="1"/>
  <c r="X267" i="1"/>
  <c r="X284" i="1"/>
  <c r="X31" i="1"/>
  <c r="X78" i="1"/>
  <c r="X327" i="1"/>
  <c r="X66" i="1"/>
  <c r="X227" i="1"/>
  <c r="X293" i="1"/>
  <c r="X400" i="1"/>
  <c r="W174" i="1"/>
  <c r="W199" i="1"/>
  <c r="W310" i="1"/>
  <c r="W305" i="1"/>
  <c r="W182" i="1"/>
  <c r="W144" i="1"/>
  <c r="W386" i="1"/>
  <c r="W10" i="1"/>
  <c r="W168" i="1"/>
  <c r="W323" i="1"/>
  <c r="W109" i="1"/>
  <c r="W256" i="1"/>
  <c r="W79" i="1"/>
  <c r="W126" i="1"/>
  <c r="W363" i="1"/>
  <c r="W45" i="1"/>
  <c r="W60" i="1"/>
  <c r="W48" i="1"/>
  <c r="W339" i="1"/>
  <c r="W21" i="1"/>
  <c r="W272" i="1"/>
  <c r="W159" i="1"/>
  <c r="W26" i="1"/>
  <c r="W307" i="1"/>
  <c r="W184" i="1"/>
  <c r="X356" i="1"/>
  <c r="X132" i="1"/>
  <c r="X176" i="1"/>
  <c r="X222" i="1"/>
  <c r="X2" i="1"/>
  <c r="X158" i="1"/>
  <c r="X120" i="1"/>
  <c r="X302" i="1"/>
  <c r="X95" i="1"/>
  <c r="X331" i="1"/>
  <c r="X177" i="1"/>
  <c r="X29" i="1"/>
  <c r="X262" i="1"/>
  <c r="X55" i="1"/>
  <c r="X371" i="1"/>
  <c r="X350" i="1"/>
  <c r="X47" i="1"/>
  <c r="X319" i="1"/>
  <c r="X288" i="1"/>
  <c r="X266" i="1"/>
  <c r="X35" i="1"/>
  <c r="X70" i="1"/>
  <c r="X98" i="1"/>
  <c r="X38" i="1"/>
  <c r="W94" i="1"/>
  <c r="W361" i="1"/>
  <c r="W4" i="1"/>
  <c r="W314" i="1"/>
  <c r="W186" i="1"/>
  <c r="W6" i="1"/>
  <c r="W321" i="1"/>
  <c r="W378" i="1"/>
  <c r="W214" i="1"/>
  <c r="W20" i="1"/>
  <c r="W93" i="1"/>
  <c r="W156" i="1"/>
  <c r="W49" i="1"/>
  <c r="W153" i="1"/>
  <c r="W152" i="1"/>
  <c r="W138" i="1"/>
  <c r="W53" i="1"/>
  <c r="W232" i="1"/>
  <c r="W24" i="1"/>
  <c r="W183" i="1"/>
  <c r="W221" i="1"/>
  <c r="W318" i="1"/>
  <c r="W396" i="1"/>
  <c r="W309" i="1"/>
  <c r="W54" i="1"/>
  <c r="X174" i="1"/>
  <c r="X199" i="1"/>
  <c r="X310" i="1"/>
  <c r="X305" i="1"/>
  <c r="X182" i="1"/>
  <c r="X144" i="1"/>
  <c r="X386" i="1"/>
  <c r="X10" i="1"/>
  <c r="X343" i="1"/>
  <c r="X358" i="1"/>
  <c r="X192" i="1"/>
  <c r="X355" i="1"/>
  <c r="X84" i="1"/>
  <c r="X187" i="1"/>
  <c r="X129" i="1"/>
  <c r="X142" i="1"/>
  <c r="X194" i="1"/>
  <c r="X169" i="1"/>
  <c r="X157" i="1"/>
  <c r="X30" i="1"/>
  <c r="X399" i="1"/>
  <c r="X285" i="1"/>
  <c r="X276" i="1"/>
  <c r="X25" i="1"/>
  <c r="X68" i="1"/>
  <c r="W108" i="1"/>
  <c r="W301" i="1"/>
  <c r="W300" i="1"/>
  <c r="W367" i="1"/>
  <c r="W330" i="1"/>
  <c r="W150" i="1"/>
  <c r="W16" i="1"/>
  <c r="W220" i="1"/>
  <c r="W97" i="1"/>
  <c r="W22" i="1"/>
  <c r="W349" i="1"/>
  <c r="W238" i="1"/>
  <c r="W116" i="1"/>
  <c r="W337" i="1"/>
  <c r="W226" i="1"/>
  <c r="W43" i="1"/>
  <c r="W231" i="1"/>
  <c r="W281" i="1"/>
  <c r="W322" i="1"/>
  <c r="W105" i="1"/>
  <c r="W15" i="1"/>
  <c r="W57" i="1"/>
  <c r="W44" i="1"/>
  <c r="W89" i="1"/>
  <c r="X94" i="1"/>
  <c r="X361" i="1"/>
  <c r="X4" i="1"/>
  <c r="X314" i="1"/>
  <c r="X186" i="1"/>
  <c r="X6" i="1"/>
  <c r="X321" i="1"/>
  <c r="X378" i="1"/>
  <c r="X168" i="1"/>
  <c r="X323" i="1"/>
  <c r="X109" i="1"/>
  <c r="X256" i="1"/>
  <c r="X79" i="1"/>
  <c r="X126" i="1"/>
  <c r="X363" i="1"/>
  <c r="X45" i="1"/>
  <c r="X60" i="1"/>
  <c r="X48" i="1"/>
  <c r="X339" i="1"/>
  <c r="X21" i="1"/>
  <c r="X272" i="1"/>
  <c r="X159" i="1"/>
  <c r="X208" i="1"/>
  <c r="X290" i="1"/>
  <c r="X40" i="1"/>
  <c r="W376" i="1"/>
  <c r="W71" i="1"/>
  <c r="W140" i="1"/>
  <c r="W73" i="1"/>
  <c r="W124" i="1"/>
  <c r="W110" i="1"/>
  <c r="W148" i="1"/>
  <c r="W381" i="1"/>
  <c r="W125" i="1"/>
  <c r="W81" i="1"/>
  <c r="W9" i="1"/>
  <c r="W249" i="1"/>
  <c r="W91" i="1"/>
  <c r="W56" i="1"/>
  <c r="W251" i="1"/>
  <c r="W345" i="1"/>
  <c r="W351" i="1"/>
  <c r="W352" i="1"/>
  <c r="W210" i="1"/>
  <c r="W171" i="1"/>
  <c r="W278" i="1"/>
  <c r="W180" i="1"/>
  <c r="W37" i="1"/>
  <c r="W181" i="1"/>
  <c r="X108" i="1"/>
  <c r="X301" i="1"/>
  <c r="X300" i="1"/>
  <c r="X367" i="1"/>
  <c r="X330" i="1"/>
  <c r="X150" i="1"/>
  <c r="X16" i="1"/>
  <c r="X220" i="1"/>
  <c r="X214" i="1"/>
  <c r="X20" i="1"/>
  <c r="X93" i="1"/>
  <c r="X156" i="1"/>
  <c r="X49" i="1"/>
  <c r="X153" i="1"/>
  <c r="X152" i="1"/>
  <c r="X138" i="1"/>
  <c r="X53" i="1"/>
  <c r="X232" i="1"/>
  <c r="X24" i="1"/>
  <c r="X183" i="1"/>
  <c r="X221" i="1"/>
  <c r="X318" i="1"/>
  <c r="X306" i="1"/>
  <c r="X172" i="1"/>
  <c r="X184" i="1"/>
  <c r="W102" i="1"/>
  <c r="W76" i="1"/>
  <c r="W137" i="1"/>
  <c r="W141" i="1"/>
  <c r="W8" i="1"/>
  <c r="W111" i="1"/>
  <c r="W234" i="1"/>
  <c r="W196" i="1"/>
  <c r="W236" i="1"/>
  <c r="W389" i="1"/>
  <c r="W250" i="1"/>
  <c r="W245" i="1"/>
  <c r="W193" i="1"/>
  <c r="W254" i="1"/>
  <c r="W18" i="1"/>
  <c r="W259" i="1"/>
  <c r="W27" i="1"/>
  <c r="W393" i="1"/>
  <c r="W397" i="1"/>
  <c r="W261" i="1"/>
  <c r="W282" i="1"/>
  <c r="W92" i="1"/>
  <c r="W395" i="1"/>
  <c r="W11" i="1"/>
  <c r="W41" i="1"/>
  <c r="X376" i="1"/>
  <c r="X71" i="1"/>
  <c r="X140" i="1"/>
  <c r="X73" i="1"/>
  <c r="X124" i="1"/>
  <c r="X110" i="1"/>
  <c r="X148" i="1"/>
  <c r="X381" i="1"/>
  <c r="X97" i="1"/>
  <c r="X22" i="1"/>
  <c r="X349" i="1"/>
  <c r="X238" i="1"/>
  <c r="X116" i="1"/>
  <c r="X337" i="1"/>
  <c r="X226" i="1"/>
  <c r="X43" i="1"/>
  <c r="X231" i="1"/>
  <c r="X281" i="1"/>
  <c r="X322" i="1"/>
  <c r="X105" i="1"/>
  <c r="X15" i="1"/>
  <c r="X26" i="1"/>
  <c r="X307" i="1"/>
  <c r="X54" i="1"/>
  <c r="W243" i="1"/>
  <c r="W100" i="1"/>
  <c r="W326" i="1"/>
  <c r="W219" i="1"/>
  <c r="W360" i="1"/>
  <c r="W203" i="1"/>
  <c r="W237" i="1"/>
  <c r="W354" i="1"/>
  <c r="W121" i="1"/>
  <c r="W239" i="1"/>
  <c r="W13" i="1"/>
  <c r="W36" i="1"/>
  <c r="W34" i="1"/>
  <c r="W213" i="1"/>
  <c r="W217" i="1"/>
  <c r="W62" i="1"/>
  <c r="W336" i="1"/>
  <c r="W304" i="1"/>
  <c r="W265" i="1"/>
  <c r="W280" i="1"/>
  <c r="W59" i="1"/>
  <c r="W12" i="1"/>
  <c r="W277" i="1"/>
  <c r="W170" i="1"/>
  <c r="W42" i="1"/>
  <c r="X102" i="1"/>
  <c r="X76" i="1"/>
  <c r="X137" i="1"/>
  <c r="X141" i="1"/>
  <c r="X8" i="1"/>
  <c r="X111" i="1"/>
  <c r="X234" i="1"/>
  <c r="X196" i="1"/>
  <c r="X125" i="1"/>
  <c r="X81" i="1"/>
  <c r="X9" i="1"/>
  <c r="X249" i="1"/>
  <c r="X91" i="1"/>
  <c r="X56" i="1"/>
  <c r="X251" i="1"/>
  <c r="X345" i="1"/>
  <c r="X351" i="1"/>
  <c r="X352" i="1"/>
  <c r="X210" i="1"/>
  <c r="X171" i="1"/>
  <c r="X278" i="1"/>
  <c r="X396" i="1"/>
  <c r="X309" i="1"/>
  <c r="X89" i="1"/>
  <c r="W357" i="1"/>
  <c r="W384" i="1"/>
  <c r="W324" i="1"/>
  <c r="W77" i="1"/>
  <c r="W344" i="1"/>
  <c r="W80" i="1"/>
  <c r="W316" i="1"/>
  <c r="W380" i="1"/>
  <c r="W198" i="1"/>
  <c r="W133" i="1"/>
  <c r="W173" i="1"/>
  <c r="W205" i="1"/>
  <c r="W244" i="1"/>
  <c r="W317" i="1"/>
  <c r="W247" i="1"/>
  <c r="W264" i="1"/>
  <c r="W274" i="1"/>
  <c r="W204" i="1"/>
  <c r="W257" i="1"/>
  <c r="W333" i="1"/>
  <c r="W271" i="1"/>
  <c r="W51" i="1"/>
  <c r="W287" i="1"/>
  <c r="W366" i="1"/>
  <c r="W297" i="1"/>
  <c r="X243" i="1"/>
  <c r="X100" i="1"/>
  <c r="X326" i="1"/>
  <c r="X219" i="1"/>
  <c r="X360" i="1"/>
  <c r="X203" i="1"/>
  <c r="X237" i="1"/>
  <c r="X354" i="1"/>
  <c r="X236" i="1"/>
  <c r="X389" i="1"/>
  <c r="X250" i="1"/>
  <c r="X245" i="1"/>
  <c r="X193" i="1"/>
  <c r="X254" i="1"/>
  <c r="X18" i="1"/>
  <c r="X259" i="1"/>
  <c r="X27" i="1"/>
  <c r="X393" i="1"/>
  <c r="X397" i="1"/>
  <c r="X261" i="1"/>
  <c r="X282" i="1"/>
  <c r="X92" i="1"/>
  <c r="X57" i="1"/>
  <c r="X44" i="1"/>
  <c r="X181" i="1"/>
  <c r="W130" i="1"/>
  <c r="W7" i="1"/>
  <c r="W103" i="1"/>
  <c r="W112" i="1"/>
  <c r="W390" i="1"/>
  <c r="W104" i="1"/>
  <c r="W340" i="1"/>
  <c r="W23" i="1"/>
  <c r="W242" i="1"/>
  <c r="W229" i="1"/>
  <c r="W334" i="1"/>
  <c r="W240" i="1"/>
  <c r="W206" i="1"/>
  <c r="W233" i="1"/>
  <c r="W258" i="1"/>
  <c r="W155" i="1"/>
  <c r="W46" i="1"/>
  <c r="W63" i="1"/>
  <c r="W296" i="1"/>
  <c r="W387" i="1"/>
  <c r="W279" i="1"/>
  <c r="W299" i="1"/>
  <c r="W294" i="1"/>
  <c r="W61" i="1"/>
  <c r="W50" i="1"/>
  <c r="X357" i="1"/>
  <c r="X384" i="1"/>
  <c r="X324" i="1"/>
  <c r="X77" i="1"/>
  <c r="X344" i="1"/>
  <c r="X80" i="1"/>
  <c r="X316" i="1"/>
  <c r="X380" i="1"/>
  <c r="X121" i="1"/>
  <c r="X239" i="1"/>
  <c r="X13" i="1"/>
  <c r="X36" i="1"/>
  <c r="X34" i="1"/>
  <c r="X213" i="1"/>
  <c r="X217" i="1"/>
  <c r="X62" i="1"/>
  <c r="X336" i="1"/>
  <c r="X304" i="1"/>
  <c r="X265" i="1"/>
  <c r="X280" i="1"/>
  <c r="X59" i="1"/>
  <c r="X12" i="1"/>
  <c r="X180" i="1"/>
  <c r="X37" i="1"/>
  <c r="X41" i="1"/>
  <c r="W313" i="1"/>
  <c r="W154" i="1"/>
  <c r="W372" i="1"/>
  <c r="W87" i="1"/>
  <c r="W364" i="1"/>
  <c r="W119" i="1"/>
  <c r="W392" i="1"/>
  <c r="W207" i="1"/>
  <c r="W335" i="1"/>
  <c r="W332" i="1"/>
  <c r="W303" i="1"/>
  <c r="W253" i="1"/>
  <c r="W147" i="1"/>
  <c r="W128" i="1"/>
  <c r="W225" i="1"/>
  <c r="W64" i="1"/>
  <c r="W28" i="1"/>
  <c r="W218" i="1"/>
  <c r="W289" i="1"/>
  <c r="W127" i="1"/>
  <c r="W347" i="1"/>
  <c r="W308" i="1"/>
  <c r="W33" i="1"/>
  <c r="W118" i="1"/>
  <c r="W88" i="1"/>
  <c r="X130" i="1"/>
  <c r="X7" i="1"/>
  <c r="X103" i="1"/>
  <c r="X112" i="1"/>
  <c r="X390" i="1"/>
  <c r="X104" i="1"/>
  <c r="X340" i="1"/>
  <c r="X23" i="1"/>
  <c r="X198" i="1"/>
  <c r="X133" i="1"/>
  <c r="X173" i="1"/>
  <c r="X205" i="1"/>
  <c r="X244" i="1"/>
  <c r="X317" i="1"/>
  <c r="X247" i="1"/>
  <c r="X264" i="1"/>
  <c r="X274" i="1"/>
  <c r="X204" i="1"/>
  <c r="X257" i="1"/>
  <c r="X333" i="1"/>
  <c r="X271" i="1"/>
  <c r="X51" i="1"/>
  <c r="X395" i="1"/>
  <c r="X11" i="1"/>
  <c r="X42" i="1"/>
  <c r="W190" i="1"/>
  <c r="W90" i="1"/>
  <c r="W75" i="1"/>
  <c r="W379" i="1"/>
  <c r="W195" i="1"/>
  <c r="W149" i="1"/>
  <c r="W391" i="1"/>
  <c r="W123" i="1"/>
  <c r="W385" i="1"/>
  <c r="W166" i="1"/>
  <c r="W320" i="1"/>
  <c r="W346" i="1"/>
  <c r="W252" i="1"/>
  <c r="W163" i="1"/>
  <c r="W246" i="1"/>
  <c r="W162" i="1"/>
  <c r="W248" i="1"/>
  <c r="W268" i="1"/>
  <c r="W283" i="1"/>
  <c r="W145" i="1"/>
  <c r="W286" i="1"/>
  <c r="W273" i="1"/>
  <c r="W295" i="1"/>
  <c r="W227" i="1"/>
  <c r="W69" i="1"/>
  <c r="X313" i="1"/>
  <c r="X154" i="1"/>
  <c r="X372" i="1"/>
  <c r="X87" i="1"/>
  <c r="X364" i="1"/>
  <c r="X119" i="1"/>
  <c r="X392" i="1"/>
  <c r="X207" i="1"/>
  <c r="X242" i="1"/>
  <c r="X229" i="1"/>
  <c r="X334" i="1"/>
  <c r="X240" i="1"/>
  <c r="X206" i="1"/>
  <c r="X233" i="1"/>
  <c r="X258" i="1"/>
  <c r="X155" i="1"/>
  <c r="X46" i="1"/>
  <c r="X63" i="1"/>
  <c r="X296" i="1"/>
  <c r="X387" i="1"/>
  <c r="X279" i="1"/>
  <c r="X299" i="1"/>
  <c r="X277" i="1"/>
  <c r="X170" i="1"/>
  <c r="X297" i="1"/>
  <c r="W107" i="1"/>
  <c r="W338" i="1"/>
  <c r="W383" i="1"/>
  <c r="W99" i="1"/>
  <c r="W101" i="1"/>
  <c r="W211" i="1"/>
  <c r="W113" i="1"/>
  <c r="W359" i="1"/>
  <c r="W374" i="1"/>
  <c r="W14" i="1"/>
  <c r="W255" i="1"/>
  <c r="W230" i="1"/>
  <c r="W235" i="1"/>
  <c r="W114" i="1"/>
  <c r="W58" i="1"/>
  <c r="W215" i="1"/>
  <c r="W269" i="1"/>
  <c r="W67" i="1"/>
  <c r="W52" i="1"/>
  <c r="W292" i="1"/>
  <c r="W275" i="1"/>
  <c r="W398" i="1"/>
  <c r="W167" i="1"/>
  <c r="W161" i="1"/>
  <c r="W65" i="1"/>
  <c r="X190" i="1"/>
  <c r="X90" i="1"/>
  <c r="X75" i="1"/>
  <c r="X379" i="1"/>
  <c r="X195" i="1"/>
  <c r="X149" i="1"/>
  <c r="X391" i="1"/>
  <c r="X3" i="1"/>
  <c r="X335" i="1"/>
  <c r="X332" i="1"/>
  <c r="X303" i="1"/>
  <c r="X253" i="1"/>
  <c r="X147" i="1"/>
  <c r="X128" i="1"/>
  <c r="X225" i="1"/>
  <c r="X64" i="1"/>
  <c r="X28" i="1"/>
  <c r="X218" i="1"/>
  <c r="X289" i="1"/>
  <c r="X127" i="1"/>
  <c r="X347" i="1"/>
  <c r="X308" i="1"/>
  <c r="X287" i="1"/>
  <c r="X366" i="1"/>
  <c r="X50" i="1"/>
  <c r="W341" i="1"/>
  <c r="W72" i="1"/>
  <c r="W200" i="1"/>
  <c r="W365" i="1"/>
  <c r="W311" i="1"/>
  <c r="W353" i="1"/>
  <c r="W131" i="1"/>
  <c r="W328" i="1"/>
  <c r="W178" i="1"/>
  <c r="W146" i="1"/>
  <c r="W122" i="1"/>
  <c r="W223" i="1"/>
  <c r="W136" i="1"/>
  <c r="W185" i="1"/>
  <c r="W39" i="1"/>
  <c r="W115" i="1"/>
  <c r="W312" i="1"/>
  <c r="W189" i="1"/>
  <c r="W224" i="1"/>
  <c r="W164" i="1"/>
  <c r="W388" i="1"/>
  <c r="W228" i="1"/>
  <c r="W209" i="1"/>
  <c r="W329" i="1"/>
  <c r="X107" i="1"/>
  <c r="X338" i="1"/>
  <c r="X383" i="1"/>
  <c r="X99" i="1"/>
  <c r="X101" i="1"/>
  <c r="X211" i="1"/>
  <c r="X113" i="1"/>
  <c r="X123" i="1"/>
  <c r="X385" i="1"/>
  <c r="X166" i="1"/>
  <c r="X320" i="1"/>
  <c r="X346" i="1"/>
  <c r="X252" i="1"/>
  <c r="X163" i="1"/>
  <c r="X246" i="1"/>
  <c r="X162" i="1"/>
  <c r="X248" i="1"/>
  <c r="X268" i="1"/>
  <c r="X283" i="1"/>
  <c r="X145" i="1"/>
  <c r="X286" i="1"/>
  <c r="X118" i="1"/>
  <c r="X294" i="1"/>
  <c r="X61" i="1"/>
  <c r="X88" i="1"/>
  <c r="W293" i="1"/>
  <c r="X315" i="1"/>
  <c r="X139" i="1"/>
  <c r="X201" i="1"/>
  <c r="X143" i="1"/>
  <c r="X19" i="1"/>
  <c r="X373" i="1"/>
  <c r="X298" i="1"/>
  <c r="X178" i="1"/>
  <c r="X146" i="1"/>
  <c r="X122" i="1"/>
  <c r="X223" i="1"/>
  <c r="X136" i="1"/>
  <c r="X185" i="1"/>
  <c r="X39" i="1"/>
  <c r="X115" i="1"/>
  <c r="X312" i="1"/>
  <c r="X189" i="1"/>
  <c r="X224" i="1"/>
  <c r="X164" i="1"/>
  <c r="X388" i="1"/>
  <c r="X228" i="1"/>
  <c r="X398" i="1"/>
  <c r="X295" i="1"/>
  <c r="X161" i="1"/>
  <c r="V65" i="1"/>
  <c r="V265" i="1"/>
  <c r="V91" i="1"/>
  <c r="V251" i="1"/>
  <c r="V274" i="1"/>
  <c r="V170" i="1"/>
  <c r="V362" i="1"/>
  <c r="V21" i="1"/>
  <c r="V396" i="1"/>
  <c r="V224" i="1"/>
  <c r="V93" i="1"/>
  <c r="V345" i="1"/>
  <c r="V325" i="1"/>
  <c r="V6" i="1"/>
  <c r="V353" i="1"/>
  <c r="V144" i="1"/>
  <c r="V147" i="1"/>
  <c r="V22" i="1"/>
  <c r="V379" i="1"/>
  <c r="V162" i="1"/>
  <c r="V226" i="1"/>
  <c r="V123" i="1"/>
  <c r="V141" i="1"/>
  <c r="V200" i="1"/>
  <c r="V377" i="1"/>
  <c r="V301" i="1"/>
  <c r="V154" i="1"/>
  <c r="V290" i="1"/>
  <c r="V363" i="1"/>
  <c r="V271" i="1"/>
  <c r="V26" i="1"/>
  <c r="V281" i="1"/>
  <c r="V172" i="1"/>
  <c r="V255" i="1"/>
  <c r="V366" i="1"/>
  <c r="V166" i="1"/>
  <c r="V389" i="1"/>
  <c r="V213" i="1"/>
  <c r="V348" i="1"/>
  <c r="V142" i="1"/>
  <c r="V336" i="1"/>
  <c r="V216" i="1"/>
  <c r="V349" i="1"/>
  <c r="V32" i="1"/>
  <c r="V218" i="1"/>
  <c r="V8" i="1"/>
  <c r="V313" i="1"/>
  <c r="V124" i="1"/>
  <c r="V207" i="1"/>
  <c r="V148" i="1"/>
  <c r="V330" i="1"/>
  <c r="V99" i="1"/>
  <c r="V106" i="1"/>
  <c r="V69" i="1"/>
  <c r="V268" i="1"/>
  <c r="V230" i="1"/>
  <c r="V294" i="1"/>
  <c r="V283" i="1"/>
  <c r="V263" i="1"/>
  <c r="V292" i="1"/>
  <c r="V175" i="1"/>
  <c r="V35" i="1"/>
  <c r="V178" i="1"/>
  <c r="V119" i="1"/>
  <c r="V110" i="1"/>
  <c r="V192" i="1"/>
  <c r="V146" i="1"/>
  <c r="V319" i="1"/>
  <c r="V310" i="1"/>
  <c r="V29" i="1"/>
  <c r="V150" i="1"/>
  <c r="V324" i="1"/>
  <c r="V23" i="1"/>
  <c r="V129" i="1"/>
  <c r="V79" i="1"/>
  <c r="V357" i="1"/>
  <c r="V368" i="1"/>
  <c r="V266" i="1"/>
  <c r="V327" i="1"/>
  <c r="V238" i="1"/>
  <c r="V280" i="1"/>
  <c r="V347" i="1"/>
  <c r="V249" i="1"/>
  <c r="V289" i="1"/>
  <c r="V180" i="1"/>
  <c r="V196" i="1"/>
  <c r="V391" i="1"/>
  <c r="V209" i="1"/>
  <c r="V299" i="1"/>
  <c r="V354" i="1"/>
  <c r="V370" i="1"/>
  <c r="V152" i="1"/>
  <c r="V103" i="1"/>
  <c r="V90" i="1"/>
  <c r="V121" i="1"/>
  <c r="V381" i="1"/>
  <c r="V72" i="1"/>
  <c r="V342" i="1"/>
  <c r="V122" i="1"/>
  <c r="V85" i="1"/>
  <c r="V137" i="1"/>
  <c r="V304" i="1"/>
  <c r="V273" i="1"/>
  <c r="V247" i="1"/>
  <c r="V258" i="1"/>
  <c r="V262" i="1"/>
  <c r="V18" i="1"/>
  <c r="V145" i="1"/>
  <c r="V111" i="1"/>
  <c r="V296" i="1"/>
  <c r="V31" i="1"/>
  <c r="V151" i="1"/>
  <c r="V210" i="1"/>
  <c r="V66" i="1"/>
  <c r="V193" i="1"/>
  <c r="V48" i="1"/>
  <c r="V47" i="1"/>
  <c r="V361" i="1"/>
  <c r="V344" i="1"/>
  <c r="V64" i="1"/>
  <c r="V302" i="1"/>
  <c r="V186" i="1"/>
  <c r="V102" i="1"/>
  <c r="V382" i="1"/>
  <c r="V231" i="1"/>
  <c r="V88" i="1"/>
  <c r="V232" i="1"/>
  <c r="V153" i="1"/>
  <c r="V303" i="1"/>
  <c r="V229" i="1"/>
  <c r="V288" i="1"/>
  <c r="V241" i="1"/>
  <c r="V155" i="1"/>
  <c r="V195" i="1"/>
  <c r="V92" i="1"/>
  <c r="V233" i="1"/>
  <c r="V204" i="1"/>
  <c r="V70" i="1"/>
  <c r="V312" i="1"/>
  <c r="V177" i="1"/>
  <c r="V76" i="1"/>
  <c r="V334" i="1"/>
  <c r="V45" i="1"/>
  <c r="V131" i="1"/>
  <c r="V7" i="1"/>
  <c r="V135" i="1"/>
  <c r="V356" i="1"/>
  <c r="V174" i="1"/>
  <c r="V328" i="1"/>
  <c r="V15" i="1"/>
  <c r="V161" i="1"/>
  <c r="V136" i="1"/>
  <c r="V329" i="1"/>
  <c r="V267" i="1"/>
  <c r="V291" i="1"/>
  <c r="V358" i="1"/>
  <c r="V374" i="1"/>
  <c r="V44" i="1"/>
  <c r="V220" i="1"/>
  <c r="V10" i="1"/>
  <c r="V73" i="1"/>
  <c r="V57" i="1"/>
  <c r="V398" i="1"/>
  <c r="V20" i="1"/>
  <c r="V185" i="1"/>
  <c r="V182" i="1"/>
  <c r="V199" i="1"/>
  <c r="V81" i="1"/>
  <c r="V201" i="1"/>
  <c r="V104" i="1"/>
  <c r="V132" i="1"/>
  <c r="V323" i="1"/>
  <c r="V222" i="1"/>
  <c r="V205" i="1"/>
  <c r="V278" i="1"/>
  <c r="V41" i="1"/>
  <c r="V98" i="1"/>
  <c r="V173" i="1"/>
  <c r="V282" i="1"/>
  <c r="V68" i="1"/>
  <c r="V109" i="1"/>
  <c r="V331" i="1"/>
  <c r="V24" i="1"/>
  <c r="V394" i="1"/>
  <c r="V167" i="1"/>
  <c r="V316" i="1"/>
  <c r="V308" i="1"/>
  <c r="V188" i="1"/>
  <c r="V80" i="1"/>
  <c r="V43" i="1"/>
  <c r="V63" i="1"/>
  <c r="V332" i="1"/>
  <c r="V34" i="1"/>
  <c r="V120" i="1"/>
  <c r="V49" i="1"/>
  <c r="V311" i="1"/>
  <c r="V130" i="1"/>
  <c r="V243" i="1"/>
  <c r="V276" i="1"/>
  <c r="V395" i="1"/>
  <c r="V341" i="1"/>
  <c r="V286" i="1"/>
  <c r="V165" i="1"/>
  <c r="V393" i="1"/>
  <c r="V37" i="1"/>
  <c r="V208" i="1"/>
  <c r="V309" i="1"/>
  <c r="V115" i="1"/>
  <c r="V82" i="1"/>
  <c r="V397" i="1"/>
  <c r="V219" i="1"/>
  <c r="V399" i="1"/>
  <c r="V187" i="1"/>
  <c r="V143" i="1"/>
  <c r="V164" i="1"/>
  <c r="V380" i="1"/>
  <c r="V235" i="1"/>
  <c r="V60" i="1"/>
  <c r="V62" i="1"/>
  <c r="V212" i="1"/>
  <c r="V190" i="1"/>
  <c r="V384" i="1"/>
  <c r="V108" i="1"/>
  <c r="V42" i="1"/>
  <c r="V272" i="1"/>
  <c r="V11" i="1"/>
  <c r="V259" i="1"/>
  <c r="V236" i="1"/>
  <c r="V78" i="1"/>
  <c r="V284" i="1"/>
  <c r="V33" i="1"/>
  <c r="V197" i="1"/>
  <c r="V30" i="1"/>
  <c r="V17" i="1"/>
  <c r="V211" i="1"/>
  <c r="V171" i="1"/>
  <c r="V337" i="1"/>
  <c r="V28" i="1"/>
  <c r="V352" i="1"/>
  <c r="V13" i="1"/>
  <c r="V202" i="1"/>
  <c r="V134" i="1"/>
  <c r="V39" i="1"/>
  <c r="V77" i="1"/>
  <c r="V100" i="1"/>
  <c r="V392" i="1"/>
  <c r="V83" i="1"/>
  <c r="V14" i="1"/>
  <c r="V277" i="1"/>
  <c r="V297" i="1"/>
  <c r="V246" i="1"/>
  <c r="V244" i="1"/>
  <c r="V369" i="1"/>
  <c r="V38" i="1"/>
  <c r="V355" i="1"/>
  <c r="V237" i="1"/>
  <c r="V101" i="1"/>
  <c r="V183" i="1"/>
  <c r="V387" i="1"/>
  <c r="V51" i="1"/>
  <c r="V388" i="1"/>
  <c r="V372" i="1"/>
  <c r="V335" i="1"/>
  <c r="V169" i="1"/>
  <c r="V75" i="1"/>
  <c r="V67" i="1"/>
  <c r="V367" i="1"/>
  <c r="V314" i="1"/>
  <c r="V9" i="1"/>
  <c r="V298" i="1"/>
  <c r="V139" i="1"/>
  <c r="V234" i="1"/>
  <c r="V184" i="1"/>
  <c r="V257" i="1"/>
  <c r="V270" i="1"/>
  <c r="V25" i="1"/>
  <c r="V254" i="1"/>
  <c r="V245" i="1"/>
  <c r="V84" i="1"/>
  <c r="V400" i="1"/>
  <c r="V61" i="1"/>
  <c r="V228" i="1"/>
  <c r="V360" i="1"/>
  <c r="V157" i="1"/>
  <c r="V133" i="1"/>
  <c r="V333" i="1"/>
  <c r="V149" i="1"/>
  <c r="V71" i="1"/>
  <c r="V350" i="1"/>
  <c r="V217" i="1"/>
  <c r="V206" i="1"/>
  <c r="V4" i="1"/>
  <c r="V55" i="1"/>
  <c r="V203" i="1"/>
  <c r="V365" i="1"/>
  <c r="V338" i="1"/>
  <c r="V86" i="1"/>
  <c r="V318" i="1"/>
  <c r="V275" i="1"/>
  <c r="V40" i="1"/>
  <c r="V221" i="1"/>
  <c r="V239" i="1"/>
  <c r="V359" i="1"/>
  <c r="V253" i="1"/>
  <c r="V306" i="1"/>
  <c r="V242" i="1"/>
  <c r="V127" i="1"/>
  <c r="V126" i="1"/>
  <c r="V105" i="1"/>
  <c r="V223" i="1"/>
  <c r="V12" i="1"/>
  <c r="V59" i="1"/>
  <c r="V117" i="1"/>
  <c r="V16" i="1"/>
  <c r="V343" i="1"/>
  <c r="V158" i="1"/>
  <c r="V326" i="1"/>
  <c r="V58" i="1"/>
  <c r="V19" i="1"/>
  <c r="V95" i="1"/>
  <c r="V176" i="1"/>
  <c r="V74" i="1"/>
  <c r="V50" i="1"/>
  <c r="V261" i="1"/>
  <c r="V285" i="1"/>
  <c r="V194" i="1"/>
  <c r="V264" i="1"/>
  <c r="V118" i="1"/>
  <c r="V181" i="1"/>
  <c r="V256" i="1"/>
  <c r="V227" i="1"/>
  <c r="V339" i="1"/>
  <c r="V2" i="1"/>
  <c r="V373" i="1"/>
  <c r="V97" i="1"/>
  <c r="V179" i="1"/>
  <c r="V320" i="1"/>
  <c r="V390" i="1"/>
  <c r="V128" i="1"/>
  <c r="V46" i="1"/>
  <c r="V364" i="1"/>
  <c r="V36" i="1"/>
  <c r="V56" i="1"/>
  <c r="V191" i="1"/>
  <c r="V160" i="1"/>
  <c r="V375" i="1"/>
  <c r="V340" i="1"/>
  <c r="V159" i="1"/>
  <c r="V240" i="1"/>
  <c r="V293" i="1"/>
  <c r="V295" i="1"/>
  <c r="V252" i="1"/>
  <c r="V317" i="1"/>
  <c r="V250" i="1"/>
  <c r="V378" i="1"/>
  <c r="V138" i="1"/>
  <c r="V116" i="1"/>
  <c r="V260" i="1"/>
  <c r="V27" i="1"/>
  <c r="V371" i="1"/>
  <c r="V215" i="1"/>
  <c r="V112" i="1"/>
  <c r="V346" i="1"/>
  <c r="V383" i="1"/>
  <c r="V87" i="1"/>
  <c r="V140" i="1"/>
  <c r="V168" i="1"/>
  <c r="V305" i="1"/>
  <c r="V214" i="1"/>
  <c r="V315" i="1"/>
  <c r="V107" i="1"/>
  <c r="V113" i="1"/>
  <c r="V248" i="1"/>
  <c r="V287" i="1"/>
  <c r="V279" i="1"/>
  <c r="V269" i="1"/>
  <c r="V54" i="1"/>
  <c r="V307" i="1"/>
  <c r="V89" i="1"/>
  <c r="V322" i="1"/>
  <c r="V163" i="1"/>
  <c r="V386" i="1"/>
  <c r="V156" i="1"/>
  <c r="V385" i="1"/>
  <c r="V189" i="1"/>
  <c r="V300" i="1"/>
  <c r="V125" i="1"/>
  <c r="V52" i="1"/>
  <c r="V351" i="1"/>
  <c r="V53" i="1"/>
  <c r="V225" i="1"/>
  <c r="V114" i="1"/>
  <c r="V198" i="1"/>
  <c r="V5" i="1"/>
  <c r="V321" i="1"/>
  <c r="V96" i="1"/>
  <c r="V37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tc={65E3005E-092D-4C36-B789-802E1D11D39C}</author>
    <author>tc={B0D485D2-A5FE-467A-BD81-5F90BFAC8CD9}</author>
    <author>tc={59974FAB-189F-4654-B0B6-B2D02A3EF570}</author>
    <author>tc={215605B4-9E2B-4C81-A50D-F5D7EE69EEED}</author>
    <author>tc={A187A2B1-ADCF-43B9-AE73-6C25E8CDC124}</author>
    <author>tc={94499568-7F23-41A0-BDB7-59849655DF20}</author>
    <author>tc={68C7C660-21EB-48F5-859D-963DE556797A}</author>
    <author>tc={D6BA3191-A275-4C90-9D36-F6B7B9F58F6A}</author>
    <author>tc={26B0371E-0E1F-4AC8-AF6A-FD718793B043}</author>
    <author>tc={28866DB9-5004-421F-ABAA-719DD0F91F4A}</author>
    <author>tc={F4335EAC-A3CF-419F-B546-F9A1E727CBB5}</author>
    <author>tc={B288B1F7-F0FB-4321-834B-A21728013530}</author>
    <author>tc={018031C9-A77D-4740-A77E-555146114EBF}</author>
    <author>tc={10C74456-B142-425F-AACE-E6A2BA5C5702}</author>
    <author>tc={2C0E2B35-9C8E-4C8E-83AF-781A7FF17DBA}</author>
    <author>tc={DEBD5EE7-9112-4CC7-B3A3-070EF71D9A32}</author>
  </authors>
  <commentList>
    <comment ref="F1" authorId="0" shapeId="0" xr:uid="{65E3005E-092D-4C36-B789-802E1D11D39C}">
      <text>
        <t xml:space="preserve">[Threaded comment]
Your version of Excel allows you to read this threaded comment; however, any edits to it will get removed if the file is opened in a newer version of Excel. Learn more: https://go.microsoft.com/fwlink/?linkid=870924
Comment:
    find companies with the lowest P/Es to determine which stocks are the most undervalued.
Reply:
    The P/E ratio is calculated by dividing the market value price per share by the company’s earnings per share (EPS).
A high P/E ratio can mean that a stock’s price is high relative to earnings and possibly overvalued.
Reply:
    An investor could look for stocks within an industry that is expected to benefit from the economic cycle and find companies with the lowest P/Es to determine which stocks are the most undervalued.
</t>
      </text>
    </comment>
    <comment ref="G1" authorId="1" shapeId="0" xr:uid="{B0D485D2-A5FE-467A-BD81-5F90BFAC8CD9}">
      <text>
        <t xml:space="preserve">[Threaded comment]
Your version of Excel allows you to read this threaded comment; however, any edits to it will get removed if the file is opened in a newer version of Excel. Learn more: https://go.microsoft.com/fwlink/?linkid=870924
Comment:
    BVPS &gt; Price: equals great. 
When a stock is undervalued, it will have a higher BVPS than its stock price in the market.
Reply:
    Book value per share (BVPS) measures a firm's common equity divided by its number of shares outstanding.
BVPS indicates a firm's net asset value (NAV) or total assets minus total liabilities per share.
When a stock is undervalued, it will have a higher BVPS than its stock price in the market.
</t>
      </text>
    </comment>
    <comment ref="M1" authorId="2" shapeId="0" xr:uid="{59974FAB-189F-4654-B0B6-B2D02A3EF570}">
      <text>
        <t xml:space="preserve">[Threaded comment]
Your version of Excel allows you to read this threaded comment; however, any edits to it will get removed if the file is opened in a newer version of Excel. Learn more: https://go.microsoft.com/fwlink/?linkid=870924
Comment:
    Among similar companies, a higher D/E ratio suggests more risk, while a particularly low one may indicate that a business is not taking advantage of debt financing to expand.
Reply:
    The debt-to-equity (D/E) ratio compares a company’s total liabilities with its shareholder equity and can be used to assess the extent of its reliance on debt. D/E ratios vary by industry and are best used to compare direct competitors or to measure change in the company’s reliance on debt over time.
</t>
      </text>
    </comment>
    <comment ref="N1" authorId="3" shapeId="0" xr:uid="{215605B4-9E2B-4C81-A50D-F5D7EE69EEED}">
      <text>
        <t xml:space="preserve">[Threaded comment]
Your version of Excel allows you to read this threaded comment; however, any edits to it will get removed if the file is opened in a newer version of Excel. Learn more: https://go.microsoft.com/fwlink/?linkid=870924
Comment:
    Great&gt;= 1 &lt; bad
Reply:
    The cash ratio is a liquidity measure that shows a company's ability to cover its short-term obligations using only cash and cash equivalents.
Reply:
    A value greater than one means that a company has more cash on hand than current debts. A value of less than one means that a company has more short-term debt than cash.
</t>
      </text>
    </comment>
    <comment ref="Q1" authorId="4" shapeId="0" xr:uid="{A187A2B1-ADCF-43B9-AE73-6C25E8CDC124}">
      <text>
        <t>[Threaded comment]
Your version of Excel allows you to read this threaded comment; however, any edits to it will get removed if the file is opened in a newer version of Excel. Learn more: https://go.microsoft.com/fwlink/?linkid=870924
Comment:
    High= overvalue firms that can pay off liabilities. 
Low= undervalue firms (PE low) and have higher liabilities and more debt
High RANK.EQ is good when BVPS is &gt; price. Good chance it will go bck. 
Reply:
    Criteria: High PE = overvalue, and high cash ratio and low debt/equity ratio. 
Reply:
    RANK.EQ: Both PE and Cash Ratio take rank ascending so the higher the value the better and both have a weight of 40%, debt/equity takes the ones with lower value and has a weight of 10%. 
Rank.eq. shows how well the equity meets my criteria. 
Reply:
    POSSIBLE ERROR. Numbers are off with new shiny app. Maybe since the formula has count, it is not including the blank values for cash ratio so it is inflating the rakings for the cash ratio maybe?</t>
      </text>
    </comment>
    <comment ref="R1" authorId="5" shapeId="0" xr:uid="{94499568-7F23-41A0-BDB7-59849655DF20}">
      <text>
        <t xml:space="preserve">[Threaded comment]
Your version of Excel allows you to read this threaded comment; however, any edits to it will get removed if the file is opened in a newer version of Excel. Learn more: https://go.microsoft.com/fwlink/?linkid=870924
Comment:
    Great&gt;= 1 &lt; bad
Reply:
    The cash ratio is a liquidity measure that shows a company's ability to cover its short-term obligations using only cash and cash equivalents.
Reply:
    A value greater than one means that a company has more cash on hand than current debts. A value of less than one means that a company has more short-term debt than cash.
</t>
      </text>
    </comment>
    <comment ref="S1" authorId="6" shapeId="0" xr:uid="{68C7C660-21EB-48F5-859D-963DE556797A}">
      <text>
        <t xml:space="preserve">[Threaded comment]
Your version of Excel allows you to read this threaded comment; however, any edits to it will get removed if the file is opened in a newer version of Excel. Learn more: https://go.microsoft.com/fwlink/?linkid=870924
Comment:
    ERROR NOTE:
When doing name ranges, excel excludes blank values, this results in inflated rank values who are compared to other rank values that have less or no blanks. 
Reply:
    Found this using my new EQS shinny app.
</t>
      </text>
    </comment>
    <comment ref="T1" authorId="7" shapeId="0" xr:uid="{D6BA3191-A275-4C90-9D36-F6B7B9F58F6A}">
      <text>
        <t xml:space="preserve">[Threaded comment]
Your version of Excel allows you to read this threaded comment; however, any edits to it will get removed if the file is opened in a newer version of Excel. Learn more: https://go.microsoft.com/fwlink/?linkid=870924
Comment:
    RANK.EQ: Alpha &amp; Beta have a weight of 50% and takes higher values. </t>
      </text>
    </comment>
    <comment ref="U1" authorId="8" shapeId="0" xr:uid="{26B0371E-0E1F-4AC8-AF6A-FD718793B043}">
      <text>
        <t xml:space="preserve">[Threaded comment]
Your version of Excel allows you to read this threaded comment; however, any edits to it will get removed if the file is opened in a newer version of Excel. Learn more: https://go.microsoft.com/fwlink/?linkid=870924
Comment:
    RANK.EQ: Acc rec &amp; acc pay have a weight of 50%. Acc rec is set for higher, and acc pay is set to lowest. 
A higher percentage means that acc rec is far greater than acc pay, and vice versa. </t>
      </text>
    </comment>
    <comment ref="V1" authorId="9" shapeId="0" xr:uid="{28866DB9-5004-421F-ABAA-719DD0F91F4A}">
      <text>
        <t xml:space="preserve">[Threaded comment]
Your version of Excel allows you to read this threaded comment; however, any edits to it will get removed if the file is opened in a newer version of Excel. Learn more: https://go.microsoft.com/fwlink/?linkid=870924
Comment:
    RANK.EQ:
High=great=performing and can cover debt. 
Low= bad performing and to much debt, and more acc pay, and less acc rec. 
Reply:
    Filters overvalue firms that can pay of liabilites, low debt/equity. Filters firms with hig alpha&amp;Beta, and firms with high acc rec. &amp; acc pay. </t>
      </text>
    </comment>
    <comment ref="W1" authorId="10" shapeId="0" xr:uid="{F4335EAC-A3CF-419F-B546-F9A1E727CBB5}">
      <text>
        <t xml:space="preserve">[Threaded comment]
Your version of Excel allows you to read this threaded comment; however, any edits to it will get removed if the file is opened in a newer version of Excel. Learn more: https://go.microsoft.com/fwlink/?linkid=870924
Comment:
    Higher = more rec and less pay. 
Lower = less rec and more pay. 
Reply:
    Selects firms with the higher acc rec, and lower acc pay. Also selects firms that the diff (rec - pay) is closer or greater to the value of acc rec.
Reply:
    RANK.EQ: This rank.eq formula takes the top values for (rec-pay) divided by payables. And also top values of (rec-pay) divided by receivables. 
Reply:
    I don’t like this combination, I think this two values cancel each other out. </t>
      </text>
    </comment>
    <comment ref="X1" authorId="11" shapeId="0" xr:uid="{B288B1F7-F0FB-4321-834B-A21728013530}">
      <text>
        <t xml:space="preserve">[Threaded comment]
Your version of Excel allows you to read this threaded comment; however, any edits to it will get removed if the file is opened in a newer version of Excel. Learn more: https://go.microsoft.com/fwlink/?linkid=870924
Comment:
    RANK.EQ: This one rank.eq’s ‘(rec-pay)/divided the ABS of the average of the sum of rec + pay. The higher the value means the difference between rec-pay is big. A value greater than one means the gap is larger then the average value of the two, which means the firm does not carry rec or pay, or to many rec or pay etc. high or low values cause for further research. 
Reply:
    This formula is just to view the ranking of the equities better, and not looking at the cash value difference since many report billions and other millions. </t>
      </text>
    </comment>
    <comment ref="Y1" authorId="12" shapeId="0" xr:uid="{018031C9-A77D-4740-A77E-555146114EBF}">
      <text>
        <t xml:space="preserve">[Threaded comment]
Your version of Excel allows you to read this threaded comment; however, any edits to it will get removed if the file is opened in a newer version of Excel. Learn more: https://go.microsoft.com/fwlink/?linkid=870924
Comment:
    This rank.eq takes the lowest PE ratio, and highest (BVPS - Price) to essentially find the best undervalue equities. Each is giving a 50% weight. 
Reply:
    Does help that I limited my search to equities with a PE of 15 or greater. </t>
      </text>
    </comment>
    <comment ref="AA1" authorId="13" shapeId="0" xr:uid="{10C74456-B142-425F-AACE-E6A2BA5C5702}">
      <text>
        <t>[Threaded comment]
Your version of Excel allows you to read this threaded comment; however, any edits to it will get removed if the file is opened in a newer version of Excel. Learn more: https://go.microsoft.com/fwlink/?linkid=870924
Comment:
    this formula takes rec minus payables and divides that answer by payables. This is to better give an idea of how the difference compares to paybles. This can help whenthe difference is a large number but relative to the size of the payable value it might be ideal. 
Reply:
    Note: for all 3 accounts rec and pay formulas. I set all firms with at least one blank or zero value to return a zero.</t>
      </text>
    </comment>
    <comment ref="AB1" authorId="14" shapeId="0" xr:uid="{2C0E2B35-9C8E-4C8E-83AF-781A7FF17DBA}">
      <text>
        <t xml:space="preserve">[Threaded comment]
Your version of Excel allows you to read this threaded comment; however, any edits to it will get removed if the file is opened in a newer version of Excel. Learn more: https://go.microsoft.com/fwlink/?linkid=870924
Comment:
    this formula takes rec minus payables and divides that answer by receivables. This is to better give an idea of how the difference compares to receivables. This can help when the difference is a large number but relative to the size of the receivable value it might be ideal. This is just to filter between firms, and does not represent the actual performance of a firm until a more historical research is done. i can include a bloom colum that has the average of accounts receivables and payables etc. this columns helps better rank.eq firms only. </t>
      </text>
    </comment>
    <comment ref="AC1" authorId="15" shapeId="0" xr:uid="{DEBD5EE7-9112-4CC7-B3A3-070EF71D9A32}">
      <text>
        <t xml:space="preserve">[Threaded comment]
Your version of Excel allows you to read this threaded comment; however, any edits to it will get removed if the file is opened in a newer version of Excel. Learn more: https://go.microsoft.com/fwlink/?linkid=870924
Comment:
    this helps view how the difference comapres to value of both accounts. if its a smaller number than not much to see, but larger numbers will helpful to find the abnormalities. 
This take the difference of (acc rec minus acc pay) and divides it by the absolute value of the average of rec and pay. So adds the abs of rec and abs of pay and gets the average. This is to paint a better picture on how the difference compares to the varegae value of the accounts. note that since having a negative and postive for any of the accounts. it will result in the sum of the two accounts but either negative or positve. so i decided to exclude this numbers because they will return a 100% average, can be negative or positive.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tc={4A0148BA-87B1-4E36-8DD6-05B53B17B319}</author>
    <author>tc={D8460523-BCC0-40F3-B509-EC0A1453AC80}</author>
    <author>tc={727F7184-25DC-444A-B69F-2DA00279DDF8}</author>
  </authors>
  <commentList>
    <comment ref="E1" authorId="0" shapeId="0" xr:uid="{4A0148BA-87B1-4E36-8DD6-05B53B17B319}">
      <text>
        <t xml:space="preserve">[Threaded comment]
Your version of Excel allows you to read this threaded comment; however, any edits to it will get removed if the file is opened in a newer version of Excel. Learn more: https://go.microsoft.com/fwlink/?linkid=870924
Comment:
    find companies with the lowest P/Es to determine which stocks are the most undervalued.
Reply:
    The P/E ratio is calculated by dividing the market value price per share by the company’s earnings per share (EPS).
A high P/E ratio can mean that a stock’s price is high relative to earnings and possibly overvalued.
Reply:
    An investor could look for stocks within an industry that is expected to benefit from the economic cycle and find companies with the lowest P/Es to determine which stocks are the most undervalued.
</t>
      </text>
    </comment>
    <comment ref="H1" authorId="1" shapeId="0" xr:uid="{D8460523-BCC0-40F3-B509-EC0A1453AC80}">
      <text>
        <t xml:space="preserve">[Threaded comment]
Your version of Excel allows you to read this threaded comment; however, any edits to it will get removed if the file is opened in a newer version of Excel. Learn more: https://go.microsoft.com/fwlink/?linkid=870924
Comment:
    This rank.eq takes the lowest PE ratio, and highest (BVPS - Price) to essentially find the best undervalue equities. Each is giving a 50% weight. 
Reply:
    Does help that I limited my search to equities with a PE of 15 or greater. </t>
      </text>
    </comment>
    <comment ref="I1" authorId="2" shapeId="0" xr:uid="{727F7184-25DC-444A-B69F-2DA00279DDF8}">
      <text>
        <t xml:space="preserve">[Threaded comment]
Your version of Excel allows you to read this threaded comment; however, any edits to it will get removed if the file is opened in a newer version of Excel. Learn more: https://go.microsoft.com/fwlink/?linkid=870924
Comment:
    Descending Order: Numbers are sorted from highest to lowest. So in a list of 10 numbers, the highest will be rank 1, and lowest 10.
Reply:
    This is important to know because, in my EQS model, when I'm raking from low to high or descending, the lowest value will be rank last or 10. 
Reply:
    So this is why I was first having trouble using chatgpt. I was confused by the order, and chatgpt was doing it the right way.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tc={D79F40AF-DBFD-4F9D-BAB6-DC74E05B99C9}</author>
    <author>tc={75652E31-7114-417C-9F96-ED909B6A9000}</author>
    <author>tc={257F2CB6-375F-40E2-8D72-4C5CE6B6FF9D}</author>
  </authors>
  <commentList>
    <comment ref="E1" authorId="0" shapeId="0" xr:uid="{D79F40AF-DBFD-4F9D-BAB6-DC74E05B99C9}">
      <text>
        <t xml:space="preserve">[Threaded comment]
Your version of Excel allows you to read this threaded comment; however, any edits to it will get removed if the file is opened in a newer version of Excel. Learn more: https://go.microsoft.com/fwlink/?linkid=870924
Comment:
    find companies with the lowest P/Es to determine which stocks are the most undervalued.
Reply:
    The P/E ratio is calculated by dividing the market value price per share by the company’s earnings per share (EPS).
A high P/E ratio can mean that a stock’s price is high relative to earnings and possibly overvalued.
Reply:
    An investor could look for stocks within an industry that is expected to benefit from the economic cycle and find companies with the lowest P/Es to determine which stocks are the most undervalued.
</t>
      </text>
    </comment>
    <comment ref="H1" authorId="1" shapeId="0" xr:uid="{75652E31-7114-417C-9F96-ED909B6A9000}">
      <text>
        <t xml:space="preserve">[Threaded comment]
Your version of Excel allows you to read this threaded comment; however, any edits to it will get removed if the file is opened in a newer version of Excel. Learn more: https://go.microsoft.com/fwlink/?linkid=870924
Comment:
    This rank.eq takes the lowest PE ratio, and highest (BVPS - Price) to essentially find the best undervalue equities. Each is giving a 50% weight. 
Reply:
    Does help that I limited my search to equities with a PE of 15 or greater. </t>
      </text>
    </comment>
    <comment ref="I1" authorId="2" shapeId="0" xr:uid="{257F2CB6-375F-40E2-8D72-4C5CE6B6FF9D}">
      <text>
        <t xml:space="preserve">[Threaded comment]
Your version of Excel allows you to read this threaded comment; however, any edits to it will get removed if the file is opened in a newer version of Excel. Learn more: https://go.microsoft.com/fwlink/?linkid=870924
Comment:
    Descending Order: Numbers are sorted from highest to lowest. So in a list of 10 numbers, the highest will be rank 1, and lowest 10.
Reply:
    This is important to know because, in my EQS model, when I'm raking from low to high or descending, the lowest value will be rank last or 10. 
Reply:
    So this is why I was first having trouble using chatgpt. I was confused by the order, and chatgpt was doing it the right way. </t>
      </text>
    </comment>
  </commentList>
</comments>
</file>

<file path=xl/sharedStrings.xml><?xml version="1.0" encoding="utf-8"?>
<sst xmlns="http://schemas.openxmlformats.org/spreadsheetml/2006/main" count="1731" uniqueCount="979">
  <si>
    <t>Ticker</t>
  </si>
  <si>
    <t>Short Name</t>
  </si>
  <si>
    <t>Alpha:M-1</t>
  </si>
  <si>
    <t>Beta:M-1</t>
  </si>
  <si>
    <t>P/E</t>
  </si>
  <si>
    <t>Bk Val Per Sh LF</t>
  </si>
  <si>
    <t>Accounts Re, Q0- Q-1</t>
  </si>
  <si>
    <t>Acc. payable Q0 - Q-1</t>
  </si>
  <si>
    <t>ICB Subsector Name</t>
  </si>
  <si>
    <t>Exp Rep Dt</t>
  </si>
  <si>
    <t>Debt/Equity LF</t>
  </si>
  <si>
    <t>Cash Ratio LF</t>
  </si>
  <si>
    <t>Price lst 5 day avg</t>
  </si>
  <si>
    <t>GNTX US Equity</t>
  </si>
  <si>
    <t>GENTEX CORP</t>
  </si>
  <si>
    <t>Auto Parts</t>
  </si>
  <si>
    <t>10/28/2024</t>
  </si>
  <si>
    <t>THR US Equity</t>
  </si>
  <si>
    <t>THERMON GROUP HO</t>
  </si>
  <si>
    <t>Electronic Equipment: Control and Filter</t>
  </si>
  <si>
    <t>11/01/2024</t>
  </si>
  <si>
    <t>CDP US Equity</t>
  </si>
  <si>
    <t>COPT DEFENSE PRO</t>
  </si>
  <si>
    <t>Office REITs</t>
  </si>
  <si>
    <t>10/25/2024</t>
  </si>
  <si>
    <t>PFE US Equity</t>
  </si>
  <si>
    <t>PFIZER INC</t>
  </si>
  <si>
    <t>Pharmaceuticals</t>
  </si>
  <si>
    <t>10/31/2024</t>
  </si>
  <si>
    <t>GHM US Equity</t>
  </si>
  <si>
    <t>GRAHAM CORP</t>
  </si>
  <si>
    <t>Machinery: Industrial</t>
  </si>
  <si>
    <t>11/06/2024</t>
  </si>
  <si>
    <t>BJRI US Equity</t>
  </si>
  <si>
    <t>BJ'S RESTAURANTS</t>
  </si>
  <si>
    <t>Restaurants and Bars</t>
  </si>
  <si>
    <t>COLD US Equity</t>
  </si>
  <si>
    <t>AMERICOLD REALTY</t>
  </si>
  <si>
    <t>Industrial REITs</t>
  </si>
  <si>
    <t>MCCK US Equity</t>
  </si>
  <si>
    <t>MESTEK INC</t>
  </si>
  <si>
    <t>Building Materials: Other</t>
  </si>
  <si>
    <t>AMRC US Equity</t>
  </si>
  <si>
    <t>AMERESCO INC-A</t>
  </si>
  <si>
    <t>Renewable Energy Equipment</t>
  </si>
  <si>
    <t>CARG US Equity</t>
  </si>
  <si>
    <t>CARGURUS INC</t>
  </si>
  <si>
    <t>Consumer Digital Services</t>
  </si>
  <si>
    <t>11/07/2024</t>
  </si>
  <si>
    <t>REVG US Equity</t>
  </si>
  <si>
    <t>REV GROUP INC</t>
  </si>
  <si>
    <t>Commercial Vehicles and Parts</t>
  </si>
  <si>
    <t>09/13/2024</t>
  </si>
  <si>
    <t>TR US Equity</t>
  </si>
  <si>
    <t>TOOTSIE ROLL IND</t>
  </si>
  <si>
    <t>Food Products</t>
  </si>
  <si>
    <t>MOS US Equity</t>
  </si>
  <si>
    <t>MOSAIC CO/THE</t>
  </si>
  <si>
    <t>Fertilizers</t>
  </si>
  <si>
    <t>FFDF US Equity</t>
  </si>
  <si>
    <t>FFD FINANCIAL CR</t>
  </si>
  <si>
    <t>Banks</t>
  </si>
  <si>
    <t>CTRE US Equity</t>
  </si>
  <si>
    <t>CARETRUST REI</t>
  </si>
  <si>
    <t>Health Care REITs</t>
  </si>
  <si>
    <t>11/08/2024</t>
  </si>
  <si>
    <t>DGII US Equity</t>
  </si>
  <si>
    <t>DIGI INTL INC</t>
  </si>
  <si>
    <t>Telecommunications Equipment</t>
  </si>
  <si>
    <t>IVT US Equity</t>
  </si>
  <si>
    <t>INVENTRUST PROPE</t>
  </si>
  <si>
    <t>Retail REITs</t>
  </si>
  <si>
    <t>CVEO US Equity</t>
  </si>
  <si>
    <t>CIVEO CORP</t>
  </si>
  <si>
    <t>Oil Equipment and Services</t>
  </si>
  <si>
    <t>ASIX US Equity</t>
  </si>
  <si>
    <t>ADVANSIX INC</t>
  </si>
  <si>
    <t>Chemicals: Diversified</t>
  </si>
  <si>
    <t>11/04/2024</t>
  </si>
  <si>
    <t>NC US Equity</t>
  </si>
  <si>
    <t>NACCO INDS-CL A</t>
  </si>
  <si>
    <t>Coal</t>
  </si>
  <si>
    <t>BSRR US Equity</t>
  </si>
  <si>
    <t>SIERRA BANCORP</t>
  </si>
  <si>
    <t>10/23/2024</t>
  </si>
  <si>
    <t>GCO US Equity</t>
  </si>
  <si>
    <t>GENESCO INC</t>
  </si>
  <si>
    <t>Apparel Retailers</t>
  </si>
  <si>
    <t>08/30/2024</t>
  </si>
  <si>
    <t>DRS US Equity</t>
  </si>
  <si>
    <t>LEONARDO DRS INC</t>
  </si>
  <si>
    <t>Defense</t>
  </si>
  <si>
    <t>SKT US Equity</t>
  </si>
  <si>
    <t>TANGER INC</t>
  </si>
  <si>
    <t>NWSA US Equity</t>
  </si>
  <si>
    <t>NEWS CORP-CL A</t>
  </si>
  <si>
    <t>Publishing</t>
  </si>
  <si>
    <t>VPG US Equity</t>
  </si>
  <si>
    <t>VISHAY PRECI</t>
  </si>
  <si>
    <t>Electronic Equipment: Gauges and Meters</t>
  </si>
  <si>
    <t>EDR US Equity</t>
  </si>
  <si>
    <t>ENDEAVOR GROUP-A</t>
  </si>
  <si>
    <t>Media Agencies</t>
  </si>
  <si>
    <t>HSTM US Equity</t>
  </si>
  <si>
    <t>HEALTHSTREAM INC</t>
  </si>
  <si>
    <t>Health Care Services</t>
  </si>
  <si>
    <t>AR US Equity</t>
  </si>
  <si>
    <t>ANTERO RESOURCES</t>
  </si>
  <si>
    <t>Oil: Crude Producers</t>
  </si>
  <si>
    <t>RXO US Equity</t>
  </si>
  <si>
    <t>RXO INC</t>
  </si>
  <si>
    <t>Transportation Services</t>
  </si>
  <si>
    <t>VRRM US Equity</t>
  </si>
  <si>
    <t>VERRA MOBILITY C</t>
  </si>
  <si>
    <t>CUZ US Equity</t>
  </si>
  <si>
    <t>COUSINS PROP</t>
  </si>
  <si>
    <t>FCPT US Equity</t>
  </si>
  <si>
    <t>FOUR CORNERS PRO</t>
  </si>
  <si>
    <t>Other Specialty REITs</t>
  </si>
  <si>
    <t>CECO US Equity</t>
  </si>
  <si>
    <t>CECO ENVIRONMNTL</t>
  </si>
  <si>
    <t>Electronic Equipment: Pollution Control</t>
  </si>
  <si>
    <t>SMBK US Equity</t>
  </si>
  <si>
    <t>SMARTFINANCIAL I</t>
  </si>
  <si>
    <t>SNDR US Equity</t>
  </si>
  <si>
    <t>SCHNEIDER NATL-B</t>
  </si>
  <si>
    <t>Trucking</t>
  </si>
  <si>
    <t>RPRX US Equity</t>
  </si>
  <si>
    <t>ROYALTY PHARMA-A</t>
  </si>
  <si>
    <t>IRDM US Equity</t>
  </si>
  <si>
    <t>IRIDIUM COMMUNIC</t>
  </si>
  <si>
    <t>Telecommunications Services</t>
  </si>
  <si>
    <t>10/18/2024</t>
  </si>
  <si>
    <t>YOU US Equity</t>
  </si>
  <si>
    <t>CLEAR SECURE I-A</t>
  </si>
  <si>
    <t>EXEL US Equity</t>
  </si>
  <si>
    <t>EXELIXIS INC</t>
  </si>
  <si>
    <t>Biotechnology</t>
  </si>
  <si>
    <t>CNK US Equity</t>
  </si>
  <si>
    <t>CINEMARK HOLDING</t>
  </si>
  <si>
    <t>Entertainment</t>
  </si>
  <si>
    <t>PLOW US Equity</t>
  </si>
  <si>
    <t>DOUGLAS DYNAMICS</t>
  </si>
  <si>
    <t>Machinery: Construction and Handling</t>
  </si>
  <si>
    <t>10/30/2024</t>
  </si>
  <si>
    <t>OII US Equity</t>
  </si>
  <si>
    <t>OCEANEERING INTL</t>
  </si>
  <si>
    <t>MNRO US Equity</t>
  </si>
  <si>
    <t>MONRO INC</t>
  </si>
  <si>
    <t>Auto Services</t>
  </si>
  <si>
    <t>CNX US Equity</t>
  </si>
  <si>
    <t>CNX RESOURCES CO</t>
  </si>
  <si>
    <t>AFRM US Equity</t>
  </si>
  <si>
    <t>AFFIRM HOLDINGS</t>
  </si>
  <si>
    <t>Transaction Processing Services</t>
  </si>
  <si>
    <t>08/28/2024</t>
  </si>
  <si>
    <t>RDVT US Equity</t>
  </si>
  <si>
    <t>RED VIOLET INC</t>
  </si>
  <si>
    <t>Computer Services</t>
  </si>
  <si>
    <t>KGS US Equity</t>
  </si>
  <si>
    <t>KODIAK GAS SERVI</t>
  </si>
  <si>
    <t>HFBA US Equity</t>
  </si>
  <si>
    <t>HFB FINANCIAL</t>
  </si>
  <si>
    <t>COCO US Equity</t>
  </si>
  <si>
    <t>VITA COCO CO INC</t>
  </si>
  <si>
    <t>Soft Drinks</t>
  </si>
  <si>
    <t>SBCF US Equity</t>
  </si>
  <si>
    <t>SEACOAST BANK/FL</t>
  </si>
  <si>
    <t>ESI US Equity</t>
  </si>
  <si>
    <t>ELEMENT SOLUTION</t>
  </si>
  <si>
    <t>Specialty Chemicals</t>
  </si>
  <si>
    <t>LUV US Equity</t>
  </si>
  <si>
    <t>SOUTHWEST AIR</t>
  </si>
  <si>
    <t>Airlines</t>
  </si>
  <si>
    <t>10/24/2024</t>
  </si>
  <si>
    <t>FNBT US Equity</t>
  </si>
  <si>
    <t>FINEMARK HOLDING</t>
  </si>
  <si>
    <t>10/17/2024</t>
  </si>
  <si>
    <t>BHLB US Equity</t>
  </si>
  <si>
    <t>BERKSHIRE HILLS</t>
  </si>
  <si>
    <t>10/21/2024</t>
  </si>
  <si>
    <t>HCKT US Equity</t>
  </si>
  <si>
    <t>HACKETT GROUP</t>
  </si>
  <si>
    <t>BRX US Equity</t>
  </si>
  <si>
    <t>BRIXMOR PROPERTY</t>
  </si>
  <si>
    <t>AVTR US Equity</t>
  </si>
  <si>
    <t>AVANTOR INC</t>
  </si>
  <si>
    <t>Medical Supplies</t>
  </si>
  <si>
    <t>NWFL US Equity</t>
  </si>
  <si>
    <t>NORWOOD FINL</t>
  </si>
  <si>
    <t>CRZY US Equity</t>
  </si>
  <si>
    <t>CRAZY WOMAN CREE</t>
  </si>
  <si>
    <t>GEN US Equity</t>
  </si>
  <si>
    <t>GEN DIGITAL INC</t>
  </si>
  <si>
    <t>Software</t>
  </si>
  <si>
    <t>OLP US Equity</t>
  </si>
  <si>
    <t>ONE LIBERTY PROP</t>
  </si>
  <si>
    <t>Diversified REITs</t>
  </si>
  <si>
    <t>HMNF US Equity</t>
  </si>
  <si>
    <t>HMN FINANCIAL</t>
  </si>
  <si>
    <t>CHWY US Equity</t>
  </si>
  <si>
    <t>CHEWY INC- CL A</t>
  </si>
  <si>
    <t>Specialty Retailers</t>
  </si>
  <si>
    <t>AAT US Equity</t>
  </si>
  <si>
    <t>AMERICAN ASSETS</t>
  </si>
  <si>
    <t>FMAO US Equity</t>
  </si>
  <si>
    <t>FARMERS &amp; MER/OH</t>
  </si>
  <si>
    <t>MATW US Equity</t>
  </si>
  <si>
    <t>MATTHEWS INTL-A</t>
  </si>
  <si>
    <t>Consumer Services: Misc.</t>
  </si>
  <si>
    <t>11/15/2024</t>
  </si>
  <si>
    <t>XRAY US Equity</t>
  </si>
  <si>
    <t>DENTSPLY SIRONA</t>
  </si>
  <si>
    <t>KMT US Equity</t>
  </si>
  <si>
    <t>KENNAMETAL INC</t>
  </si>
  <si>
    <t>KRG US Equity</t>
  </si>
  <si>
    <t>KITE REALTY GROU</t>
  </si>
  <si>
    <t>TRS US Equity</t>
  </si>
  <si>
    <t>TRIMAS CORP</t>
  </si>
  <si>
    <t>Containers and Packaging</t>
  </si>
  <si>
    <t>INFA US Equity</t>
  </si>
  <si>
    <t>INFORMATICA IN-A</t>
  </si>
  <si>
    <t>NGVC US Equity</t>
  </si>
  <si>
    <t>NATURAL GROCERS</t>
  </si>
  <si>
    <t>Food Retailers and Wholesalers</t>
  </si>
  <si>
    <t>ASPN US Equity</t>
  </si>
  <si>
    <t>ASPEN AEROGELS I</t>
  </si>
  <si>
    <t>ALGM US Equity</t>
  </si>
  <si>
    <t>ALLEGRO MICROSYS</t>
  </si>
  <si>
    <t>Semiconductors</t>
  </si>
  <si>
    <t>LAKE US Equity</t>
  </si>
  <si>
    <t>LAKELAND INDS</t>
  </si>
  <si>
    <t>Clothing and Accessories</t>
  </si>
  <si>
    <t>ICCH US Equity</t>
  </si>
  <si>
    <t>ICC HOLDINGS INC</t>
  </si>
  <si>
    <t>Full Line Insurance</t>
  </si>
  <si>
    <t>LOVE US Equity</t>
  </si>
  <si>
    <t>LOVESAC CO/THE</t>
  </si>
  <si>
    <t>Household Furnishings</t>
  </si>
  <si>
    <t>09/03/2024</t>
  </si>
  <si>
    <t>PAY US Equity</t>
  </si>
  <si>
    <t>PAYMENTUS HOLD-A</t>
  </si>
  <si>
    <t>FLO US Equity</t>
  </si>
  <si>
    <t>FLOWERS FOODS</t>
  </si>
  <si>
    <t>08/16/2024</t>
  </si>
  <si>
    <t>LQDT US Equity</t>
  </si>
  <si>
    <t>LIQUIDITY SERVIC</t>
  </si>
  <si>
    <t>Diversified Retailers</t>
  </si>
  <si>
    <t>12/06/2024</t>
  </si>
  <si>
    <t>CPNG US Equity</t>
  </si>
  <si>
    <t>COUPANG INC</t>
  </si>
  <si>
    <t>FSFG US Equity</t>
  </si>
  <si>
    <t>FIRST SAVINGS FI</t>
  </si>
  <si>
    <t>AVNS US Equity</t>
  </si>
  <si>
    <t>AVANOS MEDICAL I</t>
  </si>
  <si>
    <t>MCBK US Equity</t>
  </si>
  <si>
    <t>MADISON COUNTY F</t>
  </si>
  <si>
    <t>AXR US Equity</t>
  </si>
  <si>
    <t>AMREP CORP</t>
  </si>
  <si>
    <t>Real Estate Holding and Development</t>
  </si>
  <si>
    <t>CVGW US Equity</t>
  </si>
  <si>
    <t>CALAVO GROWERS I</t>
  </si>
  <si>
    <t>Farming, Fishing, Ranching and Plantations</t>
  </si>
  <si>
    <t>09/06/2024</t>
  </si>
  <si>
    <t>RVLV US Equity</t>
  </si>
  <si>
    <t>REVOLVE GROUP IN</t>
  </si>
  <si>
    <t>PRAA US Equity</t>
  </si>
  <si>
    <t>PRA GROUP INC</t>
  </si>
  <si>
    <t>Consumer Lending</t>
  </si>
  <si>
    <t>RAMP US Equity</t>
  </si>
  <si>
    <t>LIVERAMP HOLDING</t>
  </si>
  <si>
    <t>GME US Equity</t>
  </si>
  <si>
    <t>GAMESTOP CORP-A</t>
  </si>
  <si>
    <t>LTH US Equity</t>
  </si>
  <si>
    <t>LIFE TIME GROUP</t>
  </si>
  <si>
    <t>Recreational Services</t>
  </si>
  <si>
    <t>DOC US Equity</t>
  </si>
  <si>
    <t>HEALTHPEAK PROPE</t>
  </si>
  <si>
    <t>KIM US Equity</t>
  </si>
  <si>
    <t>KIMCO REALTY</t>
  </si>
  <si>
    <t>VHI US Equity</t>
  </si>
  <si>
    <t>VALHI INC</t>
  </si>
  <si>
    <t>STR US Equity</t>
  </si>
  <si>
    <t>SITIO ROYALTIE-A</t>
  </si>
  <si>
    <t>FFNW US Equity</t>
  </si>
  <si>
    <t>FIRST FINANCIAL</t>
  </si>
  <si>
    <t>NRC US Equity</t>
  </si>
  <si>
    <t>NATL RESEARCH CO</t>
  </si>
  <si>
    <t>Health Care Management Services</t>
  </si>
  <si>
    <t>PGNY US Equity</t>
  </si>
  <si>
    <t>PROGYNY INC</t>
  </si>
  <si>
    <t>SILA US Equity</t>
  </si>
  <si>
    <t>SILA REALTY TRUS</t>
  </si>
  <si>
    <t>IGT US Equity</t>
  </si>
  <si>
    <t>INTERNATIONAL GA</t>
  </si>
  <si>
    <t>Casinos and Gambling</t>
  </si>
  <si>
    <t>HWBK US Equity</t>
  </si>
  <si>
    <t>HAWTHORN BANCSHA</t>
  </si>
  <si>
    <t>KVUE US Equity</t>
  </si>
  <si>
    <t>KENVUE INC</t>
  </si>
  <si>
    <t>Personal Products</t>
  </si>
  <si>
    <t>AKR US Equity</t>
  </si>
  <si>
    <t>ACADIA REALTY</t>
  </si>
  <si>
    <t>AFBI US Equity</t>
  </si>
  <si>
    <t>AFFINITY BANCSHA</t>
  </si>
  <si>
    <t>HFWA US Equity</t>
  </si>
  <si>
    <t>HERITAGE FINL</t>
  </si>
  <si>
    <t>CPHC US Equity</t>
  </si>
  <si>
    <t>CANTERBURY PARK</t>
  </si>
  <si>
    <t>ALRS US Equity</t>
  </si>
  <si>
    <t>ALERUS FINANCIAL</t>
  </si>
  <si>
    <t>Diversified Financial Services</t>
  </si>
  <si>
    <t>KMI US Equity</t>
  </si>
  <si>
    <t>KINDER MORGAN IN</t>
  </si>
  <si>
    <t>Pipelines</t>
  </si>
  <si>
    <t>LMNR US Equity</t>
  </si>
  <si>
    <t>LIMONEIRA CO</t>
  </si>
  <si>
    <t>SGH US Equity</t>
  </si>
  <si>
    <t>SMART GLOBAL HOL</t>
  </si>
  <si>
    <t>Computer Hardware</t>
  </si>
  <si>
    <t>10/11/2024</t>
  </si>
  <si>
    <t>TXO US Equity</t>
  </si>
  <si>
    <t>TXO PARTNERS LP</t>
  </si>
  <si>
    <t>NLCP US Equity</t>
  </si>
  <si>
    <t>NEWLAKE CAPITAL</t>
  </si>
  <si>
    <t>INTC US Equity</t>
  </si>
  <si>
    <t>INTEL CORP</t>
  </si>
  <si>
    <t>EQC US Equity</t>
  </si>
  <si>
    <t>EQUITY COMMONWEA</t>
  </si>
  <si>
    <t>CFNB US Equity</t>
  </si>
  <si>
    <t>CALIFORNIA FIRST</t>
  </si>
  <si>
    <t>CIWV US Equity</t>
  </si>
  <si>
    <t>CITIZENS FINL/WV</t>
  </si>
  <si>
    <t>PRVA US Equity</t>
  </si>
  <si>
    <t>PRIVIA HEALTH GR</t>
  </si>
  <si>
    <t>CWH US Equity</t>
  </si>
  <si>
    <t>CAMPING WORLD-A</t>
  </si>
  <si>
    <t>Recreational Vehicles and Boats</t>
  </si>
  <si>
    <t>MWA US Equity</t>
  </si>
  <si>
    <t>MUELLER WATER-A</t>
  </si>
  <si>
    <t>12/13/2024</t>
  </si>
  <si>
    <t>XPRO US Equity</t>
  </si>
  <si>
    <t>EXPRO GROUP HOLD</t>
  </si>
  <si>
    <t>KTOS US Equity</t>
  </si>
  <si>
    <t>KRATOS DEFENSE &amp;</t>
  </si>
  <si>
    <t>RGCO US Equity</t>
  </si>
  <si>
    <t>RGC RESOURCES</t>
  </si>
  <si>
    <t>Gas Distribution</t>
  </si>
  <si>
    <t>11/20/2024</t>
  </si>
  <si>
    <t>UE US Equity</t>
  </si>
  <si>
    <t>URBAN EDGE P</t>
  </si>
  <si>
    <t>IRT US Equity</t>
  </si>
  <si>
    <t>INDEPENDENCE REA</t>
  </si>
  <si>
    <t>Residential REITs</t>
  </si>
  <si>
    <t>CPRX US Equity</t>
  </si>
  <si>
    <t>CATALYST PHARMAC</t>
  </si>
  <si>
    <t>CLB US Equity</t>
  </si>
  <si>
    <t>CORE LABORATORIE</t>
  </si>
  <si>
    <t>STWD US Equity</t>
  </si>
  <si>
    <t>STARWOOD PROPERT</t>
  </si>
  <si>
    <t>Mortgage REITs: Residential</t>
  </si>
  <si>
    <t>GENC US Equity</t>
  </si>
  <si>
    <t>GENCOR INDS INC</t>
  </si>
  <si>
    <t>ACMR US Equity</t>
  </si>
  <si>
    <t>ACM RESEARCH-A</t>
  </si>
  <si>
    <t>Production Technology Equipment</t>
  </si>
  <si>
    <t>NTCT US Equity</t>
  </si>
  <si>
    <t>NETSCOUT SYSTEMS</t>
  </si>
  <si>
    <t>FSK US Equity</t>
  </si>
  <si>
    <t>FS KKR CAPITAL C</t>
  </si>
  <si>
    <t>Closed End Investments</t>
  </si>
  <si>
    <t>CTO US Equity</t>
  </si>
  <si>
    <t>CTO REALTY GROWT</t>
  </si>
  <si>
    <t>GO US Equity</t>
  </si>
  <si>
    <t>GROCERY OUTLET</t>
  </si>
  <si>
    <t>MEC US Equity</t>
  </si>
  <si>
    <t>MAYVILLE ENGINEE</t>
  </si>
  <si>
    <t>MCBI US Equity</t>
  </si>
  <si>
    <t>MOUNTAIN COMMERC</t>
  </si>
  <si>
    <t>JMSB US Equity</t>
  </si>
  <si>
    <t>JOHN MARSHALL BA</t>
  </si>
  <si>
    <t>FSTR US Equity</t>
  </si>
  <si>
    <t>FOSTER (LB) CO-A</t>
  </si>
  <si>
    <t>Industrial Suppliers</t>
  </si>
  <si>
    <t>EE US Equity</t>
  </si>
  <si>
    <t>EXCELERATE ENE-A</t>
  </si>
  <si>
    <t>NGS US Equity</t>
  </si>
  <si>
    <t>NATURAL GAS SERV</t>
  </si>
  <si>
    <t>08/14/2024</t>
  </si>
  <si>
    <t>MAT US Equity</t>
  </si>
  <si>
    <t>MATTEL INC</t>
  </si>
  <si>
    <t>Toys</t>
  </si>
  <si>
    <t>AROC US Equity</t>
  </si>
  <si>
    <t>ARCHROCK INC</t>
  </si>
  <si>
    <t>ALEX US Equity</t>
  </si>
  <si>
    <t>ALEXANDER &amp; BALD</t>
  </si>
  <si>
    <t>PDEX US Equity</t>
  </si>
  <si>
    <t>PRO-DEX INC</t>
  </si>
  <si>
    <t>Medical Equipment</t>
  </si>
  <si>
    <t>TIPT US Equity</t>
  </si>
  <si>
    <t>TIPTREE INC</t>
  </si>
  <si>
    <t>Property and Casualty Insurance</t>
  </si>
  <si>
    <t>TTMI US Equity</t>
  </si>
  <si>
    <t>TTM TECHNOLOGIES</t>
  </si>
  <si>
    <t>Electronic Components</t>
  </si>
  <si>
    <t>HOOD US Equity</t>
  </si>
  <si>
    <t>ROBINHOOD MARK-A</t>
  </si>
  <si>
    <t>Investment Services</t>
  </si>
  <si>
    <t>DV US Equity</t>
  </si>
  <si>
    <t>DOUBLEVERIFY HOL</t>
  </si>
  <si>
    <t>PAGP US Equity</t>
  </si>
  <si>
    <t>PLAINS GP HOLD-A</t>
  </si>
  <si>
    <t>CC US Equity</t>
  </si>
  <si>
    <t>CHEMOURS CO</t>
  </si>
  <si>
    <t>FORR US Equity</t>
  </si>
  <si>
    <t>FORRESTER RESEAR</t>
  </si>
  <si>
    <t>Professional Business Support Services</t>
  </si>
  <si>
    <t>MATV US Equity</t>
  </si>
  <si>
    <t>MATIV INC</t>
  </si>
  <si>
    <t>Paper</t>
  </si>
  <si>
    <t>ATLO US Equity</t>
  </si>
  <si>
    <t>AMES NATL CORP</t>
  </si>
  <si>
    <t>TRAK US Equity</t>
  </si>
  <si>
    <t>REPOSITRAK INC</t>
  </si>
  <si>
    <t>09/27/2024</t>
  </si>
  <si>
    <t>PWP US Equity</t>
  </si>
  <si>
    <t>PERELLA WEINBERG</t>
  </si>
  <si>
    <t>Asset Managers and Custodians</t>
  </si>
  <si>
    <t>PAHC US Equity</t>
  </si>
  <si>
    <t>PHIBRO ANIMAL-A</t>
  </si>
  <si>
    <t>GNK US Equity</t>
  </si>
  <si>
    <t>GENCO SHIPPING &amp;</t>
  </si>
  <si>
    <t>Marine Transportation</t>
  </si>
  <si>
    <t>CARS US Equity</t>
  </si>
  <si>
    <t>CARS.COM INC</t>
  </si>
  <si>
    <t>AUBN US Equity</t>
  </si>
  <si>
    <t>AUBURN NATL BANC</t>
  </si>
  <si>
    <t>KN US Equity</t>
  </si>
  <si>
    <t>KNOWLES CORP</t>
  </si>
  <si>
    <t>Consumer Electronics</t>
  </si>
  <si>
    <t>OWL US Equity</t>
  </si>
  <si>
    <t>BLUE OWL CAPITAL</t>
  </si>
  <si>
    <t>FA US Equity</t>
  </si>
  <si>
    <t>FIRST ADVANTAGE</t>
  </si>
  <si>
    <t>BNL US Equity</t>
  </si>
  <si>
    <t>BROADSTONE NET</t>
  </si>
  <si>
    <t>PFS US Equity</t>
  </si>
  <si>
    <t>PROVIDENT FINANC</t>
  </si>
  <si>
    <t>MRTN US Equity</t>
  </si>
  <si>
    <t>MARTEN TRANSPORT</t>
  </si>
  <si>
    <t>WEN US Equity</t>
  </si>
  <si>
    <t>WENDY'S CO/THE</t>
  </si>
  <si>
    <t>KAR US Equity</t>
  </si>
  <si>
    <t>OPENLANE INC</t>
  </si>
  <si>
    <t>FREVS US Equity</t>
  </si>
  <si>
    <t>FIRST REAL ESTAT</t>
  </si>
  <si>
    <t>IROQ US Equity</t>
  </si>
  <si>
    <t>IF BANCORP INC</t>
  </si>
  <si>
    <t>NVST US Equity</t>
  </si>
  <si>
    <t>ENVISTA HOLDINGS</t>
  </si>
  <si>
    <t>TRC US Equity</t>
  </si>
  <si>
    <t>TEJON RANCH CO</t>
  </si>
  <si>
    <t>UTI US Equity</t>
  </si>
  <si>
    <t>UNIVERSAL TECHNI</t>
  </si>
  <si>
    <t>Education Services</t>
  </si>
  <si>
    <t>ARL US Equity</t>
  </si>
  <si>
    <t>AMER REALTY INV</t>
  </si>
  <si>
    <t>ERII US Equity</t>
  </si>
  <si>
    <t>ENERGY RECOVERY</t>
  </si>
  <si>
    <t>MYFW US Equity</t>
  </si>
  <si>
    <t>FIRST WESTERN FI</t>
  </si>
  <si>
    <t>LWAY US Equity</t>
  </si>
  <si>
    <t>LIFEWAY FOODS</t>
  </si>
  <si>
    <t>11/13/2024</t>
  </si>
  <si>
    <t>NEOG US Equity</t>
  </si>
  <si>
    <t>NEOGEN CORP</t>
  </si>
  <si>
    <t>10/10/2024</t>
  </si>
  <si>
    <t>GTES US Equity</t>
  </si>
  <si>
    <t>GATES INDUSTRIAL</t>
  </si>
  <si>
    <t>CLBK US Equity</t>
  </si>
  <si>
    <t>COLUMBIA FINANCI</t>
  </si>
  <si>
    <t>FWRG US Equity</t>
  </si>
  <si>
    <t>FIRST WATCH REST</t>
  </si>
  <si>
    <t>UTZ US Equity</t>
  </si>
  <si>
    <t>UTZ BRANDS INC</t>
  </si>
  <si>
    <t>SBRA US Equity</t>
  </si>
  <si>
    <t>SABRA HEALTH CAR</t>
  </si>
  <si>
    <t>BKTI US Equity</t>
  </si>
  <si>
    <t>BK TECHNOLOGIES</t>
  </si>
  <si>
    <t>GHLD US Equity</t>
  </si>
  <si>
    <t>GUILD HOLDINGS-A</t>
  </si>
  <si>
    <t>Mortgage Finance</t>
  </si>
  <si>
    <t>HST US Equity</t>
  </si>
  <si>
    <t>HOST HOTELS &amp; RE</t>
  </si>
  <si>
    <t>Hotel and Lodging REITs</t>
  </si>
  <si>
    <t>PBBK US Equity</t>
  </si>
  <si>
    <t>PB BANKSHARES IN</t>
  </si>
  <si>
    <t>ERKH US Equity</t>
  </si>
  <si>
    <t>EUREKA HOMESTEAD</t>
  </si>
  <si>
    <t>OMI US Equity</t>
  </si>
  <si>
    <t>OWENS &amp; MINOR</t>
  </si>
  <si>
    <t>HIMS US Equity</t>
  </si>
  <si>
    <t>HIMS &amp; HERS HEAL</t>
  </si>
  <si>
    <t>EVI US Equity</t>
  </si>
  <si>
    <t>EVI INDUSTRIES I</t>
  </si>
  <si>
    <t>10/04/2024</t>
  </si>
  <si>
    <t>ACR US Equity</t>
  </si>
  <si>
    <t>ACRES COMMERCIAL</t>
  </si>
  <si>
    <t>Mortgage REITs: Diversified</t>
  </si>
  <si>
    <t>GNE US Equity</t>
  </si>
  <si>
    <t>GENIE ENERGY-B</t>
  </si>
  <si>
    <t>Multi-Utilities</t>
  </si>
  <si>
    <t>KRP US Equity</t>
  </si>
  <si>
    <t>KIMBELL ROYALTY</t>
  </si>
  <si>
    <t>ACAD US Equity</t>
  </si>
  <si>
    <t>ACADIA PHARMACEU</t>
  </si>
  <si>
    <t>TCBC US Equity</t>
  </si>
  <si>
    <t>TC BANCSHARES IN</t>
  </si>
  <si>
    <t>08/23/2024</t>
  </si>
  <si>
    <t>KEY US Equity</t>
  </si>
  <si>
    <t>KEYCORP</t>
  </si>
  <si>
    <t>NTST US Equity</t>
  </si>
  <si>
    <t>NETSTREIT CORP</t>
  </si>
  <si>
    <t>OUT US Equity</t>
  </si>
  <si>
    <t>OUTFRONT MEDIA I</t>
  </si>
  <si>
    <t>NCLH US Equity</t>
  </si>
  <si>
    <t>NORWEGIAN CRUISE</t>
  </si>
  <si>
    <t>Travel and Tourism</t>
  </si>
  <si>
    <t>STER US Equity</t>
  </si>
  <si>
    <t>STERLING CHECK C</t>
  </si>
  <si>
    <t>CARE US Equity</t>
  </si>
  <si>
    <t>CARTER BANKSHARE</t>
  </si>
  <si>
    <t>BSHI US Equity</t>
  </si>
  <si>
    <t>BOSS HOLDINGS</t>
  </si>
  <si>
    <t>OSPN US Equity</t>
  </si>
  <si>
    <t>ONESPAN INC</t>
  </si>
  <si>
    <t>FARO US Equity</t>
  </si>
  <si>
    <t>FARO TECH</t>
  </si>
  <si>
    <t>ARIS US Equity</t>
  </si>
  <si>
    <t>ARIS WATER SOL-A</t>
  </si>
  <si>
    <t>Water</t>
  </si>
  <si>
    <t>ATSG US Equity</t>
  </si>
  <si>
    <t>AIR TRANSPORT SE</t>
  </si>
  <si>
    <t>Delivery Services</t>
  </si>
  <si>
    <t>SPOK US Equity</t>
  </si>
  <si>
    <t>SPOK HOLDINGS IN</t>
  </si>
  <si>
    <t>SITC US Equity</t>
  </si>
  <si>
    <t>SITE CENTERS COR</t>
  </si>
  <si>
    <t>ROIC US Equity</t>
  </si>
  <si>
    <t>RETAIL OPPORTUNI</t>
  </si>
  <si>
    <t>EBC US Equity</t>
  </si>
  <si>
    <t>EASTERN BANKSHAR</t>
  </si>
  <si>
    <t>DEI US Equity</t>
  </si>
  <si>
    <t>DOUGLAS EMMETT</t>
  </si>
  <si>
    <t>UNIB US Equity</t>
  </si>
  <si>
    <t>UNIVERSITY BNCRP</t>
  </si>
  <si>
    <t>DAKT US Equity</t>
  </si>
  <si>
    <t>DAKTRONICS INC</t>
  </si>
  <si>
    <t>SHC US Equity</t>
  </si>
  <si>
    <t>SOTERA HEALTH CO</t>
  </si>
  <si>
    <t>HEAR US Equity</t>
  </si>
  <si>
    <t>TURTLE BEACH COR</t>
  </si>
  <si>
    <t>Electronic Entertainment</t>
  </si>
  <si>
    <t>CCL US Equity</t>
  </si>
  <si>
    <t>CARNIVAL CORP</t>
  </si>
  <si>
    <t>09/30/2024</t>
  </si>
  <si>
    <t>TETAA US Equity</t>
  </si>
  <si>
    <t>TETON ADVISORS-A</t>
  </si>
  <si>
    <t>08/26/2024</t>
  </si>
  <si>
    <t>SWBI US Equity</t>
  </si>
  <si>
    <t>SMITH &amp; WESSON B</t>
  </si>
  <si>
    <t>Recreational Products</t>
  </si>
  <si>
    <t>LYTS US Equity</t>
  </si>
  <si>
    <t>LSI INDUSTRIES</t>
  </si>
  <si>
    <t>08/15/2024</t>
  </si>
  <si>
    <t>MSVB US Equity</t>
  </si>
  <si>
    <t>MID-SOUTHERN BAN</t>
  </si>
  <si>
    <t>08/21/2024</t>
  </si>
  <si>
    <t>BV US Equity</t>
  </si>
  <si>
    <t>BRIGHTVIEW HOLDI</t>
  </si>
  <si>
    <t>CCRN US Equity</t>
  </si>
  <si>
    <t>CROSS COUNTRY HE</t>
  </si>
  <si>
    <t>Business Training and Employment Agencies</t>
  </si>
  <si>
    <t>ELMD US Equity</t>
  </si>
  <si>
    <t>ELECTROMED INC</t>
  </si>
  <si>
    <t>08/22/2024</t>
  </si>
  <si>
    <t>HOFT US Equity</t>
  </si>
  <si>
    <t>HOOKER FURNISHIN</t>
  </si>
  <si>
    <t>09/09/2024</t>
  </si>
  <si>
    <t>SHEN US Equity</t>
  </si>
  <si>
    <t>SHENANDOAH TELEC</t>
  </si>
  <si>
    <t>DGICA US Equity</t>
  </si>
  <si>
    <t>DONEGAL GRP-CL A</t>
  </si>
  <si>
    <t>HBNC US Equity</t>
  </si>
  <si>
    <t>HORIZON BANCORP</t>
  </si>
  <si>
    <t>ALOT US Equity</t>
  </si>
  <si>
    <t>ASTRONOVA INC</t>
  </si>
  <si>
    <t>PSTL US Equity</t>
  </si>
  <si>
    <t>POSTAL REALTY-A</t>
  </si>
  <si>
    <t>PUBM US Equity</t>
  </si>
  <si>
    <t>PUBMATIC INC-A</t>
  </si>
  <si>
    <t>BCAL US Equity</t>
  </si>
  <si>
    <t>CALIFORNIA BANCO</t>
  </si>
  <si>
    <t>HAYW US Equity</t>
  </si>
  <si>
    <t>HAYWARD HOLDINGS</t>
  </si>
  <si>
    <t>AM US Equity</t>
  </si>
  <si>
    <t>ANTERO MIDSTREAM</t>
  </si>
  <si>
    <t>PBCO US Equity</t>
  </si>
  <si>
    <t>PBCO FINANCIAL C</t>
  </si>
  <si>
    <t>LFGP US Equity</t>
  </si>
  <si>
    <t>LEDYARD FINANCIA</t>
  </si>
  <si>
    <t>PK US Equity</t>
  </si>
  <si>
    <t>PARK H&amp;R INC</t>
  </si>
  <si>
    <t>SEMR US Equity</t>
  </si>
  <si>
    <t>SEMRUSH HOLDIN-A</t>
  </si>
  <si>
    <t>APEI US Equity</t>
  </si>
  <si>
    <t>AMERICAN PUBLIC</t>
  </si>
  <si>
    <t>CIBN US Equity</t>
  </si>
  <si>
    <t>COMMUNI INVESTOR</t>
  </si>
  <si>
    <t>APLE US Equity</t>
  </si>
  <si>
    <t>APPLE HOSPITALIT</t>
  </si>
  <si>
    <t>TRIP US Equity</t>
  </si>
  <si>
    <t>TRIPADVISOR INC</t>
  </si>
  <si>
    <t>SRI US Equity</t>
  </si>
  <si>
    <t>STONERIDGE INC</t>
  </si>
  <si>
    <t>SHYF US Equity</t>
  </si>
  <si>
    <t>SHYFT GROUP INC/</t>
  </si>
  <si>
    <t>NODK US Equity</t>
  </si>
  <si>
    <t>NI HOLDINGS INC</t>
  </si>
  <si>
    <t>OTTW US Equity</t>
  </si>
  <si>
    <t>OTTAWA BANCORP I</t>
  </si>
  <si>
    <t>WSBF US Equity</t>
  </si>
  <si>
    <t>WATERSTONE FINAN</t>
  </si>
  <si>
    <t>PTWO US Equity</t>
  </si>
  <si>
    <t>PONO CAPITAL T-A</t>
  </si>
  <si>
    <t>Open End and Miscellaneous Investment Vehicles</t>
  </si>
  <si>
    <t>HLIT US Equity</t>
  </si>
  <si>
    <t>HARMONIC INC</t>
  </si>
  <si>
    <t>HQI US Equity</t>
  </si>
  <si>
    <t>HIREQUEST INC</t>
  </si>
  <si>
    <t>HUDAU US Equity</t>
  </si>
  <si>
    <t>HUDSON ACQUISITI</t>
  </si>
  <si>
    <t>TASK US Equity</t>
  </si>
  <si>
    <t>TASKUS INC-A</t>
  </si>
  <si>
    <t>OFED US Equity</t>
  </si>
  <si>
    <t>OCONEE FEDERAL F</t>
  </si>
  <si>
    <t>GDYN US Equity</t>
  </si>
  <si>
    <t>GRID DYNAMICS HO</t>
  </si>
  <si>
    <t>DEA US Equity</t>
  </si>
  <si>
    <t>EASTERLY GOVERNM</t>
  </si>
  <si>
    <t>TSBA US Equity</t>
  </si>
  <si>
    <t>TOUCHSTONE BANKS</t>
  </si>
  <si>
    <t>WSR US Equity</t>
  </si>
  <si>
    <t>WHITESTONE REI</t>
  </si>
  <si>
    <t>MPAD US Equity</t>
  </si>
  <si>
    <t>MICROPAC INDUST</t>
  </si>
  <si>
    <t>DRVN US Equity</t>
  </si>
  <si>
    <t>DRIVEN BRANDS HO</t>
  </si>
  <si>
    <t>FFIC US Equity</t>
  </si>
  <si>
    <t>FLUSHING FINL</t>
  </si>
  <si>
    <t>CSPI US Equity</t>
  </si>
  <si>
    <t>CSP INC</t>
  </si>
  <si>
    <t>12/12/2024</t>
  </si>
  <si>
    <t>FISB US Equity</t>
  </si>
  <si>
    <t>1ST CAPITAL BANC</t>
  </si>
  <si>
    <t>TFSL US Equity</t>
  </si>
  <si>
    <t>TFS FINANCIAL CO</t>
  </si>
  <si>
    <t>PRA US Equity</t>
  </si>
  <si>
    <t>PROASSURANCE COR</t>
  </si>
  <si>
    <t>NATR US Equity</t>
  </si>
  <si>
    <t>NATURE'S SUNSHNE</t>
  </si>
  <si>
    <t>CKX US Equity</t>
  </si>
  <si>
    <t>CKX LANDS INC</t>
  </si>
  <si>
    <t>SGC US Equity</t>
  </si>
  <si>
    <t>SUPERIOR GROUP O</t>
  </si>
  <si>
    <t>EVRI US Equity</t>
  </si>
  <si>
    <t>EVERI HOLDINGS I</t>
  </si>
  <si>
    <t>XHR US Equity</t>
  </si>
  <si>
    <t>XENIA HOTELS &amp; R</t>
  </si>
  <si>
    <t>GAIN US Equity</t>
  </si>
  <si>
    <t>GLADSTONE INVEST</t>
  </si>
  <si>
    <t>FFBW US Equity</t>
  </si>
  <si>
    <t>FFBW INC</t>
  </si>
  <si>
    <t>NWBI US Equity</t>
  </si>
  <si>
    <t>NORTHWEST BANCSH</t>
  </si>
  <si>
    <t>ESCA US Equity</t>
  </si>
  <si>
    <t>ESCALADE INC</t>
  </si>
  <si>
    <t>NABL US Equity</t>
  </si>
  <si>
    <t>N-ABLE INC</t>
  </si>
  <si>
    <t>ATEN US Equity</t>
  </si>
  <si>
    <t>A10 NETWORKS INC</t>
  </si>
  <si>
    <t>SWI US Equity</t>
  </si>
  <si>
    <t>SOLARWINDS CORP</t>
  </si>
  <si>
    <t>UNFI US Equity</t>
  </si>
  <si>
    <t>UNITED NATURAL</t>
  </si>
  <si>
    <t>09/26/2024</t>
  </si>
  <si>
    <t>PKE US Equity</t>
  </si>
  <si>
    <t>PARK AEROSPACE C</t>
  </si>
  <si>
    <t>Aerospace</t>
  </si>
  <si>
    <t>LOCO US Equity</t>
  </si>
  <si>
    <t>EL POLLO LOCO HO</t>
  </si>
  <si>
    <t>TBRG US Equity</t>
  </si>
  <si>
    <t>TRUBRIDGE INC</t>
  </si>
  <si>
    <t>MGNI US Equity</t>
  </si>
  <si>
    <t>MAGNITE INC</t>
  </si>
  <si>
    <t>ALSA US Equity</t>
  </si>
  <si>
    <t>ALPHA STAR ACQUI</t>
  </si>
  <si>
    <t>NMRK US Equity</t>
  </si>
  <si>
    <t>NEWMARK GROUP-A</t>
  </si>
  <si>
    <t>Real Estate Services</t>
  </si>
  <si>
    <t>FBPI US Equity</t>
  </si>
  <si>
    <t>FIRST BANCORP/IN</t>
  </si>
  <si>
    <t>CXW US Equity</t>
  </si>
  <si>
    <t>CORECIVIC INC</t>
  </si>
  <si>
    <t>CCRD US Equity</t>
  </si>
  <si>
    <t>CORECARD CORP</t>
  </si>
  <si>
    <t>WVFC US Equity</t>
  </si>
  <si>
    <t>WVS FINL CORP</t>
  </si>
  <si>
    <t>EQFN US Equity</t>
  </si>
  <si>
    <t>EQUITABLE FINANC</t>
  </si>
  <si>
    <t>LSBK US Equity</t>
  </si>
  <si>
    <t>LAKE SHORE BANCO</t>
  </si>
  <si>
    <t>RMBI US Equity</t>
  </si>
  <si>
    <t>RICHMOND MUTUAL</t>
  </si>
  <si>
    <t>HONE US Equity</t>
  </si>
  <si>
    <t>HARBORONE BANCOR</t>
  </si>
  <si>
    <t>FEIM US Equity</t>
  </si>
  <si>
    <t>FREQUENCY ELECT</t>
  </si>
  <si>
    <t>NPAB US Equity</t>
  </si>
  <si>
    <t>NEW PROVIDENCE-A</t>
  </si>
  <si>
    <t>TALO US Equity</t>
  </si>
  <si>
    <t>TALOS ENERGY INC</t>
  </si>
  <si>
    <t>DNB US Equity</t>
  </si>
  <si>
    <t>DUN &amp; BRADSTREET</t>
  </si>
  <si>
    <t>ENLC US Equity</t>
  </si>
  <si>
    <t>ENLINK MIDSTREAM</t>
  </si>
  <si>
    <t>GATO US Equity</t>
  </si>
  <si>
    <t>GATOS SILVER INC</t>
  </si>
  <si>
    <t>Platinum and Precious Metals</t>
  </si>
  <si>
    <t>NTIC US Equity</t>
  </si>
  <si>
    <t>NORTHERN TECH</t>
  </si>
  <si>
    <t>11/21/2024</t>
  </si>
  <si>
    <t>LINC US Equity</t>
  </si>
  <si>
    <t>LINCOLN EDUCATIO</t>
  </si>
  <si>
    <t>IFIN US Equity</t>
  </si>
  <si>
    <t>INFINT ACQUISITI</t>
  </si>
  <si>
    <t>WMPN US Equity</t>
  </si>
  <si>
    <t>WILLIAM PENN BAN</t>
  </si>
  <si>
    <t>UG US Equity</t>
  </si>
  <si>
    <t>UNITED GUARDIAN</t>
  </si>
  <si>
    <t>MODG US Equity</t>
  </si>
  <si>
    <t>TOPGOLF CALLAWAY</t>
  </si>
  <si>
    <t>ARHS US Equity</t>
  </si>
  <si>
    <t>ARHAUS INC</t>
  </si>
  <si>
    <t>MCAA US Equity</t>
  </si>
  <si>
    <t>MOUNTAIN &amp; CO I</t>
  </si>
  <si>
    <t>SOI US Equity</t>
  </si>
  <si>
    <t>SOLARIS OIL IN-A</t>
  </si>
  <si>
    <t>WEL US Equity</t>
  </si>
  <si>
    <t>INTEGRATED WEL-A</t>
  </si>
  <si>
    <t>GWRS US Equity</t>
  </si>
  <si>
    <t>GLOBAL WATER RES</t>
  </si>
  <si>
    <t>RNGR US Equity</t>
  </si>
  <si>
    <t>RANGER ENERGY SE</t>
  </si>
  <si>
    <t>AIMAU US Equity</t>
  </si>
  <si>
    <t>AIMFINITY INVEST</t>
  </si>
  <si>
    <t>ACAC US Equity</t>
  </si>
  <si>
    <t>ACRI CAPITAL ACQ</t>
  </si>
  <si>
    <t>VMCA US Equity</t>
  </si>
  <si>
    <t>VALUENCE MERG-A</t>
  </si>
  <si>
    <t>MXC US Equity</t>
  </si>
  <si>
    <t>MEXCO ENERGY CRP</t>
  </si>
  <si>
    <t>TLGY US Equity</t>
  </si>
  <si>
    <t>TLGY ACQUISITI-A</t>
  </si>
  <si>
    <t>LATG US Equity</t>
  </si>
  <si>
    <t>CHENGHE ACQUISIT</t>
  </si>
  <si>
    <t>11/14/2024</t>
  </si>
  <si>
    <t>PHYT US Equity</t>
  </si>
  <si>
    <t>PYROPHYTE ACQU-A</t>
  </si>
  <si>
    <t>RRAC US Equity</t>
  </si>
  <si>
    <t>RIGEL RESOURCE A</t>
  </si>
  <si>
    <t>CCTS US Equity</t>
  </si>
  <si>
    <t>CACTUS ACQUISITI</t>
  </si>
  <si>
    <t>GTAC US Equity</t>
  </si>
  <si>
    <t>GLOBAL TECHNOL-A</t>
  </si>
  <si>
    <t>IVCB US Equity</t>
  </si>
  <si>
    <t>INVESTCORP EUR-A</t>
  </si>
  <si>
    <t>CSTAF US Equity</t>
  </si>
  <si>
    <t>CONSTELLATION-A</t>
  </si>
  <si>
    <t>RCFA US Equity</t>
  </si>
  <si>
    <t>PERCEPTION CAPIT</t>
  </si>
  <si>
    <t>BFIN US Equity</t>
  </si>
  <si>
    <t>BANKFINANCIAL</t>
  </si>
  <si>
    <t>ROIV US Equity</t>
  </si>
  <si>
    <t>ROIVANT SCIENCES</t>
  </si>
  <si>
    <t>RENE US Equity</t>
  </si>
  <si>
    <t>CARTESIAN GROW-A</t>
  </si>
  <si>
    <t>AGS US Equity</t>
  </si>
  <si>
    <t>PLAYAGS INC</t>
  </si>
  <si>
    <t>DPCS US Equity</t>
  </si>
  <si>
    <t>DP CAP ACQU-CL A</t>
  </si>
  <si>
    <t>IGTA US Equity</t>
  </si>
  <si>
    <t>INCEPTION GROWTH</t>
  </si>
  <si>
    <t>PWUP US Equity</t>
  </si>
  <si>
    <t>POWERUP ACQUIS-A</t>
  </si>
  <si>
    <t>ATEK US Equity</t>
  </si>
  <si>
    <t>ATHENA TECHNOL-A</t>
  </si>
  <si>
    <t>08/19/2024</t>
  </si>
  <si>
    <t>MSSA US Equity</t>
  </si>
  <si>
    <t>METAL SKY STAR A</t>
  </si>
  <si>
    <t>CBRG US Equity</t>
  </si>
  <si>
    <t>CHAIN BRIDGE I-A</t>
  </si>
  <si>
    <t>NFBK US Equity</t>
  </si>
  <si>
    <t>NORTHFIELD BANCO</t>
  </si>
  <si>
    <t>ADEA US Equity</t>
  </si>
  <si>
    <t>ADEIA INC</t>
  </si>
  <si>
    <t>BOCN US Equity</t>
  </si>
  <si>
    <t>BLUE OCEAN ACQUI</t>
  </si>
  <si>
    <t>GDST US Equity</t>
  </si>
  <si>
    <t>GOLDENSTONE ACQU</t>
  </si>
  <si>
    <t>GLLI US Equity</t>
  </si>
  <si>
    <t>GLOBALINK INVEST</t>
  </si>
  <si>
    <t>SKGR US Equity</t>
  </si>
  <si>
    <t>SK GROWTH OPPO-A</t>
  </si>
  <si>
    <t>WTMA US Equity</t>
  </si>
  <si>
    <t>WELSBACH TECHNOL</t>
  </si>
  <si>
    <t>KCGI US Equity</t>
  </si>
  <si>
    <t>KENSINGTON CAP-A</t>
  </si>
  <si>
    <t>SVII US Equity</t>
  </si>
  <si>
    <t>SPRING VALLEY AC</t>
  </si>
  <si>
    <t>ATMC US Equity</t>
  </si>
  <si>
    <t>ALPHATIME ACQUIS</t>
  </si>
  <si>
    <t>SLAM US Equity</t>
  </si>
  <si>
    <t>SLAM CORP-A</t>
  </si>
  <si>
    <t>VZIO US Equity</t>
  </si>
  <si>
    <t>VIZIO HOLDING-A</t>
  </si>
  <si>
    <t>TCOA US Equity</t>
  </si>
  <si>
    <t>ZALATORIS ACQUIS</t>
  </si>
  <si>
    <t>PRLH US Equity</t>
  </si>
  <si>
    <t>PEARL HOLDINGS-A</t>
  </si>
  <si>
    <t>INTE US Equity</t>
  </si>
  <si>
    <t>INTEGRAL ACQUI-A</t>
  </si>
  <si>
    <t>HSPO US Equity</t>
  </si>
  <si>
    <t>HORIZON SPACE AC</t>
  </si>
  <si>
    <t>TMTC US Equity</t>
  </si>
  <si>
    <t>TMT ACQUISITION</t>
  </si>
  <si>
    <t>ISRL US Equity</t>
  </si>
  <si>
    <t>ISRAEL ACQUISI-A</t>
  </si>
  <si>
    <t>ATMV US Equity</t>
  </si>
  <si>
    <t>ALPHAVEST ACQUIS</t>
  </si>
  <si>
    <t>BFAC US Equity</t>
  </si>
  <si>
    <t>BATTERY FUTURE-A</t>
  </si>
  <si>
    <t>PTLO US Equity</t>
  </si>
  <si>
    <t>PORTILLO'S-CL A</t>
  </si>
  <si>
    <t>EVE US Equity</t>
  </si>
  <si>
    <t>EVE MOBILITY A-A</t>
  </si>
  <si>
    <t>GBBK US Equity</t>
  </si>
  <si>
    <t>GLOBAL BLOCKCHAI</t>
  </si>
  <si>
    <t>DVAX US Equity</t>
  </si>
  <si>
    <t>DYNAVAX TECHNOLO</t>
  </si>
  <si>
    <t>GLST US Equity</t>
  </si>
  <si>
    <t>GLOBAL STAR AC-A</t>
  </si>
  <si>
    <t>08/29/2024</t>
  </si>
  <si>
    <t>FTII US Equity</t>
  </si>
  <si>
    <t>FUTURETECH II -A</t>
  </si>
  <si>
    <t>FORL US Equity</t>
  </si>
  <si>
    <t>FOUR LEAF ACQU-A</t>
  </si>
  <si>
    <t>MARX US Equity</t>
  </si>
  <si>
    <t>MARS ACQUISITION</t>
  </si>
  <si>
    <t>PORT US Equity</t>
  </si>
  <si>
    <t>SOUTHPORT ACQUIS</t>
  </si>
  <si>
    <t>BLACU US Equity</t>
  </si>
  <si>
    <t>BELLEVUE LIFE SC</t>
  </si>
  <si>
    <t>BHAC US Equity</t>
  </si>
  <si>
    <t>FOCUS IMPACT BH3</t>
  </si>
  <si>
    <t>TRTLF US Equity</t>
  </si>
  <si>
    <t>TORTOISEECOFIN A</t>
  </si>
  <si>
    <t>FLD US Equity</t>
  </si>
  <si>
    <t>EMERALD ACQUIS-A</t>
  </si>
  <si>
    <t>ACEL US Equity</t>
  </si>
  <si>
    <t>ACCEL ENTERTAINM</t>
  </si>
  <si>
    <t>AQU US Equity</t>
  </si>
  <si>
    <t>AQUARON ACQUISIT</t>
  </si>
  <si>
    <t>KREF US Equity</t>
  </si>
  <si>
    <t>KKR REAL ESTATE</t>
  </si>
  <si>
    <t>PFTAU US Equity</t>
  </si>
  <si>
    <t>PLMJ US Equity</t>
  </si>
  <si>
    <t>PLUM ACQUISITION</t>
  </si>
  <si>
    <t>MG US Equity</t>
  </si>
  <si>
    <t>MISTRAS GROUP IN</t>
  </si>
  <si>
    <t>Engineering and Contracting Services</t>
  </si>
  <si>
    <t>KRO US Equity</t>
  </si>
  <si>
    <t>KRONOS WORLDWIDE</t>
  </si>
  <si>
    <t>Paints and Coatings</t>
  </si>
  <si>
    <t>STRW US Equity</t>
  </si>
  <si>
    <t>STRAWBERRY FIELD</t>
  </si>
  <si>
    <t>DMYY US Equity</t>
  </si>
  <si>
    <t>DMY SQUARED T-A</t>
  </si>
  <si>
    <t>LC US Equity</t>
  </si>
  <si>
    <t>LENDINGCLUB CORP</t>
  </si>
  <si>
    <t>KVAC US Equity</t>
  </si>
  <si>
    <t>KEEN VISION ACQU</t>
  </si>
  <si>
    <t>IAS US Equity</t>
  </si>
  <si>
    <t>INTEGRAL AD SCIE</t>
  </si>
  <si>
    <t>EYE US Equity</t>
  </si>
  <si>
    <t>NATIONAL VISION</t>
  </si>
  <si>
    <t>HCVI US Equity</t>
  </si>
  <si>
    <t>HENNESSY CAPIT-A</t>
  </si>
  <si>
    <t>GDOT US Equity</t>
  </si>
  <si>
    <t>GREEN DOT CORP-A</t>
  </si>
  <si>
    <t>GHIX US Equity</t>
  </si>
  <si>
    <t>GORES HOLDING -A</t>
  </si>
  <si>
    <t>HCSG US Equity</t>
  </si>
  <si>
    <t>HEALTHCARE SERVS</t>
  </si>
  <si>
    <t>DAN US Equity</t>
  </si>
  <si>
    <t>DANA INC</t>
  </si>
  <si>
    <t>CNDA US Equity</t>
  </si>
  <si>
    <t>CONCORD ACQUIS-A</t>
  </si>
  <si>
    <t>FVCB US Equity</t>
  </si>
  <si>
    <t>FVCBANKCORP INC</t>
  </si>
  <si>
    <t>WFCF US Equity</t>
  </si>
  <si>
    <t>WHERE FOOD COMES</t>
  </si>
  <si>
    <t>ANSCU US Equity</t>
  </si>
  <si>
    <t>AGRICULTURE &amp; NA</t>
  </si>
  <si>
    <t>HLX US Equity</t>
  </si>
  <si>
    <t>HELIX ENERGY SOL</t>
  </si>
  <si>
    <t>PBFS US Equity</t>
  </si>
  <si>
    <t>PIONEER BANCORP</t>
  </si>
  <si>
    <t>ESRT US Equity</t>
  </si>
  <si>
    <t>EMPIRE STATE REA</t>
  </si>
  <si>
    <t>ULBI US Equity</t>
  </si>
  <si>
    <t>ULTRALIFE CORP</t>
  </si>
  <si>
    <t>Electrical Components</t>
  </si>
  <si>
    <t>CPTP US Equity</t>
  </si>
  <si>
    <t>CAP PROP INC-A</t>
  </si>
  <si>
    <t>AMSWA US Equity</t>
  </si>
  <si>
    <t>AMER SOFTWARE-A</t>
  </si>
  <si>
    <t>XRX US Equity</t>
  </si>
  <si>
    <t>XEROX HOLDINGS C</t>
  </si>
  <si>
    <t>Electronic Office Equipment</t>
  </si>
  <si>
    <t>SSBP US Equity</t>
  </si>
  <si>
    <t>SSB BANCORP INC</t>
  </si>
  <si>
    <t>02/05/2025</t>
  </si>
  <si>
    <t>IDR US Equity</t>
  </si>
  <si>
    <t>IDAHO STRATEGIC</t>
  </si>
  <si>
    <t>Gold Mining</t>
  </si>
  <si>
    <t>DLHC US Equity</t>
  </si>
  <si>
    <t>DLH HOLDINGS COR</t>
  </si>
  <si>
    <t>WT US Equity</t>
  </si>
  <si>
    <t>WISDOMTREE INC</t>
  </si>
  <si>
    <t>GOVB US Equity</t>
  </si>
  <si>
    <t>GOUVERNEUR BANCO</t>
  </si>
  <si>
    <t>12/26/2024</t>
  </si>
  <si>
    <t>AGNC US Equity</t>
  </si>
  <si>
    <t>AGNC INVESTMENT</t>
  </si>
  <si>
    <t>dif rec vs pay</t>
  </si>
  <si>
    <t>dif (acc-pay)/pay</t>
  </si>
  <si>
    <t>dif (acc-pay)/rec</t>
  </si>
  <si>
    <t>dif (acc-pay)/avgRecPay</t>
  </si>
  <si>
    <t>difference price vs 5d avg</t>
  </si>
  <si>
    <t>RANK.EQ:  dif (acc-pay)/avgRecPay</t>
  </si>
  <si>
    <t>RANK.EQ: dif rec-pay rank</t>
  </si>
  <si>
    <t>RANK.EQ: combined all</t>
  </si>
  <si>
    <t>RANK.EQ: rec_vs_pay</t>
  </si>
  <si>
    <t>RANK.EQ: alpha&amp;beta</t>
  </si>
  <si>
    <t>RANK.EQ: PE.4_Cash.4_Debt/equity.1</t>
  </si>
  <si>
    <t>RANK.EQ: undervalue equity</t>
  </si>
  <si>
    <t>descending</t>
  </si>
  <si>
    <t>ascending</t>
  </si>
  <si>
    <t>desc %</t>
  </si>
  <si>
    <t>asc %</t>
  </si>
  <si>
    <t>RANK.EQ</t>
  </si>
  <si>
    <t>Price</t>
  </si>
  <si>
    <t>BVPS</t>
  </si>
  <si>
    <t>PE</t>
  </si>
  <si>
    <t>Cash Ratio, blanks=0</t>
  </si>
  <si>
    <t>new PE,Cash Ratio and Debt/equity</t>
  </si>
  <si>
    <t>delete</t>
  </si>
  <si>
    <t>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</si>
</sst>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0.0%"/>
    <numFmt numFmtId="169" formatCode="0.000000%"/>
  </numFmts>
  <fonts count="17" x14ac:knownFonts="1">
    <font>
      <sz val="11"/>
      <color theme="1"/>
      <name val="Aptos Narrow"/>
      <family val="2"/>
      <scheme val="minor"/>
    </font>
    <font>
      <b/>
      <sz val="9"/>
      <name val="Calibri"/>
    </font>
    <font>
      <b/>
      <sz val="10"/>
      <name val="Arial"/>
    </font>
    <font>
      <sz val="9"/>
      <name val="Calibri"/>
    </font>
    <font>
      <sz val="10"/>
      <name val="Arial"/>
    </font>
    <font>
      <sz val="11"/>
      <color theme="1"/>
      <name val="Aptos Narrow"/>
      <family val="2"/>
      <scheme val="minor"/>
    </font>
    <font>
      <b/>
      <sz val="11"/>
      <color theme="1"/>
      <name val="Aptos Narrow"/>
      <family val="2"/>
      <scheme val="minor"/>
    </font>
    <font>
      <b/>
      <sz val="10"/>
      <name val="Arial"/>
      <family val="2"/>
    </font>
    <font>
      <sz val="10"/>
      <color rgb="FFFF0000"/>
      <name val="Arial"/>
      <family val="2"/>
    </font>
    <font>
      <sz val="11"/>
      <color rgb="FFFF0000"/>
      <name val="Aptos Narrow"/>
      <family val="2"/>
      <scheme val="minor"/>
    </font>
    <font>
      <sz val="10"/>
      <color rgb="FFFF0000"/>
      <name val="Arial"/>
    </font>
    <font>
      <sz val="10"/>
      <color rgb="FFFFC000"/>
      <name val="Arial"/>
      <family val="2"/>
    </font>
    <font>
      <sz val="11"/>
      <color rgb="FFFFC000"/>
      <name val="Aptos Narrow"/>
      <family val="2"/>
      <scheme val="minor"/>
    </font>
    <font>
      <sz val="11"/>
      <name val="Aptos Narrow"/>
      <family val="2"/>
      <scheme val="minor"/>
    </font>
    <font>
      <sz val="9"/>
      <color indexed="81"/>
      <name val="Tahoma"/>
      <charset val="1"/>
    </font>
    <font>
      <sz val="10"/>
      <name val="Arial"/>
      <family val="2"/>
    </font>
    <font>
      <sz val="9"/>
      <color indexed="81"/>
      <name val="Tahoma"/>
      <family val="2"/>
    </font>
  </fonts>
  <fills count="15">
    <fill>
      <patternFill patternType="none"/>
    </fill>
    <fill>
      <patternFill patternType="gray125"/>
    </fill>
    <fill>
      <patternFill patternType="solid">
        <fgColor rgb="FFB8C2AD"/>
      </patternFill>
    </fill>
    <fill>
      <patternFill patternType="solid">
        <fgColor rgb="FFFF000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B8C2AD"/>
        <bgColor indexed="64"/>
      </patternFill>
    </fill>
    <fill>
      <patternFill patternType="solid">
        <fgColor rgb="FFFFC000"/>
        <bgColor indexed="64"/>
      </patternFill>
    </fill>
    <fill>
      <patternFill patternType="solid">
        <fgColor rgb="FFCAEDFB"/>
        <bgColor indexed="64"/>
      </patternFill>
    </fill>
    <fill>
      <patternFill patternType="solid">
        <fgColor rgb="FFF1A983"/>
        <bgColor indexed="64"/>
      </patternFill>
    </fill>
    <fill>
      <patternFill patternType="solid">
        <fgColor rgb="FFE49EDD"/>
        <bgColor indexed="64"/>
      </patternFill>
    </fill>
    <fill>
      <patternFill patternType="solid">
        <fgColor rgb="FF61CBF3"/>
        <bgColor indexed="64"/>
      </patternFill>
    </fill>
  </fills>
  <borders count="1">
    <border>
      <left/>
      <right/>
      <top/>
      <bottom/>
      <diagonal/>
    </border>
  </borders>
  <cellStyleXfs count="5">
    <xf numFmtId="0" fontId="0" fillId="0" borderId="0"/>
    <xf numFmtId="0" fontId="1" fillId="2" borderId="0">
      <alignment horizontal="center"/>
    </xf>
    <xf numFmtId="0" fontId="3" fillId="0" borderId="0"/>
    <xf numFmtId="44" fontId="5" fillId="0" borderId="0" applyFont="0" applyFill="0" applyBorder="0" applyAlignment="0" applyProtection="0"/>
    <xf numFmtId="9" fontId="5" fillId="0" borderId="0" applyFont="0" applyFill="0" applyBorder="0" applyAlignment="0" applyProtection="0"/>
  </cellStyleXfs>
  <cellXfs count="84">
    <xf numFmtId="0" fontId="0" fillId="0" borderId="0" xfId="0"/>
    <xf numFmtId="0" fontId="2" fillId="2" borderId="0" xfId="1" applyFont="1">
      <alignment horizontal="center"/>
    </xf>
    <xf numFmtId="164" fontId="0" fillId="0" borderId="0" xfId="0" applyNumberFormat="1"/>
    <xf numFmtId="44" fontId="2" fillId="2" borderId="0" xfId="3" applyFont="1" applyFill="1" applyAlignment="1">
      <alignment horizontal="center"/>
    </xf>
    <xf numFmtId="44" fontId="0" fillId="0" borderId="0" xfId="3" applyFont="1"/>
    <xf numFmtId="165" fontId="0" fillId="0" borderId="0" xfId="4" applyNumberFormat="1" applyFont="1"/>
    <xf numFmtId="164" fontId="7" fillId="2" borderId="0" xfId="1" applyNumberFormat="1" applyFont="1">
      <alignment horizontal="center"/>
    </xf>
    <xf numFmtId="0" fontId="4" fillId="0" borderId="0" xfId="2" applyFont="1" applyAlignment="1">
      <alignment horizontal="left"/>
    </xf>
    <xf numFmtId="164" fontId="4" fillId="0" borderId="0" xfId="2" applyNumberFormat="1" applyFont="1" applyAlignment="1">
      <alignment horizontal="right"/>
    </xf>
    <xf numFmtId="2" fontId="4" fillId="0" borderId="0" xfId="2" applyNumberFormat="1" applyFont="1" applyAlignment="1">
      <alignment horizontal="right"/>
    </xf>
    <xf numFmtId="44" fontId="4" fillId="0" borderId="0" xfId="3" applyFont="1" applyFill="1" applyAlignment="1">
      <alignment horizontal="right"/>
    </xf>
    <xf numFmtId="165" fontId="0" fillId="0" borderId="0" xfId="4" applyNumberFormat="1" applyFont="1" applyFill="1"/>
    <xf numFmtId="0" fontId="6" fillId="3" borderId="0" xfId="0" applyFont="1" applyFill="1"/>
    <xf numFmtId="0" fontId="2" fillId="4" borderId="0" xfId="1" applyFont="1" applyFill="1">
      <alignment horizontal="center"/>
    </xf>
    <xf numFmtId="165" fontId="2" fillId="5" borderId="0" xfId="4" applyNumberFormat="1" applyFont="1" applyFill="1" applyAlignment="1">
      <alignment horizontal="center"/>
    </xf>
    <xf numFmtId="0" fontId="2" fillId="5" borderId="0" xfId="1" applyFont="1" applyFill="1">
      <alignment horizontal="center"/>
    </xf>
    <xf numFmtId="165" fontId="6" fillId="6" borderId="0" xfId="4" applyNumberFormat="1" applyFont="1" applyFill="1"/>
    <xf numFmtId="164" fontId="2" fillId="6" borderId="0" xfId="1" applyNumberFormat="1" applyFont="1" applyFill="1">
      <alignment horizontal="center"/>
    </xf>
    <xf numFmtId="164" fontId="7" fillId="7" borderId="0" xfId="1" applyNumberFormat="1" applyFont="1" applyFill="1">
      <alignment horizontal="center"/>
    </xf>
    <xf numFmtId="0" fontId="6" fillId="8" borderId="0" xfId="0" applyFont="1" applyFill="1"/>
    <xf numFmtId="164" fontId="7" fillId="8" borderId="0" xfId="1" applyNumberFormat="1" applyFont="1" applyFill="1">
      <alignment horizontal="center"/>
    </xf>
    <xf numFmtId="165" fontId="0" fillId="10" borderId="0" xfId="4" applyNumberFormat="1" applyFont="1" applyFill="1"/>
    <xf numFmtId="164" fontId="2" fillId="10" borderId="0" xfId="1" applyNumberFormat="1" applyFont="1" applyFill="1">
      <alignment horizontal="center"/>
    </xf>
    <xf numFmtId="0" fontId="6" fillId="10" borderId="0" xfId="0" applyFont="1" applyFill="1"/>
    <xf numFmtId="0" fontId="2" fillId="9" borderId="0" xfId="1" applyFont="1" applyFill="1">
      <alignment horizontal="center"/>
    </xf>
    <xf numFmtId="165" fontId="7" fillId="4" borderId="0" xfId="4" applyNumberFormat="1" applyFont="1" applyFill="1" applyAlignment="1">
      <alignment horizontal="center"/>
    </xf>
    <xf numFmtId="0" fontId="6" fillId="14" borderId="0" xfId="0" applyFont="1" applyFill="1"/>
    <xf numFmtId="165" fontId="0" fillId="8" borderId="0" xfId="4" applyNumberFormat="1" applyFont="1" applyFill="1"/>
    <xf numFmtId="165" fontId="0" fillId="3" borderId="0" xfId="4" applyNumberFormat="1" applyFont="1" applyFill="1"/>
    <xf numFmtId="0" fontId="4" fillId="9" borderId="0" xfId="2" applyFont="1" applyFill="1" applyAlignment="1">
      <alignment horizontal="left"/>
    </xf>
    <xf numFmtId="165" fontId="0" fillId="12" borderId="0" xfId="4" applyNumberFormat="1" applyFont="1" applyFill="1"/>
    <xf numFmtId="165" fontId="0" fillId="13" borderId="0" xfId="4" applyNumberFormat="1" applyFont="1" applyFill="1"/>
    <xf numFmtId="165" fontId="0" fillId="11" borderId="0" xfId="4" applyNumberFormat="1" applyFont="1" applyFill="1"/>
    <xf numFmtId="165" fontId="0" fillId="14" borderId="0" xfId="4" applyNumberFormat="1" applyFont="1" applyFill="1"/>
    <xf numFmtId="0" fontId="8" fillId="9" borderId="0" xfId="2" applyFont="1" applyFill="1" applyAlignment="1">
      <alignment horizontal="left"/>
    </xf>
    <xf numFmtId="0" fontId="10" fillId="0" borderId="0" xfId="2" applyFont="1" applyAlignment="1">
      <alignment horizontal="left"/>
    </xf>
    <xf numFmtId="164" fontId="10" fillId="0" borderId="0" xfId="2" applyNumberFormat="1" applyFont="1" applyAlignment="1">
      <alignment horizontal="right"/>
    </xf>
    <xf numFmtId="2" fontId="10" fillId="0" borderId="0" xfId="2" applyNumberFormat="1" applyFont="1" applyAlignment="1">
      <alignment horizontal="right"/>
    </xf>
    <xf numFmtId="44" fontId="10" fillId="0" borderId="0" xfId="3" applyFont="1" applyFill="1" applyAlignment="1">
      <alignment horizontal="right"/>
    </xf>
    <xf numFmtId="164" fontId="9" fillId="0" borderId="0" xfId="0" applyNumberFormat="1" applyFont="1"/>
    <xf numFmtId="165" fontId="9" fillId="0" borderId="0" xfId="4" applyNumberFormat="1" applyFont="1" applyFill="1"/>
    <xf numFmtId="0" fontId="9" fillId="0" borderId="0" xfId="0" applyFont="1"/>
    <xf numFmtId="165" fontId="9" fillId="13" borderId="0" xfId="4" applyNumberFormat="1" applyFont="1" applyFill="1"/>
    <xf numFmtId="0" fontId="8" fillId="0" borderId="0" xfId="2" applyFont="1" applyAlignment="1">
      <alignment horizontal="left"/>
    </xf>
    <xf numFmtId="164" fontId="8" fillId="0" borderId="0" xfId="2" applyNumberFormat="1" applyFont="1" applyAlignment="1">
      <alignment horizontal="right"/>
    </xf>
    <xf numFmtId="2" fontId="8" fillId="0" borderId="0" xfId="2" applyNumberFormat="1" applyFont="1" applyAlignment="1">
      <alignment horizontal="right"/>
    </xf>
    <xf numFmtId="44" fontId="8" fillId="0" borderId="0" xfId="3" applyFont="1" applyFill="1" applyAlignment="1">
      <alignment horizontal="right"/>
    </xf>
    <xf numFmtId="165" fontId="9" fillId="11" borderId="0" xfId="4" applyNumberFormat="1" applyFont="1" applyFill="1"/>
    <xf numFmtId="0" fontId="11" fillId="9" borderId="0" xfId="2" applyFont="1" applyFill="1" applyAlignment="1">
      <alignment horizontal="left"/>
    </xf>
    <xf numFmtId="0" fontId="11" fillId="0" borderId="0" xfId="2" applyFont="1" applyAlignment="1">
      <alignment horizontal="left"/>
    </xf>
    <xf numFmtId="164" fontId="11" fillId="0" borderId="0" xfId="2" applyNumberFormat="1" applyFont="1" applyAlignment="1">
      <alignment horizontal="right"/>
    </xf>
    <xf numFmtId="2" fontId="11" fillId="0" borderId="0" xfId="2" applyNumberFormat="1" applyFont="1" applyAlignment="1">
      <alignment horizontal="right"/>
    </xf>
    <xf numFmtId="44" fontId="11" fillId="0" borderId="0" xfId="3" applyFont="1" applyFill="1" applyAlignment="1">
      <alignment horizontal="right"/>
    </xf>
    <xf numFmtId="164" fontId="12" fillId="0" borderId="0" xfId="0" applyNumberFormat="1" applyFont="1"/>
    <xf numFmtId="165" fontId="12" fillId="0" borderId="0" xfId="4" applyNumberFormat="1" applyFont="1" applyFill="1"/>
    <xf numFmtId="165" fontId="12" fillId="11" borderId="0" xfId="4" applyNumberFormat="1" applyFont="1" applyFill="1"/>
    <xf numFmtId="0" fontId="12" fillId="0" borderId="0" xfId="0" applyFont="1"/>
    <xf numFmtId="165" fontId="9" fillId="14" borderId="0" xfId="4" applyNumberFormat="1" applyFont="1" applyFill="1"/>
    <xf numFmtId="165" fontId="13" fillId="3" borderId="0" xfId="4" applyNumberFormat="1" applyFont="1" applyFill="1"/>
    <xf numFmtId="165" fontId="9" fillId="8" borderId="0" xfId="4" applyNumberFormat="1" applyFont="1" applyFill="1"/>
    <xf numFmtId="2" fontId="0" fillId="0" borderId="0" xfId="0" applyNumberFormat="1"/>
    <xf numFmtId="169" fontId="0" fillId="10" borderId="0" xfId="4" applyNumberFormat="1" applyFont="1" applyFill="1"/>
    <xf numFmtId="169" fontId="0" fillId="0" borderId="0" xfId="4" applyNumberFormat="1" applyFont="1" applyFill="1"/>
    <xf numFmtId="169" fontId="9" fillId="10" borderId="0" xfId="4" applyNumberFormat="1" applyFont="1" applyFill="1"/>
    <xf numFmtId="169" fontId="12" fillId="0" borderId="0" xfId="4" applyNumberFormat="1" applyFont="1" applyFill="1"/>
    <xf numFmtId="169" fontId="9" fillId="0" borderId="0" xfId="4" applyNumberFormat="1" applyFont="1" applyFill="1"/>
    <xf numFmtId="169" fontId="0" fillId="0" borderId="0" xfId="4" applyNumberFormat="1" applyFont="1"/>
    <xf numFmtId="1" fontId="2" fillId="6" borderId="0" xfId="1" applyNumberFormat="1" applyFont="1" applyFill="1">
      <alignment horizontal="center"/>
    </xf>
    <xf numFmtId="1" fontId="4" fillId="0" borderId="0" xfId="2" applyNumberFormat="1" applyFont="1" applyAlignment="1">
      <alignment horizontal="right"/>
    </xf>
    <xf numFmtId="1" fontId="0" fillId="0" borderId="0" xfId="0" applyNumberFormat="1"/>
    <xf numFmtId="1" fontId="8" fillId="0" borderId="0" xfId="2" applyNumberFormat="1" applyFont="1" applyAlignment="1">
      <alignment horizontal="right"/>
    </xf>
    <xf numFmtId="1" fontId="11" fillId="0" borderId="0" xfId="2" applyNumberFormat="1" applyFont="1" applyAlignment="1">
      <alignment horizontal="right"/>
    </xf>
    <xf numFmtId="1" fontId="10" fillId="0" borderId="0" xfId="2" applyNumberFormat="1" applyFont="1" applyAlignment="1">
      <alignment horizontal="right"/>
    </xf>
    <xf numFmtId="0" fontId="7" fillId="2" borderId="0" xfId="1" applyFont="1">
      <alignment horizontal="center"/>
    </xf>
    <xf numFmtId="164" fontId="7" fillId="10" borderId="0" xfId="1" applyNumberFormat="1" applyFont="1" applyFill="1">
      <alignment horizontal="center"/>
    </xf>
    <xf numFmtId="0" fontId="7" fillId="4" borderId="0" xfId="1" applyFont="1" applyFill="1">
      <alignment horizontal="center"/>
    </xf>
    <xf numFmtId="0" fontId="7" fillId="5" borderId="0" xfId="1" applyFont="1" applyFill="1">
      <alignment horizontal="center"/>
    </xf>
    <xf numFmtId="0" fontId="15" fillId="0" borderId="0" xfId="2" applyFont="1" applyAlignment="1">
      <alignment horizontal="left"/>
    </xf>
    <xf numFmtId="164" fontId="15" fillId="0" borderId="0" xfId="2" applyNumberFormat="1" applyFont="1" applyAlignment="1">
      <alignment horizontal="right"/>
    </xf>
    <xf numFmtId="164" fontId="13" fillId="0" borderId="0" xfId="0" applyNumberFormat="1" applyFont="1"/>
    <xf numFmtId="2" fontId="15" fillId="0" borderId="0" xfId="2" applyNumberFormat="1" applyFont="1" applyAlignment="1">
      <alignment horizontal="right"/>
    </xf>
    <xf numFmtId="165" fontId="13" fillId="0" borderId="0" xfId="4" applyNumberFormat="1" applyFont="1" applyFill="1"/>
    <xf numFmtId="0" fontId="13" fillId="0" borderId="0" xfId="0" applyFont="1"/>
    <xf numFmtId="2" fontId="13" fillId="0" borderId="0" xfId="0" applyNumberFormat="1" applyFont="1"/>
  </cellXfs>
  <cellStyles count="5">
    <cellStyle name="Currency" xfId="3" builtinId="4"/>
    <cellStyle name="defaultsheetstyle" xfId="2" xr:uid="{B6DF1930-B7A6-4C40-80CA-F7EEE131CF0D}"/>
    <cellStyle name="Normal" xfId="0" builtinId="0"/>
    <cellStyle name="Percent" xfId="4" builtinId="5"/>
    <cellStyle name="tablesubHeader" xfId="1" xr:uid="{9E04EFF6-B588-4892-A3C9-CA5F3EEA6C40}"/>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2" defaultPivotStyle="PivotStyleLight16"/>
  <colors>
    <mruColors>
      <color rgb="FFB8C2AD"/>
      <color rgb="FF61CBF3"/>
      <color rgb="FFCAEDFB"/>
      <color rgb="FFE49EDD"/>
      <color rgb="FFF1A983"/>
      <color rgb="FF0070C0"/>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amirez, Eduardo" id="{9AB35793-8816-4988-B084-942105328A3C}" userId="S::ramirez@byui.edu::a31e4d42-14c3-4f40-be9f-5728b3b9470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08-20T23:15:14.67" personId="{9AB35793-8816-4988-B084-942105328A3C}" id="{65E3005E-092D-4C36-B789-802E1D11D39C}">
    <text>find companies with the lowest P/Es to determine which stocks are the most undervalued.</text>
  </threadedComment>
  <threadedComment ref="F1" dT="2024-08-20T23:15:18.09" personId="{9AB35793-8816-4988-B084-942105328A3C}" id="{A25C3DBF-DCE7-4B55-98AF-DACF3310080A}" parentId="{65E3005E-092D-4C36-B789-802E1D11D39C}">
    <text xml:space="preserve">The P/E ratio is calculated by dividing the market value price per share by the company’s earnings per share (EPS).
A high P/E ratio can mean that a stock’s price is high relative to earnings and possibly overvalued.
</text>
  </threadedComment>
  <threadedComment ref="F1" dT="2024-08-20T23:15:50.94" personId="{9AB35793-8816-4988-B084-942105328A3C}" id="{ACF2C531-DFB4-46A0-BBC9-C23BE883FE63}" parentId="{65E3005E-092D-4C36-B789-802E1D11D39C}">
    <text xml:space="preserve">An investor could look for stocks within an industry that is expected to benefit from the economic cycle and find companies with the lowest P/Es to determine which stocks are the most undervalued.
</text>
  </threadedComment>
  <threadedComment ref="G1" dT="2024-08-20T23:17:50.09" personId="{9AB35793-8816-4988-B084-942105328A3C}" id="{B0D485D2-A5FE-467A-BD81-5F90BFAC8CD9}">
    <text>BVPS &gt; Price: equals great. 
When a stock is undervalued, it will have a higher BVPS than its stock price in the market.</text>
  </threadedComment>
  <threadedComment ref="G1" dT="2024-08-20T23:17:52.25" personId="{9AB35793-8816-4988-B084-942105328A3C}" id="{64792DBE-3A7A-4C63-BF67-15548DF2F6E3}" parentId="{B0D485D2-A5FE-467A-BD81-5F90BFAC8CD9}">
    <text xml:space="preserve">Book value per share (BVPS) measures a firm's common equity divided by its number of shares outstanding.
BVPS indicates a firm's net asset value (NAV) or total assets minus total liabilities per share.
When a stock is undervalued, it will have a higher BVPS than its stock price in the market.
</text>
    <extLst>
      <x:ext xmlns:xltc2="http://schemas.microsoft.com/office/spreadsheetml/2020/threadedcomments2" uri="{F7C98A9C-CBB3-438F-8F68-D28B6AF4A901}">
        <xltc2:checksum>3046060202</xltc2:checksum>
        <xltc2:hyperlink startIndex="129" length="21" url="https://www.investopedia.com/terms/n/nav.asp"/>
      </x:ext>
    </extLst>
  </threadedComment>
  <threadedComment ref="M1" dT="2024-08-20T23:13:39.01" personId="{9AB35793-8816-4988-B084-942105328A3C}" id="{59974FAB-189F-4654-B0B6-B2D02A3EF570}">
    <text>Among similar companies, a higher D/E ratio suggests more risk, while a particularly low one may indicate that a business is not taking advantage of debt financing to expand.</text>
  </threadedComment>
  <threadedComment ref="M1" dT="2024-08-20T23:14:03.81" personId="{9AB35793-8816-4988-B084-942105328A3C}" id="{93917445-9F62-4A48-B741-EB69D6B68969}" parentId="{59974FAB-189F-4654-B0B6-B2D02A3EF570}">
    <text xml:space="preserve">The debt-to-equity (D/E) ratio compares a company’s total liabilities with its shareholder equity and can be used to assess the extent of its reliance on debt. D/E ratios vary by industry and are best used to compare direct competitors or to measure change in the company’s reliance on debt over time.
</text>
  </threadedComment>
  <threadedComment ref="N1" dT="2024-08-20T23:11:25.03" personId="{9AB35793-8816-4988-B084-942105328A3C}" id="{215605B4-9E2B-4C81-A50D-F5D7EE69EEED}">
    <text>Great&gt;= 1 &lt; bad</text>
  </threadedComment>
  <threadedComment ref="N1" dT="2024-08-20T23:11:27.55" personId="{9AB35793-8816-4988-B084-942105328A3C}" id="{0569679B-FEF3-4D79-BAD2-2AB6B548AF8E}" parentId="{215605B4-9E2B-4C81-A50D-F5D7EE69EEED}">
    <text xml:space="preserve">The cash ratio is a liquidity measure that shows a company's ability to cover its short-term obligations using only cash and cash equivalents.
</text>
  </threadedComment>
  <threadedComment ref="N1" dT="2024-08-20T23:12:20.43" personId="{9AB35793-8816-4988-B084-942105328A3C}" id="{0F842AF8-F9A6-409A-84FA-60DB64BEDE31}" parentId="{215605B4-9E2B-4C81-A50D-F5D7EE69EEED}">
    <text xml:space="preserve">A value greater than one means that a company has more cash on hand than current debts. A value of less than one means that a company has more short-term debt than cash.
</text>
  </threadedComment>
  <threadedComment ref="Q1" dT="2024-08-20T22:34:21.16" personId="{9AB35793-8816-4988-B084-942105328A3C}" id="{A187A2B1-ADCF-43B9-AE73-6C25E8CDC124}">
    <text xml:space="preserve">High= overvalue firms that can pay off liabilities. 
Low= undervalue firms (PE low) and have higher liabilities and more debt
High RANK.EQ is good when BVPS is &gt; price. Good chance it will go bck. </text>
  </threadedComment>
  <threadedComment ref="Q1" dT="2024-08-21T00:33:48.94" personId="{9AB35793-8816-4988-B084-942105328A3C}" id="{D59BD864-729A-4BB1-AB8A-B54AA7357B7F}" parentId="{A187A2B1-ADCF-43B9-AE73-6C25E8CDC124}">
    <text xml:space="preserve">Criteria: High PE = overvalue, and high cash ratio and low debt/equity ratio. </text>
  </threadedComment>
  <threadedComment ref="Q1" dT="2024-08-21T00:34:02.51" personId="{9AB35793-8816-4988-B084-942105328A3C}" id="{76A820FF-1610-4D4A-B446-C227C3A0945A}" parentId="{A187A2B1-ADCF-43B9-AE73-6C25E8CDC124}">
    <text xml:space="preserve">RANK.EQ: Both PE and Cash Ratio take rank ascending so the higher the value the better and both have a weight of 40%, debt/equity takes the ones with lower value and has a weight of 10%. 
Rank.eq. shows how well the equity meets my criteria. 
</text>
  </threadedComment>
  <threadedComment ref="Q1" dT="2024-08-25T00:30:25.21" personId="{9AB35793-8816-4988-B084-942105328A3C}" id="{B4CF4F5E-45F1-45E2-A2B4-0D4798F3137D}" parentId="{A187A2B1-ADCF-43B9-AE73-6C25E8CDC124}">
    <text>POSSIBLE ERROR. Numbers are off with new shiny app. Maybe since the formula has count, it is not including the blank values for cash ratio so it is inflating the rakings for the cash ratio maybe?</text>
  </threadedComment>
  <threadedComment ref="R1" dT="2024-08-20T23:11:25.03" personId="{9AB35793-8816-4988-B084-942105328A3C}" id="{94499568-7F23-41A0-BDB7-59849655DF20}">
    <text>Great&gt;= 1 &lt; bad</text>
  </threadedComment>
  <threadedComment ref="R1" dT="2024-08-20T23:11:27.55" personId="{9AB35793-8816-4988-B084-942105328A3C}" id="{2C8FED51-DA8A-4D1D-A3F5-923AE1F69C8D}" parentId="{94499568-7F23-41A0-BDB7-59849655DF20}">
    <text xml:space="preserve">The cash ratio is a liquidity measure that shows a company's ability to cover its short-term obligations using only cash and cash equivalents.
</text>
  </threadedComment>
  <threadedComment ref="R1" dT="2024-08-20T23:12:20.43" personId="{9AB35793-8816-4988-B084-942105328A3C}" id="{A4ACBE62-71A5-41F4-9F9C-5517111EF127}" parentId="{94499568-7F23-41A0-BDB7-59849655DF20}">
    <text xml:space="preserve">A value greater than one means that a company has more cash on hand than current debts. A value of less than one means that a company has more short-term debt than cash.
</text>
  </threadedComment>
  <threadedComment ref="S1" dT="2024-08-25T00:42:57.34" personId="{9AB35793-8816-4988-B084-942105328A3C}" id="{68C7C660-21EB-48F5-859D-963DE556797A}">
    <text xml:space="preserve">ERROR NOTE:
When doing name ranges, excel excludes blank values, this results in inflated rank values who are compared to other rank values that have less or no blanks. 
</text>
  </threadedComment>
  <threadedComment ref="S1" dT="2024-08-25T00:43:11.22" personId="{9AB35793-8816-4988-B084-942105328A3C}" id="{72FE9F6A-0BAA-4563-9F6F-37DF6C2257FC}" parentId="{68C7C660-21EB-48F5-859D-963DE556797A}">
    <text xml:space="preserve">Found this using my new EQS shinny app.
</text>
  </threadedComment>
  <threadedComment ref="T1" dT="2024-08-20T22:35:33.12" personId="{9AB35793-8816-4988-B084-942105328A3C}" id="{D6BA3191-A275-4C90-9D36-F6B7B9F58F6A}">
    <text xml:space="preserve">RANK.EQ: Alpha &amp; Beta have a weight of 50% and takes higher values. </text>
  </threadedComment>
  <threadedComment ref="U1" dT="2024-08-20T22:38:49.10" personId="{9AB35793-8816-4988-B084-942105328A3C}" id="{26B0371E-0E1F-4AC8-AF6A-FD718793B043}">
    <text xml:space="preserve">RANK.EQ: Acc rec &amp; acc pay have a weight of 50%. Acc rec is set for higher, and acc pay is set to lowest. 
A higher percentage means that acc rec is far greater than acc pay, and vice versa. </text>
  </threadedComment>
  <threadedComment ref="V1" dT="2024-08-20T23:07:48.62" personId="{9AB35793-8816-4988-B084-942105328A3C}" id="{28866DB9-5004-421F-ABAA-719DD0F91F4A}">
    <text xml:space="preserve">RANK.EQ:
High=great=performing and can cover debt. 
Low= bad performing and to much debt, and more acc pay, and less acc rec. </text>
  </threadedComment>
  <threadedComment ref="V1" dT="2024-08-21T01:31:33.14" personId="{9AB35793-8816-4988-B084-942105328A3C}" id="{51F11197-9E14-4BA5-BC69-22C1CBA372CB}" parentId="{28866DB9-5004-421F-ABAA-719DD0F91F4A}">
    <text xml:space="preserve">Filters overvalue firms that can pay of liabilites, low debt/equity. Filters firms with hig alpha&amp;Beta, and firms with high acc rec. &amp; acc pay. </text>
  </threadedComment>
  <threadedComment ref="W1" dT="2024-08-20T22:50:02.87" personId="{9AB35793-8816-4988-B084-942105328A3C}" id="{F4335EAC-A3CF-419F-B546-F9A1E727CBB5}">
    <text xml:space="preserve">Higher = more rec and less pay. 
Lower = less rec and more pay. </text>
  </threadedComment>
  <threadedComment ref="W1" dT="2024-08-21T01:18:45.05" personId="{9AB35793-8816-4988-B084-942105328A3C}" id="{BC04647A-27AC-4D79-918E-7C4442AEADD9}" parentId="{F4335EAC-A3CF-419F-B546-F9A1E727CBB5}">
    <text>Selects firms with the higher acc rec, and lower acc pay. Also selects firms that the diff (rec - pay) is closer or greater to the value of acc rec.</text>
  </threadedComment>
  <threadedComment ref="W1" dT="2024-08-21T01:20:31.53" personId="{9AB35793-8816-4988-B084-942105328A3C}" id="{99B36AC4-AAA5-4BC2-A5CC-12B74D993B76}" parentId="{F4335EAC-A3CF-419F-B546-F9A1E727CBB5}">
    <text xml:space="preserve">RANK.EQ: This rank.eq formula takes the top values for (rec-pay) divided by payables. And also top values of (rec-pay) divided by receivables. </text>
  </threadedComment>
  <threadedComment ref="W1" dT="2024-08-21T01:21:43.52" personId="{9AB35793-8816-4988-B084-942105328A3C}" id="{F1B88DD4-CEB5-4F75-9069-92E58C37336C}" parentId="{F4335EAC-A3CF-419F-B546-F9A1E727CBB5}">
    <text xml:space="preserve">I don’t like this combination, I think this two values cancel each other out. </text>
  </threadedComment>
  <threadedComment ref="X1" dT="2024-08-20T22:57:14.07" personId="{9AB35793-8816-4988-B084-942105328A3C}" id="{B288B1F7-F0FB-4321-834B-A21728013530}">
    <text xml:space="preserve">RANK.EQ: This one rank.eq’s ‘(rec-pay)/divided the ABS of the average of the sum of rec + pay. The higher the value means the difference between rec-pay is big. A value greater than one means the gap is larger then the average value of the two, which means the firm does not carry rec or pay, or to many rec or pay etc. high or low values cause for further research. </text>
  </threadedComment>
  <threadedComment ref="X1" dT="2024-08-20T22:58:16.62" personId="{9AB35793-8816-4988-B084-942105328A3C}" id="{C893E75B-D26C-47B9-A393-2C25C0FD20D5}" parentId="{B288B1F7-F0FB-4321-834B-A21728013530}">
    <text xml:space="preserve">This formula is just to view the ranking of the equities better, and not looking at the cash value difference since many report billions and other millions. </text>
  </threadedComment>
  <threadedComment ref="Y1" dT="2024-08-21T00:08:34.09" personId="{9AB35793-8816-4988-B084-942105328A3C}" id="{018031C9-A77D-4740-A77E-555146114EBF}">
    <text xml:space="preserve">This rank.eq takes the lowest PE ratio, and highest (BVPS - Price) to essentially find the best undervalue equities. Each is giving a 50% weight. </text>
  </threadedComment>
  <threadedComment ref="Y1" dT="2024-08-21T00:09:09.32" personId="{9AB35793-8816-4988-B084-942105328A3C}" id="{D9FC19DD-C5E5-441A-9D2C-7E327A5AA432}" parentId="{018031C9-A77D-4740-A77E-555146114EBF}">
    <text xml:space="preserve">Does help that I limited my search to equities with a PE of 15 or greater. </text>
  </threadedComment>
  <threadedComment ref="AA1" dT="2024-08-20T22:26:15.77" personId="{9AB35793-8816-4988-B084-942105328A3C}" id="{10C74456-B142-425F-AACE-E6A2BA5C5702}">
    <text xml:space="preserve">this formula takes rec minus payables and divides that answer by payables. This is to better give an idea of how the difference compares to paybles. This can help whenthe difference is a large number but relative to the size of the payable value it might be ideal. </text>
  </threadedComment>
  <threadedComment ref="AA1" dT="2024-08-20T22:27:42.24" personId="{9AB35793-8816-4988-B084-942105328A3C}" id="{2005DFC9-2EFB-4584-BF6A-4D74DA3EC1DB}" parentId="{10C74456-B142-425F-AACE-E6A2BA5C5702}">
    <text>Note: for all 3 accounts rec and pay formulas. I set all firms with at least one blank or zero value to return a zero.</text>
  </threadedComment>
  <threadedComment ref="AB1" dT="2024-08-20T22:26:36.21" personId="{9AB35793-8816-4988-B084-942105328A3C}" id="{2C0E2B35-9C8E-4C8E-83AF-781A7FF17DBA}">
    <text xml:space="preserve">this formula takes rec minus payables and divides that answer by receivables. This is to better give an idea of how the difference compares to receivables. This can help when the difference is a large number but relative to the size of the receivable value it might be ideal. This is just to filter between firms, and does not represent the actual performance of a firm until a more historical research is done. i can include a bloom colum that has the average of accounts receivables and payables etc. this columns helps better rank.eq firms only. </text>
  </threadedComment>
  <threadedComment ref="AC1" dT="2024-08-20T22:26:55.10" personId="{9AB35793-8816-4988-B084-942105328A3C}" id="{DEBD5EE7-9112-4CC7-B3A3-070EF71D9A32}">
    <text xml:space="preserve">this helps view how the difference comapres to value of both accounts. if its a smaller number than not much to see, but larger numbers will helpful to find the abnormalities. 
This take the difference of (acc rec minus acc pay) and divides it by the absolute value of the average of rec and pay. So adds the abs of rec and abs of pay and gets the average. This is to paint a better picture on how the difference compares to the varegae value of the accounts. note that since having a negative and postive for any of the accounts. it will result in the sum of the two accounts but either negative or positve. so i decided to exclude this numbers because they will return a 100% average, can be negative or positive.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4-08-20T23:15:14.67" personId="{9AB35793-8816-4988-B084-942105328A3C}" id="{4A0148BA-87B1-4E36-8DD6-05B53B17B319}">
    <text>find companies with the lowest P/Es to determine which stocks are the most undervalued.</text>
  </threadedComment>
  <threadedComment ref="E1" dT="2024-08-20T23:15:18.09" personId="{9AB35793-8816-4988-B084-942105328A3C}" id="{67C57B1E-FE9A-4B0D-8DFE-4BAA7C1CFC3E}" parentId="{4A0148BA-87B1-4E36-8DD6-05B53B17B319}">
    <text xml:space="preserve">The P/E ratio is calculated by dividing the market value price per share by the company’s earnings per share (EPS).
A high P/E ratio can mean that a stock’s price is high relative to earnings and possibly overvalued.
</text>
  </threadedComment>
  <threadedComment ref="E1" dT="2024-08-20T23:15:50.94" personId="{9AB35793-8816-4988-B084-942105328A3C}" id="{E1CE3C0B-7ECA-44F0-9BB6-E0322032CD50}" parentId="{4A0148BA-87B1-4E36-8DD6-05B53B17B319}">
    <text xml:space="preserve">An investor could look for stocks within an industry that is expected to benefit from the economic cycle and find companies with the lowest P/Es to determine which stocks are the most undervalued.
</text>
  </threadedComment>
  <threadedComment ref="H1" dT="2024-08-21T00:08:34.09" personId="{9AB35793-8816-4988-B084-942105328A3C}" id="{D8460523-BCC0-40F3-B509-EC0A1453AC80}">
    <text xml:space="preserve">This rank.eq takes the lowest PE ratio, and highest (BVPS - Price) to essentially find the best undervalue equities. Each is giving a 50% weight. </text>
  </threadedComment>
  <threadedComment ref="H1" dT="2024-08-21T00:09:09.32" personId="{9AB35793-8816-4988-B084-942105328A3C}" id="{60C3F13C-EFA1-49C0-BAC1-ECAE1C6FC898}" parentId="{D8460523-BCC0-40F3-B509-EC0A1453AC80}">
    <text xml:space="preserve">Does help that I limited my search to equities with a PE of 15 or greater. </text>
  </threadedComment>
  <threadedComment ref="I1" dT="2024-08-24T17:04:08.70" personId="{9AB35793-8816-4988-B084-942105328A3C}" id="{727F7184-25DC-444A-B69F-2DA00279DDF8}">
    <text>Descending Order: Numbers are sorted from highest to lowest. So in a list of 10 numbers, the highest will be rank 1, and lowest 10.</text>
  </threadedComment>
  <threadedComment ref="I1" dT="2024-08-24T17:05:25.04" personId="{9AB35793-8816-4988-B084-942105328A3C}" id="{2C072A04-2C2D-4B64-9900-6C26B0472925}" parentId="{727F7184-25DC-444A-B69F-2DA00279DDF8}">
    <text xml:space="preserve">This is important to know because, in my EQS model, when I'm raking from low to high or descending, the lowest value will be rank last or 10. </text>
  </threadedComment>
  <threadedComment ref="I1" dT="2024-08-24T17:06:08.42" personId="{9AB35793-8816-4988-B084-942105328A3C}" id="{1D08475B-9467-4DA6-B228-B5F010CD9448}" parentId="{727F7184-25DC-444A-B69F-2DA00279DDF8}">
    <text xml:space="preserve">So this is why I was first having trouble using chatgpt. I was confused by the order, and chatgpt was doing it the right way. </text>
  </threadedComment>
</ThreadedComments>
</file>

<file path=xl/threadedComments/threadedComment3.xml><?xml version="1.0" encoding="utf-8"?>
<ThreadedComments xmlns="http://schemas.microsoft.com/office/spreadsheetml/2018/threadedcomments" xmlns:x="http://schemas.openxmlformats.org/spreadsheetml/2006/main">
  <threadedComment ref="E1" dT="2024-08-20T23:15:14.67" personId="{9AB35793-8816-4988-B084-942105328A3C}" id="{D79F40AF-DBFD-4F9D-BAB6-DC74E05B99C9}">
    <text>find companies with the lowest P/Es to determine which stocks are the most undervalued.</text>
  </threadedComment>
  <threadedComment ref="E1" dT="2024-08-20T23:15:18.09" personId="{9AB35793-8816-4988-B084-942105328A3C}" id="{3C598602-D101-4AA3-9258-BC0EDF577121}" parentId="{D79F40AF-DBFD-4F9D-BAB6-DC74E05B99C9}">
    <text xml:space="preserve">The P/E ratio is calculated by dividing the market value price per share by the company’s earnings per share (EPS).
A high P/E ratio can mean that a stock’s price is high relative to earnings and possibly overvalued.
</text>
  </threadedComment>
  <threadedComment ref="E1" dT="2024-08-20T23:15:50.94" personId="{9AB35793-8816-4988-B084-942105328A3C}" id="{41D2B599-26CA-481A-845F-1D45605AAE03}" parentId="{D79F40AF-DBFD-4F9D-BAB6-DC74E05B99C9}">
    <text xml:space="preserve">An investor could look for stocks within an industry that is expected to benefit from the economic cycle and find companies with the lowest P/Es to determine which stocks are the most undervalued.
</text>
  </threadedComment>
  <threadedComment ref="H1" dT="2024-08-21T00:08:34.09" personId="{9AB35793-8816-4988-B084-942105328A3C}" id="{75652E31-7114-417C-9F96-ED909B6A9000}">
    <text xml:space="preserve">This rank.eq takes the lowest PE ratio, and highest (BVPS - Price) to essentially find the best undervalue equities. Each is giving a 50% weight. </text>
  </threadedComment>
  <threadedComment ref="H1" dT="2024-08-21T00:09:09.32" personId="{9AB35793-8816-4988-B084-942105328A3C}" id="{2C5BA39B-12C5-4883-B745-C6CA68E24224}" parentId="{75652E31-7114-417C-9F96-ED909B6A9000}">
    <text xml:space="preserve">Does help that I limited my search to equities with a PE of 15 or greater. </text>
  </threadedComment>
  <threadedComment ref="I1" dT="2024-08-24T17:04:08.70" personId="{9AB35793-8816-4988-B084-942105328A3C}" id="{257F2CB6-375F-40E2-8D72-4C5CE6B6FF9D}">
    <text>Descending Order: Numbers are sorted from highest to lowest. So in a list of 10 numbers, the highest will be rank 1, and lowest 10.</text>
  </threadedComment>
  <threadedComment ref="I1" dT="2024-08-24T17:05:25.04" personId="{9AB35793-8816-4988-B084-942105328A3C}" id="{EA5BBF63-E129-4B64-B4DC-F72452C34F4C}" parentId="{257F2CB6-375F-40E2-8D72-4C5CE6B6FF9D}">
    <text xml:space="preserve">This is important to know because, in my EQS model, when I'm raking from low to high or descending, the lowest value will be rank last or 10. </text>
  </threadedComment>
  <threadedComment ref="I1" dT="2024-08-24T17:06:08.42" personId="{9AB35793-8816-4988-B084-942105328A3C}" id="{3914AF20-FAB7-442E-94FE-4E824B9C4B1B}" parentId="{257F2CB6-375F-40E2-8D72-4C5CE6B6FF9D}">
    <text xml:space="preserve">So this is why I was first having trouble using chatgpt. I was confused by the order, and chatgpt was doing it the right way.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01FAC-6477-40C3-BFAE-17F2448CE7A2}">
  <sheetPr codeName="Sheet1"/>
  <dimension ref="A1:AD400"/>
  <sheetViews>
    <sheetView zoomScale="85" zoomScaleNormal="85" workbookViewId="0">
      <pane ySplit="1" topLeftCell="A2" activePane="bottomLeft" state="frozen"/>
      <selection pane="bottomLeft" activeCell="D412" sqref="D412"/>
    </sheetView>
  </sheetViews>
  <sheetFormatPr defaultRowHeight="14.3" x14ac:dyDescent="0.25"/>
  <cols>
    <col min="1" max="1" width="16.25" customWidth="1"/>
    <col min="2" max="2" width="28" customWidth="1"/>
    <col min="3" max="3" width="16.25" style="2" customWidth="1"/>
    <col min="4" max="7" width="16.25" customWidth="1"/>
    <col min="8" max="8" width="16.25" style="2" customWidth="1"/>
    <col min="9" max="9" width="17.5" style="2" customWidth="1"/>
    <col min="10" max="10" width="17.5" style="69" customWidth="1"/>
    <col min="11" max="11" width="29.875" customWidth="1"/>
    <col min="12" max="12" width="15" customWidth="1"/>
    <col min="13" max="13" width="18.125" customWidth="1"/>
    <col min="14" max="14" width="17.5" customWidth="1"/>
    <col min="15" max="15" width="22.625" style="4" customWidth="1"/>
    <col min="16" max="16" width="27.875" customWidth="1"/>
    <col min="17" max="17" width="38.5" style="5" customWidth="1"/>
    <col min="18" max="18" width="17.5" customWidth="1"/>
    <col min="19" max="19" width="38.5" style="5" customWidth="1"/>
    <col min="20" max="20" width="24.5" style="5" customWidth="1"/>
    <col min="21" max="21" width="20.75" style="5" customWidth="1"/>
    <col min="22" max="22" width="22.5" customWidth="1"/>
    <col min="23" max="23" width="24.75" customWidth="1"/>
    <col min="24" max="24" width="32.5" customWidth="1"/>
    <col min="25" max="25" width="23.625" style="66" customWidth="1"/>
    <col min="26" max="26" width="17" style="2" customWidth="1"/>
    <col min="27" max="27" width="19.875" style="2" customWidth="1"/>
    <col min="28" max="28" width="19.5" style="2" customWidth="1"/>
    <col min="29" max="29" width="26.5" style="2" customWidth="1"/>
    <col min="30" max="30" width="16.875" customWidth="1"/>
    <col min="31" max="31" width="8.75" customWidth="1"/>
  </cols>
  <sheetData>
    <row r="1" spans="1:30" x14ac:dyDescent="0.25">
      <c r="A1" s="1" t="s">
        <v>0</v>
      </c>
      <c r="B1" s="1" t="s">
        <v>1</v>
      </c>
      <c r="C1" s="22" t="s">
        <v>972</v>
      </c>
      <c r="D1" s="15" t="s">
        <v>2</v>
      </c>
      <c r="E1" s="15" t="s">
        <v>3</v>
      </c>
      <c r="F1" s="13" t="s">
        <v>4</v>
      </c>
      <c r="G1" s="24" t="s">
        <v>5</v>
      </c>
      <c r="H1" s="17" t="s">
        <v>6</v>
      </c>
      <c r="I1" s="17" t="s">
        <v>7</v>
      </c>
      <c r="J1" s="67" t="s">
        <v>977</v>
      </c>
      <c r="K1" s="1" t="s">
        <v>8</v>
      </c>
      <c r="L1" s="1" t="s">
        <v>9</v>
      </c>
      <c r="M1" s="13" t="s">
        <v>10</v>
      </c>
      <c r="N1" s="13" t="s">
        <v>11</v>
      </c>
      <c r="O1" s="3" t="s">
        <v>12</v>
      </c>
      <c r="P1" s="1" t="s">
        <v>959</v>
      </c>
      <c r="Q1" s="25" t="s">
        <v>965</v>
      </c>
      <c r="R1" s="13" t="s">
        <v>975</v>
      </c>
      <c r="S1" s="25" t="s">
        <v>976</v>
      </c>
      <c r="T1" s="14" t="s">
        <v>964</v>
      </c>
      <c r="U1" s="16" t="s">
        <v>963</v>
      </c>
      <c r="V1" s="12" t="s">
        <v>962</v>
      </c>
      <c r="W1" s="26" t="s">
        <v>961</v>
      </c>
      <c r="X1" s="19" t="s">
        <v>960</v>
      </c>
      <c r="Y1" s="61" t="s">
        <v>966</v>
      </c>
      <c r="Z1" s="6" t="s">
        <v>955</v>
      </c>
      <c r="AA1" s="18" t="s">
        <v>956</v>
      </c>
      <c r="AB1" s="18" t="s">
        <v>957</v>
      </c>
      <c r="AC1" s="20" t="s">
        <v>958</v>
      </c>
      <c r="AD1" s="23" t="s">
        <v>973</v>
      </c>
    </row>
    <row r="2" spans="1:30" x14ac:dyDescent="0.25">
      <c r="A2" s="7" t="s">
        <v>696</v>
      </c>
      <c r="B2" s="7" t="s">
        <v>697</v>
      </c>
      <c r="C2" s="8">
        <v>12.630000114440918</v>
      </c>
      <c r="D2" s="9">
        <v>-0.16589623375376283</v>
      </c>
      <c r="E2" s="9">
        <v>1.1020842024853785</v>
      </c>
      <c r="F2" s="9">
        <v>34.29925537109375</v>
      </c>
      <c r="G2" s="9">
        <v>5.5144920349121094</v>
      </c>
      <c r="H2" s="8">
        <v>-995000</v>
      </c>
      <c r="I2" s="8">
        <v>-1313000</v>
      </c>
      <c r="J2" s="68"/>
      <c r="K2" s="7" t="s">
        <v>698</v>
      </c>
      <c r="L2" s="7" t="s">
        <v>505</v>
      </c>
      <c r="M2" s="9">
        <v>0.11102499812841415</v>
      </c>
      <c r="N2" s="9">
        <v>9.3760871887207031</v>
      </c>
      <c r="O2" s="10">
        <v>14.883999824523926</v>
      </c>
      <c r="P2" s="2">
        <f>C2-O2</f>
        <v>-2.2539997100830078</v>
      </c>
      <c r="Q2" s="11">
        <f>((_xlfn.RANK.EQ(F2, PE, 1) / COUNT(PE)) * 0.4) + ((_xlfn.RANK.EQ(N2, Cash_Ratio, 1) / COUNT(Cash_Ratio)) * 0.4) + ((_xlfn.RANK.EQ(M2, Debt_Equity, 0) / COUNT(Debt_Equity)) * 0.2)</f>
        <v>0.77438649627602585</v>
      </c>
      <c r="R2" s="9">
        <v>9.3760871887207031</v>
      </c>
      <c r="S2" s="30">
        <f>((_xlfn.RANK.EQ(F2, PE, 1) / COUNT(PE)) * 0.4) + ((_xlfn.RANK.EQ(R2, $R$2:$R$400, 1) / COUNT($R$2:$R$400)) * 0.4) + ((_xlfn.RANK.EQ(M2, Debt_Equity, 0) / COUNT(Debt_Equity)) * 0.2)</f>
        <v>0.77644110275689227</v>
      </c>
      <c r="T2" s="11">
        <f>((_xlfn.RANK.EQ(D2, Alpha, 1) / COUNT(Alpha)) * 0.5) + ((_xlfn.RANK.EQ(E2, Beta, 1) / COUNT(Beta)) * 0.5)</f>
        <v>0.45238095238095238</v>
      </c>
      <c r="U2" s="11">
        <f>((_xlfn.RANK.EQ(H2, Accounts_Re,1 ) / COUNT(Accounts_Re)) * 0.5) + ((_xlfn.RANK.EQ(I2, Acc._payable, 0) / COUNT(Acc._payable)) * 0.5)</f>
        <v>0.52884771961469568</v>
      </c>
      <c r="V2" s="11">
        <f>((_xlfn.RANK.EQ(Q2, $Q$2:$Q$981, 1) / COUNT($Q$2:$Q$981)) * 0.4) + ((_xlfn.RANK.EQ(T2, $T$2:$T$981,1 ) / COUNT($T$2:$T$981)) * 0.4) + ((_xlfn.RANK.EQ(U2, $U$2:$U$981, 1) / COUNT($U$2:$U$981)) * 0.1)</f>
        <v>0.61904761904761896</v>
      </c>
      <c r="W2" s="11">
        <f>((_xlfn.RANK.EQ(AA2, $AA$2:$AA$982, 1) / COUNT($AA$2:$AA$982)) * 0.5) + ((_xlfn.RANK.EQ(AB2, $AB$2:$AB$982,1 ) / COUNT($AB$2:$AB$982)) * 0.5)</f>
        <v>0.77067669172932329</v>
      </c>
      <c r="X2" s="11">
        <f>((_xlfn.RANK.EQ(AC2, $AC$2:$AC$982, 1) / COUNT($AC$2:$AC$983)) * 1)</f>
        <v>0.8671679197994987</v>
      </c>
      <c r="Y2" s="62">
        <f>((_xlfn.RANK.EQ(C2, Price, 0) / COUNT(Price)) * 0.5) + ((_xlfn.RANK.EQ(AD2, Price_BVPS, 1) / COUNT(Price_BVPS)) * 0.5)</f>
        <v>0.55764411027568928</v>
      </c>
      <c r="Z2" s="8">
        <f>IF(OR(H2="", I2="", H2=0, I2=0), 0, H2-I2)</f>
        <v>318000</v>
      </c>
      <c r="AA2">
        <f>IF(OR(H2="", I2="", H2=0, I2=0), 0, (H2-I2) / ( (ABS(I2))))</f>
        <v>0.2421934501142422</v>
      </c>
      <c r="AB2">
        <f>IF(OR(H2="", I2="", H2=0, I2=0), 0, (H2-I2) / ( (ABS(H2))))</f>
        <v>0.31959798994974875</v>
      </c>
      <c r="AC2">
        <f>IF(OR(H2="", I2="", H2=0, I2=0), 0, IF(ABS(H2-I2) = (ABS(H2) + ABS(I2)), 0, (H2-I2) / ((ABS(H2) + ABS(I2)) / 200)))</f>
        <v>27.55632582322357</v>
      </c>
      <c r="AD2" s="2">
        <f>G2-C2</f>
        <v>-7.1155080795288086</v>
      </c>
    </row>
    <row r="3" spans="1:30" x14ac:dyDescent="0.25">
      <c r="A3" s="29" t="s">
        <v>171</v>
      </c>
      <c r="B3" s="7" t="s">
        <v>172</v>
      </c>
      <c r="C3" s="8">
        <v>25.420000076293945</v>
      </c>
      <c r="D3" s="9">
        <v>-0.15665406442889354</v>
      </c>
      <c r="E3" s="9">
        <v>1.1224163895864117</v>
      </c>
      <c r="F3" s="9">
        <v>31.820510864257813</v>
      </c>
      <c r="G3" s="9">
        <v>17.466205596923828</v>
      </c>
      <c r="H3" s="8">
        <v>-8000000</v>
      </c>
      <c r="I3" s="8">
        <v>-1618999936</v>
      </c>
      <c r="J3" s="68"/>
      <c r="K3" s="7" t="s">
        <v>173</v>
      </c>
      <c r="L3" s="7" t="s">
        <v>174</v>
      </c>
      <c r="M3" s="9">
        <v>87.042526245117188</v>
      </c>
      <c r="N3" s="9">
        <v>0.70870798826217651</v>
      </c>
      <c r="O3" s="10">
        <v>30.001999664306641</v>
      </c>
      <c r="P3" s="2">
        <f>C3-O3</f>
        <v>-4.581999588012696</v>
      </c>
      <c r="Q3" s="11">
        <f>((_xlfn.RANK.EQ(F3, PE, 1) / COUNT(PE)) * 0.4) + ((_xlfn.RANK.EQ(N3, Cash_Ratio, 1) / COUNT(Cash_Ratio)) * 0.4) + ((_xlfn.RANK.EQ(M3, Debt_Equity, 0) / COUNT(Debt_Equity)) * 0.2)</f>
        <v>0.52519284075914174</v>
      </c>
      <c r="R3" s="9">
        <v>0.70870798826217651</v>
      </c>
      <c r="S3" s="30">
        <f>((_xlfn.RANK.EQ(F3, PE, 1) / COUNT(PE)) * 0.4) + ((_xlfn.RANK.EQ(R3, $R$2:$R$400, 1) / COUNT($R$2:$R$400)) * 0.4) + ((_xlfn.RANK.EQ(M3, Debt_Equity, 0) / COUNT(Debt_Equity)) * 0.2)</f>
        <v>0.56340852130325814</v>
      </c>
      <c r="T3" s="11">
        <f>((_xlfn.RANK.EQ(D3, Alpha, 1) / COUNT(Alpha)) * 0.5) + ((_xlfn.RANK.EQ(E3, Beta, 1) / COUNT(Beta)) * 0.5)</f>
        <v>0.46240601503759399</v>
      </c>
      <c r="U3" s="11">
        <f>((_xlfn.RANK.EQ(H3, Accounts_Re,1 ) / COUNT(Accounts_Re)) * 0.5) + ((_xlfn.RANK.EQ(I3, Acc._payable, 0) / COUNT(Acc._payable)) * 0.5)</f>
        <v>0.5752508361204014</v>
      </c>
      <c r="V3" s="11">
        <f>((_xlfn.RANK.EQ(Q3, $Q$2:$Q$981, 1) / COUNT($Q$2:$Q$981)) * 0.4) + ((_xlfn.RANK.EQ(T3, $T$2:$T$981,1 ) / COUNT($T$2:$T$981)) * 0.4) + ((_xlfn.RANK.EQ(U3, $U$2:$U$981, 1) / COUNT($U$2:$U$981)) * 0.1)</f>
        <v>0.52055137844611532</v>
      </c>
      <c r="W3" s="11">
        <f>((_xlfn.RANK.EQ(AA3, $AA$2:$AA$982, 1) / COUNT($AA$2:$AA$982)) * 0.5) + ((_xlfn.RANK.EQ(AB3, $AB$2:$AB$982,1 ) / COUNT($AB$2:$AB$982)) * 0.5)</f>
        <v>0.91729323308270683</v>
      </c>
      <c r="X3" s="27">
        <f>((_xlfn.RANK.EQ(AC3, $AC$2:$AC$982, 1) / COUNT($AC$2:$AC$983)) * 1)</f>
        <v>1</v>
      </c>
      <c r="Y3" s="62">
        <f>((_xlfn.RANK.EQ(C3, Price, 0) / COUNT(Price)) * 0.5) + ((_xlfn.RANK.EQ(AD3, Price_BVPS, 1) / COUNT(Price_BVPS)) * 0.5)</f>
        <v>0.25438596491228072</v>
      </c>
      <c r="Z3" s="8">
        <f>IF(OR(H3="", I3="", H3=0, I3=0), 0, H3-I3)</f>
        <v>1610999936</v>
      </c>
      <c r="AA3">
        <f>IF(OR(H3="", I3="", H3=0, I3=0), 0, (H3-I3) / ( (ABS(I3))))</f>
        <v>0.99505867800108427</v>
      </c>
      <c r="AB3">
        <f>IF(OR(H3="", I3="", H3=0, I3=0), 0, (H3-I3) / ( (ABS(H3))))</f>
        <v>201.37499199999999</v>
      </c>
      <c r="AC3">
        <f>IF(OR(H3="", I3="", H3=0, I3=0), 0, IF(ABS(H3-I3) = (ABS(H3) + ABS(I3)), 0, (H3-I3) / ((ABS(H3) + ABS(I3)) / 200)))</f>
        <v>198.0331898427315</v>
      </c>
      <c r="AD3" s="2">
        <f>G3-C3</f>
        <v>-7.9537944793701172</v>
      </c>
    </row>
    <row r="4" spans="1:30" x14ac:dyDescent="0.25">
      <c r="A4" s="7" t="s">
        <v>264</v>
      </c>
      <c r="B4" s="7" t="s">
        <v>265</v>
      </c>
      <c r="C4" s="8">
        <v>22.379999160766602</v>
      </c>
      <c r="D4" s="9">
        <v>1.8002836592043718</v>
      </c>
      <c r="E4" s="9">
        <v>0.65380396197840096</v>
      </c>
      <c r="F4" s="9">
        <v>39.50762939453125</v>
      </c>
      <c r="G4" s="9">
        <v>5.7366819381713867</v>
      </c>
      <c r="H4" s="8">
        <v>2620000</v>
      </c>
      <c r="I4" s="8">
        <v>6813000</v>
      </c>
      <c r="J4" s="68"/>
      <c r="K4" s="7" t="s">
        <v>87</v>
      </c>
      <c r="L4" s="7" t="s">
        <v>20</v>
      </c>
      <c r="M4" s="9">
        <v>10.976081848144531</v>
      </c>
      <c r="N4" s="9">
        <v>1.1351070404052734</v>
      </c>
      <c r="O4" s="10">
        <v>26.111999893188475</v>
      </c>
      <c r="P4" s="2">
        <f>C4-O4</f>
        <v>-3.7320007324218736</v>
      </c>
      <c r="Q4" s="11">
        <f>((_xlfn.RANK.EQ(F4, PE, 1) / COUNT(PE)) * 0.4) + ((_xlfn.RANK.EQ(N4, Cash_Ratio, 1) / COUNT(Cash_Ratio)) * 0.4) + ((_xlfn.RANK.EQ(M4, Debt_Equity, 0) / COUNT(Debt_Equity)) * 0.2)</f>
        <v>0.67814235234729936</v>
      </c>
      <c r="R4" s="9">
        <v>1.1351070404052734</v>
      </c>
      <c r="S4" s="30">
        <f>((_xlfn.RANK.EQ(F4, PE, 1) / COUNT(PE)) * 0.4) + ((_xlfn.RANK.EQ(R4, $R$2:$R$400, 1) / COUNT($R$2:$R$400)) * 0.4) + ((_xlfn.RANK.EQ(M4, Debt_Equity, 0) / COUNT(Debt_Equity)) * 0.2)</f>
        <v>0.70526315789473681</v>
      </c>
      <c r="T4" s="11">
        <f>((_xlfn.RANK.EQ(D4, Alpha, 1) / COUNT(Alpha)) * 0.5) + ((_xlfn.RANK.EQ(E4, Beta, 1) / COUNT(Beta)) * 0.5)</f>
        <v>0.68421052631578938</v>
      </c>
      <c r="U4" s="11">
        <f>((_xlfn.RANK.EQ(H4, Accounts_Re,1 ) / COUNT(Accounts_Re)) * 0.5) + ((_xlfn.RANK.EQ(I4, Acc._payable, 0) / COUNT(Acc._payable)) * 0.5)</f>
        <v>0.46774516803827992</v>
      </c>
      <c r="V4" s="11">
        <f>((_xlfn.RANK.EQ(Q4, $Q$2:$Q$981, 1) / COUNT($Q$2:$Q$981)) * 0.4) + ((_xlfn.RANK.EQ(T4, $T$2:$T$981,1 ) / COUNT($T$2:$T$981)) * 0.4) + ((_xlfn.RANK.EQ(U4, $U$2:$U$981, 1) / COUNT($U$2:$U$981)) * 0.1)</f>
        <v>0.68922305764411029</v>
      </c>
      <c r="W4" s="11">
        <f>((_xlfn.RANK.EQ(AA4, $AA$2:$AA$982, 1) / COUNT($AA$2:$AA$982)) * 0.5) + ((_xlfn.RANK.EQ(AB4, $AB$2:$AB$982,1 ) / COUNT($AB$2:$AB$982)) * 0.5)</f>
        <v>0.19298245614035087</v>
      </c>
      <c r="X4" s="11">
        <f>((_xlfn.RANK.EQ(AC4, $AC$2:$AC$982, 1) / COUNT($AC$2:$AC$983)) * 1)</f>
        <v>0.11027568922305764</v>
      </c>
      <c r="Y4" s="62">
        <f>((_xlfn.RANK.EQ(C4, Price, 0) / COUNT(Price)) * 0.5) + ((_xlfn.RANK.EQ(AD4, Price_BVPS, 1) / COUNT(Price_BVPS)) * 0.5)</f>
        <v>0.15162907268170425</v>
      </c>
      <c r="Z4" s="8">
        <f>IF(OR(H4="", I4="", H4=0, I4=0), 0, H4-I4)</f>
        <v>-4193000</v>
      </c>
      <c r="AA4">
        <f>IF(OR(H4="", I4="", H4=0, I4=0), 0, (H4-I4) / ( (ABS(I4))))</f>
        <v>-0.61544106854542791</v>
      </c>
      <c r="AB4">
        <f>IF(OR(H4="", I4="", H4=0, I4=0), 0, (H4-I4) / ( (ABS(H4))))</f>
        <v>-1.6003816793893131</v>
      </c>
      <c r="AC4">
        <f>IF(OR(H4="", I4="", H4=0, I4=0), 0, IF(ABS(H4-I4) = (ABS(H4) + ABS(I4)), 0, (H4-I4) / ((ABS(H4) + ABS(I4)) / 200)))</f>
        <v>-88.900667868122554</v>
      </c>
      <c r="AD4" s="2">
        <f>G4-C4</f>
        <v>-16.643317222595215</v>
      </c>
    </row>
    <row r="5" spans="1:30" x14ac:dyDescent="0.25">
      <c r="A5" s="29" t="s">
        <v>85</v>
      </c>
      <c r="B5" s="7" t="s">
        <v>86</v>
      </c>
      <c r="C5" s="8">
        <v>27.629999160766602</v>
      </c>
      <c r="D5" s="9">
        <v>0.26662298446618987</v>
      </c>
      <c r="E5" s="9">
        <v>1.3576079740233939</v>
      </c>
      <c r="F5" s="9">
        <v>132.25492858886719</v>
      </c>
      <c r="G5" s="9">
        <v>47.104061126708984</v>
      </c>
      <c r="H5" s="8">
        <v>-3499000</v>
      </c>
      <c r="I5" s="8">
        <v>-5774000</v>
      </c>
      <c r="J5" s="68"/>
      <c r="K5" s="7" t="s">
        <v>87</v>
      </c>
      <c r="L5" s="29" t="s">
        <v>88</v>
      </c>
      <c r="M5" s="9">
        <v>96.73828125</v>
      </c>
      <c r="N5" s="9">
        <v>6.2453001737594604E-2</v>
      </c>
      <c r="O5" s="10">
        <v>32.409999847412109</v>
      </c>
      <c r="P5" s="2">
        <f>C5-O5</f>
        <v>-4.7800006866455078</v>
      </c>
      <c r="Q5" s="11">
        <f>((_xlfn.RANK.EQ(F5, PE, 1) / COUNT(PE)) * 0.4) + ((_xlfn.RANK.EQ(N5, Cash_Ratio, 1) / COUNT(Cash_Ratio)) * 0.4) + ((_xlfn.RANK.EQ(M5, Debt_Equity, 0) / COUNT(Debt_Equity)) * 0.2)</f>
        <v>0.51438844460975763</v>
      </c>
      <c r="R5" s="9">
        <v>6.2453001737594604E-2</v>
      </c>
      <c r="S5" s="30">
        <f>((_xlfn.RANK.EQ(F5, PE, 1) / COUNT(PE)) * 0.4) + ((_xlfn.RANK.EQ(R5, $R$2:$R$400, 1) / COUNT($R$2:$R$400)) * 0.4) + ((_xlfn.RANK.EQ(M5, Debt_Equity, 0) / COUNT(Debt_Equity)) * 0.2)</f>
        <v>0.60150375939849621</v>
      </c>
      <c r="T5" s="32">
        <f>((_xlfn.RANK.EQ(D5, Alpha, 1) / COUNT(Alpha)) * 0.5) + ((_xlfn.RANK.EQ(E5, Beta, 1) / COUNT(Beta)) * 0.5)</f>
        <v>0.75187969924812026</v>
      </c>
      <c r="U5" s="11">
        <f>((_xlfn.RANK.EQ(H5, Accounts_Re,1 ) / COUNT(Accounts_Re)) * 0.5) + ((_xlfn.RANK.EQ(I5, Acc._payable, 0) / COUNT(Acc._payable)) * 0.5)</f>
        <v>0.53385817894855514</v>
      </c>
      <c r="V5" s="28">
        <f>((_xlfn.RANK.EQ(Q5, $Q$2:$Q$981, 1) / COUNT($Q$2:$Q$981)) * 0.4) + ((_xlfn.RANK.EQ(T5, $T$2:$T$981,1 ) / COUNT($T$2:$T$981)) * 0.4) + ((_xlfn.RANK.EQ(U5, $U$2:$U$981, 1) / COUNT($U$2:$U$981)) * 0.1)</f>
        <v>0.6819548872180452</v>
      </c>
      <c r="W5" s="11">
        <f>((_xlfn.RANK.EQ(AA5, $AA$2:$AA$982, 1) / COUNT($AA$2:$AA$982)) * 0.5) + ((_xlfn.RANK.EQ(AB5, $AB$2:$AB$982,1 ) / COUNT($AB$2:$AB$982)) * 0.5)</f>
        <v>0.79699248120300747</v>
      </c>
      <c r="X5" s="27">
        <f>((_xlfn.RANK.EQ(AC5, $AC$2:$AC$982, 1) / COUNT($AC$2:$AC$983)) * 1)</f>
        <v>0.88972431077694236</v>
      </c>
      <c r="Y5" s="62">
        <f>((_xlfn.RANK.EQ(C5, Price, 0) / COUNT(Price)) * 0.5) + ((_xlfn.RANK.EQ(AD5, Price_BVPS, 1) / COUNT(Price_BVPS)) * 0.5)</f>
        <v>0.52005012531328321</v>
      </c>
      <c r="Z5" s="8">
        <f>IF(OR(H5="", I5="", H5=0, I5=0), 0, H5-I5)</f>
        <v>2275000</v>
      </c>
      <c r="AA5">
        <f>IF(OR(H5="", I5="", H5=0, I5=0), 0, (H5-I5) / ( (ABS(I5))))</f>
        <v>0.39400762036716314</v>
      </c>
      <c r="AB5">
        <f>IF(OR(H5="", I5="", H5=0, I5=0), 0, (H5-I5) / ( (ABS(H5))))</f>
        <v>0.65018576736210343</v>
      </c>
      <c r="AC5">
        <f>IF(OR(H5="", I5="", H5=0, I5=0), 0, IF(ABS(H5-I5) = (ABS(H5) + ABS(I5)), 0, (H5-I5) / ((ABS(H5) + ABS(I5)) / 200)))</f>
        <v>49.067184298501026</v>
      </c>
      <c r="AD5" s="2">
        <f>G5-C5</f>
        <v>19.474061965942383</v>
      </c>
    </row>
    <row r="6" spans="1:30" x14ac:dyDescent="0.25">
      <c r="A6" s="7" t="s">
        <v>566</v>
      </c>
      <c r="B6" s="7" t="s">
        <v>567</v>
      </c>
      <c r="C6" s="8">
        <v>14.840000152587891</v>
      </c>
      <c r="D6" s="9">
        <v>0.20129008629120762</v>
      </c>
      <c r="E6" s="9">
        <v>0.63056518226524616</v>
      </c>
      <c r="F6" s="9">
        <v>19.415876388549805</v>
      </c>
      <c r="G6" s="9">
        <v>21.384519577026367</v>
      </c>
      <c r="H6" s="8">
        <v>0</v>
      </c>
      <c r="I6" s="8"/>
      <c r="J6" s="68"/>
      <c r="K6" s="7" t="s">
        <v>427</v>
      </c>
      <c r="L6" s="29" t="s">
        <v>568</v>
      </c>
      <c r="M6" s="9">
        <v>0.50044000148773193</v>
      </c>
      <c r="N6" s="9">
        <v>9.8337373733520508</v>
      </c>
      <c r="O6" s="10">
        <v>17.502000236511229</v>
      </c>
      <c r="P6" s="2">
        <f>C6-O6</f>
        <v>-2.6620000839233384</v>
      </c>
      <c r="Q6" s="11">
        <f>((_xlfn.RANK.EQ(F6, PE, 1) / COUNT(PE)) * 0.4) + ((_xlfn.RANK.EQ(N6, Cash_Ratio, 1) / COUNT(Cash_Ratio)) * 0.4) + ((_xlfn.RANK.EQ(M6, Debt_Equity, 0) / COUNT(Debt_Equity)) * 0.2)</f>
        <v>0.64948413436417907</v>
      </c>
      <c r="R6" s="9">
        <v>9.8337373733520508</v>
      </c>
      <c r="S6" s="30">
        <f>((_xlfn.RANK.EQ(F6, PE, 1) / COUNT(PE)) * 0.4) + ((_xlfn.RANK.EQ(R6, $R$2:$R$400, 1) / COUNT($R$2:$R$400)) * 0.4) + ((_xlfn.RANK.EQ(M6, Debt_Equity, 0) / COUNT(Debt_Equity)) * 0.2)</f>
        <v>0.65112781954887222</v>
      </c>
      <c r="T6" s="11">
        <f>((_xlfn.RANK.EQ(D6, Alpha, 1) / COUNT(Alpha)) * 0.5) + ((_xlfn.RANK.EQ(E6, Beta, 1) / COUNT(Beta)) * 0.5)</f>
        <v>0.48872180451127822</v>
      </c>
      <c r="U6" s="11">
        <f>((_xlfn.RANK.EQ(H6, Accounts_Re,1 ) / COUNT(Accounts_Re)) * 0.5) + ((_xlfn.RANK.EQ(I6, Acc._payable, 0) / COUNT(Acc._payable)) * 0.5)</f>
        <v>0.47722119925344153</v>
      </c>
      <c r="V6" s="11">
        <f>((_xlfn.RANK.EQ(Q6, $Q$2:$Q$981, 1) / COUNT($Q$2:$Q$981)) * 0.4) + ((_xlfn.RANK.EQ(T6, $T$2:$T$981,1 ) / COUNT($T$2:$T$981)) * 0.4) + ((_xlfn.RANK.EQ(U6, $U$2:$U$981, 1) / COUNT($U$2:$U$981)) * 0.1)</f>
        <v>0.56867167919799499</v>
      </c>
      <c r="W6" s="11">
        <f>((_xlfn.RANK.EQ(AA6, $AA$2:$AA$982, 1) / COUNT($AA$2:$AA$982)) * 0.5) + ((_xlfn.RANK.EQ(AB6, $AB$2:$AB$982,1 ) / COUNT($AB$2:$AB$982)) * 0.5)</f>
        <v>0.32330827067669171</v>
      </c>
      <c r="X6" s="11">
        <f>((_xlfn.RANK.EQ(AC6, $AC$2:$AC$982, 1) / COUNT($AC$2:$AC$983)) * 1)</f>
        <v>0.19799498746867167</v>
      </c>
      <c r="Y6" s="61">
        <f>((_xlfn.RANK.EQ(C6, Price, 0) / COUNT(Price)) * 0.5) + ((_xlfn.RANK.EQ(AD6, Price_BVPS, 1) / COUNT(Price_BVPS)) * 0.5)</f>
        <v>0.72932330827067671</v>
      </c>
      <c r="Z6" s="8">
        <f>IF(OR(H6="", I6="", H6=0, I6=0), 0, H6-I6)</f>
        <v>0</v>
      </c>
      <c r="AA6">
        <f>IF(OR(H6="", I6="", H6=0, I6=0), 0, (H6-I6) / ( (ABS(I6))))</f>
        <v>0</v>
      </c>
      <c r="AB6">
        <f>IF(OR(H6="", I6="", H6=0, I6=0), 0, (H6-I6) / ( (ABS(H6))))</f>
        <v>0</v>
      </c>
      <c r="AC6">
        <f>IF(OR(H6="", I6="", H6=0, I6=0), 0, IF(ABS(H6-I6) = (ABS(H6) + ABS(I6)), 0, (H6-I6) / ((ABS(H6) + ABS(I6)) / 200)))</f>
        <v>0</v>
      </c>
      <c r="AD6" s="2">
        <f>G6-C6</f>
        <v>6.5445194244384766</v>
      </c>
    </row>
    <row r="7" spans="1:30" x14ac:dyDescent="0.25">
      <c r="A7" s="7" t="s">
        <v>440</v>
      </c>
      <c r="B7" s="7" t="s">
        <v>441</v>
      </c>
      <c r="C7" s="8">
        <v>17.299999237060547</v>
      </c>
      <c r="D7" s="9">
        <v>0.14594540544480625</v>
      </c>
      <c r="E7" s="9">
        <v>1.2890669594412751</v>
      </c>
      <c r="F7" s="9">
        <v>151.80619812011719</v>
      </c>
      <c r="G7" s="9">
        <v>1.0807900428771973</v>
      </c>
      <c r="H7" s="8">
        <v>0</v>
      </c>
      <c r="I7" s="8"/>
      <c r="J7" s="68"/>
      <c r="K7" s="7" t="s">
        <v>427</v>
      </c>
      <c r="L7" s="7" t="s">
        <v>20</v>
      </c>
      <c r="M7" s="9">
        <v>37.908283233642578</v>
      </c>
      <c r="N7" s="9">
        <v>0.19575999677181244</v>
      </c>
      <c r="O7" s="10">
        <v>20.17599983215332</v>
      </c>
      <c r="P7" s="2">
        <f>C7-O7</f>
        <v>-2.8760005950927727</v>
      </c>
      <c r="Q7" s="11">
        <f>((_xlfn.RANK.EQ(F7, PE, 1) / COUNT(PE)) * 0.4) + ((_xlfn.RANK.EQ(N7, Cash_Ratio, 1) / COUNT(Cash_Ratio)) * 0.4) + ((_xlfn.RANK.EQ(M7, Debt_Equity, 0) / COUNT(Debt_Equity)) * 0.2)</f>
        <v>0.63577672095432924</v>
      </c>
      <c r="R7" s="9">
        <v>0.19575999677181244</v>
      </c>
      <c r="S7" s="30">
        <f>((_xlfn.RANK.EQ(F7, PE, 1) / COUNT(PE)) * 0.4) + ((_xlfn.RANK.EQ(R7, $R$2:$R$400, 1) / COUNT($R$2:$R$400)) * 0.4) + ((_xlfn.RANK.EQ(M7, Debt_Equity, 0) / COUNT(Debt_Equity)) * 0.2)</f>
        <v>0.70275689223057647</v>
      </c>
      <c r="T7" s="11">
        <f>((_xlfn.RANK.EQ(D7, Alpha, 1) / COUNT(Alpha)) * 0.5) + ((_xlfn.RANK.EQ(E7, Beta, 1) / COUNT(Beta)) * 0.5)</f>
        <v>0.69423558897243098</v>
      </c>
      <c r="U7" s="11">
        <f>((_xlfn.RANK.EQ(H7, Accounts_Re,1 ) / COUNT(Accounts_Re)) * 0.5) + ((_xlfn.RANK.EQ(I7, Acc._payable, 0) / COUNT(Acc._payable)) * 0.5)</f>
        <v>0.47722119925344153</v>
      </c>
      <c r="V7" s="11">
        <f>((_xlfn.RANK.EQ(Q7, $Q$2:$Q$981, 1) / COUNT($Q$2:$Q$981)) * 0.4) + ((_xlfn.RANK.EQ(T7, $T$2:$T$981,1 ) / COUNT($T$2:$T$981)) * 0.4) + ((_xlfn.RANK.EQ(U7, $U$2:$U$981, 1) / COUNT($U$2:$U$981)) * 0.1)</f>
        <v>0.68496240601503766</v>
      </c>
      <c r="W7" s="11">
        <f>((_xlfn.RANK.EQ(AA7, $AA$2:$AA$982, 1) / COUNT($AA$2:$AA$982)) * 0.5) + ((_xlfn.RANK.EQ(AB7, $AB$2:$AB$982,1 ) / COUNT($AB$2:$AB$982)) * 0.5)</f>
        <v>0.32330827067669171</v>
      </c>
      <c r="X7" s="11">
        <f>((_xlfn.RANK.EQ(AC7, $AC$2:$AC$982, 1) / COUNT($AC$2:$AC$983)) * 1)</f>
        <v>0.19799498746867167</v>
      </c>
      <c r="Y7" s="62">
        <f>((_xlfn.RANK.EQ(C7, Price, 0) / COUNT(Price)) * 0.5) + ((_xlfn.RANK.EQ(AD7, Price_BVPS, 1) / COUNT(Price_BVPS)) * 0.5)</f>
        <v>0.24937343358395989</v>
      </c>
      <c r="Z7" s="8">
        <f>IF(OR(H7="", I7="", H7=0, I7=0), 0, H7-I7)</f>
        <v>0</v>
      </c>
      <c r="AA7">
        <f>IF(OR(H7="", I7="", H7=0, I7=0), 0, (H7-I7) / ( (ABS(I7))))</f>
        <v>0</v>
      </c>
      <c r="AB7">
        <f>IF(OR(H7="", I7="", H7=0, I7=0), 0, (H7-I7) / ( (ABS(H7))))</f>
        <v>0</v>
      </c>
      <c r="AC7">
        <f>IF(OR(H7="", I7="", H7=0, I7=0), 0, IF(ABS(H7-I7) = (ABS(H7) + ABS(I7)), 0, (H7-I7) / ((ABS(H7) + ABS(I7)) / 200)))</f>
        <v>0</v>
      </c>
      <c r="AD7" s="2">
        <f>G7-C7</f>
        <v>-16.21920919418335</v>
      </c>
    </row>
    <row r="8" spans="1:30" x14ac:dyDescent="0.25">
      <c r="A8" s="7" t="s">
        <v>425</v>
      </c>
      <c r="B8" s="7" t="s">
        <v>426</v>
      </c>
      <c r="C8" s="8">
        <v>17.979999542236328</v>
      </c>
      <c r="D8" s="9">
        <v>0.2194479820520697</v>
      </c>
      <c r="E8" s="9">
        <v>1.0954369644497417</v>
      </c>
      <c r="F8" s="9">
        <v>27.219169616699219</v>
      </c>
      <c r="G8" s="9">
        <v>1.7702900171279907</v>
      </c>
      <c r="H8" s="8">
        <v>-10113000</v>
      </c>
      <c r="I8" s="8"/>
      <c r="J8" s="68"/>
      <c r="K8" s="7" t="s">
        <v>427</v>
      </c>
      <c r="L8" s="7" t="s">
        <v>48</v>
      </c>
      <c r="M8" s="9">
        <v>65.574508666992188</v>
      </c>
      <c r="N8" s="9">
        <v>1.1828880310058594</v>
      </c>
      <c r="O8" s="10">
        <v>20.758000183105469</v>
      </c>
      <c r="P8" s="2">
        <f>C8-O8</f>
        <v>-2.7780006408691413</v>
      </c>
      <c r="Q8" s="11">
        <f>((_xlfn.RANK.EQ(F8, PE, 1) / COUNT(PE)) * 0.4) + ((_xlfn.RANK.EQ(N8, Cash_Ratio, 1) / COUNT(Cash_Ratio)) * 0.4) + ((_xlfn.RANK.EQ(M8, Debt_Equity, 0) / COUNT(Debt_Equity)) * 0.2)</f>
        <v>0.56240247261262699</v>
      </c>
      <c r="R8" s="9">
        <v>1.1828880310058594</v>
      </c>
      <c r="S8" s="30">
        <f>((_xlfn.RANK.EQ(F8, PE, 1) / COUNT(PE)) * 0.4) + ((_xlfn.RANK.EQ(R8, $R$2:$R$400, 1) / COUNT($R$2:$R$400)) * 0.4) + ((_xlfn.RANK.EQ(M8, Debt_Equity, 0) / COUNT(Debt_Equity)) * 0.2)</f>
        <v>0.58746867167919803</v>
      </c>
      <c r="T8" s="11">
        <f>((_xlfn.RANK.EQ(D8, Alpha, 1) / COUNT(Alpha)) * 0.5) + ((_xlfn.RANK.EQ(E8, Beta, 1) / COUNT(Beta)) * 0.5)</f>
        <v>0.66791979949874691</v>
      </c>
      <c r="U8" s="11">
        <f>((_xlfn.RANK.EQ(H8, Accounts_Re,1 ) / COUNT(Accounts_Re)) * 0.5) + ((_xlfn.RANK.EQ(I8, Acc._payable, 0) / COUNT(Acc._payable)) * 0.5)</f>
        <v>0.3367529718286924</v>
      </c>
      <c r="V8" s="11">
        <f>((_xlfn.RANK.EQ(Q8, $Q$2:$Q$981, 1) / COUNT($Q$2:$Q$981)) * 0.4) + ((_xlfn.RANK.EQ(T8, $T$2:$T$981,1 ) / COUNT($T$2:$T$981)) * 0.4) + ((_xlfn.RANK.EQ(U8, $U$2:$U$981, 1) / COUNT($U$2:$U$981)) * 0.1)</f>
        <v>0.59874686716791992</v>
      </c>
      <c r="W8" s="11">
        <f>((_xlfn.RANK.EQ(AA8, $AA$2:$AA$982, 1) / COUNT($AA$2:$AA$982)) * 0.5) + ((_xlfn.RANK.EQ(AB8, $AB$2:$AB$982,1 ) / COUNT($AB$2:$AB$982)) * 0.5)</f>
        <v>0.32330827067669171</v>
      </c>
      <c r="X8" s="11">
        <f>((_xlfn.RANK.EQ(AC8, $AC$2:$AC$982, 1) / COUNT($AC$2:$AC$983)) * 1)</f>
        <v>0.19799498746867167</v>
      </c>
      <c r="Y8" s="62">
        <f>((_xlfn.RANK.EQ(C8, Price, 0) / COUNT(Price)) * 0.5) + ((_xlfn.RANK.EQ(AD8, Price_BVPS, 1) / COUNT(Price_BVPS)) * 0.5)</f>
        <v>0.24310776942355888</v>
      </c>
      <c r="Z8" s="8">
        <f>IF(OR(H8="", I8="", H8=0, I8=0), 0, H8-I8)</f>
        <v>0</v>
      </c>
      <c r="AA8">
        <f>IF(OR(H8="", I8="", H8=0, I8=0), 0, (H8-I8) / ( (ABS(I8))))</f>
        <v>0</v>
      </c>
      <c r="AB8">
        <f>IF(OR(H8="", I8="", H8=0, I8=0), 0, (H8-I8) / ( (ABS(H8))))</f>
        <v>0</v>
      </c>
      <c r="AC8">
        <f>IF(OR(H8="", I8="", H8=0, I8=0), 0, IF(ABS(H8-I8) = (ABS(H8) + ABS(I8)), 0, (H8-I8) / ((ABS(H8) + ABS(I8)) / 200)))</f>
        <v>0</v>
      </c>
      <c r="AD8" s="2">
        <f>G8-C8</f>
        <v>-16.209709525108337</v>
      </c>
    </row>
    <row r="9" spans="1:30" x14ac:dyDescent="0.25">
      <c r="A9" s="7" t="s">
        <v>948</v>
      </c>
      <c r="B9" s="7" t="s">
        <v>949</v>
      </c>
      <c r="C9" s="8">
        <v>10.039999961853027</v>
      </c>
      <c r="D9" s="9">
        <v>0.14501237002376818</v>
      </c>
      <c r="E9" s="9">
        <v>1.3792203472695228</v>
      </c>
      <c r="F9" s="9">
        <v>21.19451904296875</v>
      </c>
      <c r="G9" s="9">
        <v>2.9341020584106445</v>
      </c>
      <c r="H9" s="8">
        <v>2644000</v>
      </c>
      <c r="I9" s="8">
        <v>3236000</v>
      </c>
      <c r="J9" s="68"/>
      <c r="K9" s="7" t="s">
        <v>427</v>
      </c>
      <c r="L9" s="7" t="s">
        <v>16</v>
      </c>
      <c r="M9" s="9">
        <v>47.823772430419922</v>
      </c>
      <c r="N9" s="9"/>
      <c r="O9" s="10">
        <v>11.742000007629395</v>
      </c>
      <c r="P9" s="2">
        <f>C9-O9</f>
        <v>-1.7020000457763675</v>
      </c>
      <c r="Q9" s="11">
        <f>((_xlfn.RANK.EQ(F9, PE, 1) / COUNT(PE)) * 0.4) + ((_xlfn.RANK.EQ(N9, Cash_Ratio, 1) / COUNT(Cash_Ratio)) * 0.4) + ((_xlfn.RANK.EQ(M9, Debt_Equity, 0) / COUNT(Debt_Equity)) * 0.2)</f>
        <v>0.20742846515582242</v>
      </c>
      <c r="R9" s="9">
        <v>0</v>
      </c>
      <c r="S9" s="30">
        <f>((_xlfn.RANK.EQ(F9, PE, 1) / COUNT(PE)) * 0.4) + ((_xlfn.RANK.EQ(R9, $R$2:$R$400, 1) / COUNT($R$2:$R$400)) * 0.4) + ((_xlfn.RANK.EQ(M9, Debt_Equity, 0) / COUNT(Debt_Equity)) * 0.2)</f>
        <v>0.20701754385964913</v>
      </c>
      <c r="T9" s="11">
        <f>((_xlfn.RANK.EQ(D9, Alpha, 1) / COUNT(Alpha)) * 0.5) + ((_xlfn.RANK.EQ(E9, Beta, 1) / COUNT(Beta)) * 0.5)</f>
        <v>0.70676691729323304</v>
      </c>
      <c r="U9" s="11">
        <f>((_xlfn.RANK.EQ(H9, Accounts_Re,1 ) / COUNT(Accounts_Re)) * 0.5) + ((_xlfn.RANK.EQ(I9, Acc._payable, 0) / COUNT(Acc._payable)) * 0.5)</f>
        <v>0.51997920659376451</v>
      </c>
      <c r="V9" s="11">
        <f>((_xlfn.RANK.EQ(Q9, $Q$2:$Q$981, 1) / COUNT($Q$2:$Q$981)) * 0.4) + ((_xlfn.RANK.EQ(T9, $T$2:$T$981,1 ) / COUNT($T$2:$T$981)) * 0.4) + ((_xlfn.RANK.EQ(U9, $U$2:$U$981, 1) / COUNT($U$2:$U$981)) * 0.1)</f>
        <v>0.46892230576441107</v>
      </c>
      <c r="W9" s="11">
        <f>((_xlfn.RANK.EQ(AA9, $AA$2:$AA$982, 1) / COUNT($AA$2:$AA$982)) * 0.5) + ((_xlfn.RANK.EQ(AB9, $AB$2:$AB$982,1 ) / COUNT($AB$2:$AB$982)) * 0.5)</f>
        <v>0.28947368421052633</v>
      </c>
      <c r="X9" s="11">
        <f>((_xlfn.RANK.EQ(AC9, $AC$2:$AC$982, 1) / COUNT($AC$2:$AC$983)) * 1)</f>
        <v>0.16290726817042606</v>
      </c>
      <c r="Y9" s="62">
        <f>((_xlfn.RANK.EQ(C9, Price, 0) / COUNT(Price)) * 0.5) + ((_xlfn.RANK.EQ(AD9, Price_BVPS, 1) / COUNT(Price_BVPS)) * 0.5)</f>
        <v>0.70802005012531322</v>
      </c>
      <c r="Z9" s="8">
        <f>IF(OR(H9="", I9="", H9=0, I9=0), 0, H9-I9)</f>
        <v>-592000</v>
      </c>
      <c r="AA9">
        <f>IF(OR(H9="", I9="", H9=0, I9=0), 0, (H9-I9) / ( (ABS(I9))))</f>
        <v>-0.18294190358467244</v>
      </c>
      <c r="AB9">
        <f>IF(OR(H9="", I9="", H9=0, I9=0), 0, (H9-I9) / ( (ABS(H9))))</f>
        <v>-0.22390317700453857</v>
      </c>
      <c r="AC9">
        <f>IF(OR(H9="", I9="", H9=0, I9=0), 0, IF(ABS(H9-I9) = (ABS(H9) + ABS(I9)), 0, (H9-I9) / ((ABS(H9) + ABS(I9)) / 200)))</f>
        <v>-20.136054421768709</v>
      </c>
      <c r="AD9" s="2">
        <f>G9-C9</f>
        <v>-7.1058979034423828</v>
      </c>
    </row>
    <row r="10" spans="1:30" x14ac:dyDescent="0.25">
      <c r="A10" s="7" t="s">
        <v>623</v>
      </c>
      <c r="B10" s="7" t="s">
        <v>624</v>
      </c>
      <c r="C10" s="8">
        <v>13.819999694824219</v>
      </c>
      <c r="D10" s="9">
        <v>-0.39450266498773101</v>
      </c>
      <c r="E10" s="9">
        <v>1.2000655777201914</v>
      </c>
      <c r="F10" s="9">
        <v>99.404296875</v>
      </c>
      <c r="G10" s="9">
        <v>9.7709817886352539</v>
      </c>
      <c r="H10" s="8">
        <v>-2080992</v>
      </c>
      <c r="I10" s="8">
        <v>-1137000</v>
      </c>
      <c r="J10" s="68"/>
      <c r="K10" s="7" t="s">
        <v>15</v>
      </c>
      <c r="L10" s="7" t="s">
        <v>20</v>
      </c>
      <c r="M10" s="9">
        <v>72.210861206054688</v>
      </c>
      <c r="N10" s="9">
        <v>0.22610799968242645</v>
      </c>
      <c r="O10" s="10">
        <v>17.065999984741211</v>
      </c>
      <c r="P10" s="2">
        <f>C10-O10</f>
        <v>-3.2460002899169922</v>
      </c>
      <c r="Q10" s="11">
        <f>((_xlfn.RANK.EQ(F10, PE, 1) / COUNT(PE)) * 0.4) + ((_xlfn.RANK.EQ(N10, Cash_Ratio, 1) / COUNT(Cash_Ratio)) * 0.4) + ((_xlfn.RANK.EQ(M10, Debt_Equity, 0) / COUNT(Debt_Equity)) * 0.2)</f>
        <v>0.58510941665116856</v>
      </c>
      <c r="R10" s="9">
        <v>0.22610799968242645</v>
      </c>
      <c r="S10" s="30">
        <f>((_xlfn.RANK.EQ(F10, PE, 1) / COUNT(PE)) * 0.4) + ((_xlfn.RANK.EQ(R10, $R$2:$R$400, 1) / COUNT($R$2:$R$400)) * 0.4) + ((_xlfn.RANK.EQ(M10, Debt_Equity, 0) / COUNT(Debt_Equity)) * 0.2)</f>
        <v>0.64962406015037588</v>
      </c>
      <c r="T10" s="11">
        <f>((_xlfn.RANK.EQ(D10, Alpha, 1) / COUNT(Alpha)) * 0.5) + ((_xlfn.RANK.EQ(E10, Beta, 1) / COUNT(Beta)) * 0.5)</f>
        <v>0.43609022556390975</v>
      </c>
      <c r="U10" s="11">
        <f>((_xlfn.RANK.EQ(H10, Accounts_Re,1 ) / COUNT(Accounts_Re)) * 0.5) + ((_xlfn.RANK.EQ(I10, Acc._payable, 0) / COUNT(Acc._payable)) * 0.5)</f>
        <v>0.49627347087044205</v>
      </c>
      <c r="V10" s="11">
        <f>((_xlfn.RANK.EQ(Q10, $Q$2:$Q$981, 1) / COUNT($Q$2:$Q$981)) * 0.4) + ((_xlfn.RANK.EQ(T10, $T$2:$T$981,1 ) / COUNT($T$2:$T$981)) * 0.4) + ((_xlfn.RANK.EQ(U10, $U$2:$U$981, 1) / COUNT($U$2:$U$981)) * 0.1)</f>
        <v>0.52456140350877201</v>
      </c>
      <c r="W10" s="11">
        <f>((_xlfn.RANK.EQ(AA10, $AA$2:$AA$982, 1) / COUNT($AA$2:$AA$982)) * 0.5) + ((_xlfn.RANK.EQ(AB10, $AB$2:$AB$982,1 ) / COUNT($AB$2:$AB$982)) * 0.5)</f>
        <v>0.24686716791979949</v>
      </c>
      <c r="X10" s="11">
        <f>((_xlfn.RANK.EQ(AC10, $AC$2:$AC$982, 1) / COUNT($AC$2:$AC$983)) * 1)</f>
        <v>0.13533834586466165</v>
      </c>
      <c r="Y10" s="62">
        <f>((_xlfn.RANK.EQ(C10, Price, 0) / COUNT(Price)) * 0.5) + ((_xlfn.RANK.EQ(AD10, Price_BVPS, 1) / COUNT(Price_BVPS)) * 0.5)</f>
        <v>0.60401002506265655</v>
      </c>
      <c r="Z10" s="8">
        <f>IF(OR(H10="", I10="", H10=0, I10=0), 0, H10-I10)</f>
        <v>-943992</v>
      </c>
      <c r="AA10">
        <f>IF(OR(H10="", I10="", H10=0, I10=0), 0, (H10-I10) / ( (ABS(I10))))</f>
        <v>-0.83024802110817941</v>
      </c>
      <c r="AB10">
        <f>IF(OR(H10="", I10="", H10=0, I10=0), 0, (H10-I10) / ( (ABS(H10))))</f>
        <v>-0.45362596300226043</v>
      </c>
      <c r="AC10">
        <f>IF(OR(H10="", I10="", H10=0, I10=0), 0, IF(ABS(H10-I10) = (ABS(H10) + ABS(I10)), 0, (H10-I10) / ((ABS(H10) + ABS(I10)) / 200)))</f>
        <v>-58.669630005295232</v>
      </c>
      <c r="AD10" s="2">
        <f>G10-C10</f>
        <v>-4.0490179061889648</v>
      </c>
    </row>
    <row r="11" spans="1:30" x14ac:dyDescent="0.25">
      <c r="A11" s="7" t="s">
        <v>13</v>
      </c>
      <c r="B11" s="7" t="s">
        <v>14</v>
      </c>
      <c r="C11" s="8">
        <v>28.930000305175781</v>
      </c>
      <c r="D11" s="9">
        <v>-0.67635092007654873</v>
      </c>
      <c r="E11" s="9">
        <v>0.75074114600598219</v>
      </c>
      <c r="F11" s="9">
        <v>15.380389213562012</v>
      </c>
      <c r="G11" s="9">
        <v>10.425680160522461</v>
      </c>
      <c r="H11" s="8">
        <v>-35025440</v>
      </c>
      <c r="I11" s="8">
        <v>14265232</v>
      </c>
      <c r="J11" s="68"/>
      <c r="K11" s="7" t="s">
        <v>15</v>
      </c>
      <c r="L11" s="7" t="s">
        <v>16</v>
      </c>
      <c r="M11" s="9">
        <v>0.23062099516391754</v>
      </c>
      <c r="N11" s="9">
        <v>0.90499001741409302</v>
      </c>
      <c r="O11" s="10">
        <v>34.513999938964844</v>
      </c>
      <c r="P11" s="2">
        <f>C11-O11</f>
        <v>-5.5839996337890625</v>
      </c>
      <c r="Q11" s="11">
        <f>((_xlfn.RANK.EQ(F11, PE, 1) / COUNT(PE)) * 0.4) + ((_xlfn.RANK.EQ(N11, Cash_Ratio, 1) / COUNT(Cash_Ratio)) * 0.4) + ((_xlfn.RANK.EQ(M11, Debt_Equity, 0) / COUNT(Debt_Equity)) * 0.2)</f>
        <v>0.46404881461604547</v>
      </c>
      <c r="R11" s="9">
        <v>0.90499001741409302</v>
      </c>
      <c r="S11" s="30">
        <f>((_xlfn.RANK.EQ(F11, PE, 1) / COUNT(PE)) * 0.4) + ((_xlfn.RANK.EQ(R11, $R$2:$R$400, 1) / COUNT($R$2:$R$400)) * 0.4) + ((_xlfn.RANK.EQ(M11, Debt_Equity, 0) / COUNT(Debt_Equity)) * 0.2)</f>
        <v>0.49774436090225566</v>
      </c>
      <c r="T11" s="11">
        <f>((_xlfn.RANK.EQ(D11, Alpha, 1) / COUNT(Alpha)) * 0.5) + ((_xlfn.RANK.EQ(E11, Beta, 1) / COUNT(Beta)) * 0.5)</f>
        <v>0.24436090225563908</v>
      </c>
      <c r="U11" s="11">
        <f>((_xlfn.RANK.EQ(H11, Accounts_Re,1 ) / COUNT(Accounts_Re)) * 0.5) + ((_xlfn.RANK.EQ(I11, Acc._payable, 0) / COUNT(Acc._payable)) * 0.5)</f>
        <v>9.3369909686470506E-2</v>
      </c>
      <c r="V11" s="11">
        <f>((_xlfn.RANK.EQ(Q11, $Q$2:$Q$981, 1) / COUNT($Q$2:$Q$981)) * 0.4) + ((_xlfn.RANK.EQ(T11, $T$2:$T$981,1 ) / COUNT($T$2:$T$981)) * 0.4) + ((_xlfn.RANK.EQ(U11, $U$2:$U$981, 1) / COUNT($U$2:$U$981)) * 0.1)</f>
        <v>0.24761904761904763</v>
      </c>
      <c r="W11" s="11">
        <f>((_xlfn.RANK.EQ(AA11, $AA$2:$AA$982, 1) / COUNT($AA$2:$AA$982)) * 0.5) + ((_xlfn.RANK.EQ(AB11, $AB$2:$AB$982,1 ) / COUNT($AB$2:$AB$982)) * 0.5)</f>
        <v>0.11403508771929824</v>
      </c>
      <c r="X11" s="11">
        <f>((_xlfn.RANK.EQ(AC11, $AC$2:$AC$982, 1) / COUNT($AC$2:$AC$983)) * 1)</f>
        <v>0.19799498746867167</v>
      </c>
      <c r="Y11" s="62">
        <f>((_xlfn.RANK.EQ(C11, Price, 0) / COUNT(Price)) * 0.5) + ((_xlfn.RANK.EQ(AD11, Price_BVPS, 1) / COUNT(Price_BVPS)) * 0.5)</f>
        <v>3.1328320802005011E-2</v>
      </c>
      <c r="Z11" s="8">
        <f>IF(OR(H11="", I11="", H11=0, I11=0), 0, H11-I11)</f>
        <v>-49290672</v>
      </c>
      <c r="AA11">
        <f>IF(OR(H11="", I11="", H11=0, I11=0), 0, (H11-I11) / ( (ABS(I11))))</f>
        <v>-3.4553011125230912</v>
      </c>
      <c r="AB11">
        <f>IF(OR(H11="", I11="", H11=0, I11=0), 0, (H11-I11) / ( (ABS(H11))))</f>
        <v>-1.4072820212965205</v>
      </c>
      <c r="AC11">
        <f>IF(OR(H11="", I11="", H11=0, I11=0), 0, IF(ABS(H11-I11) = (ABS(H11) + ABS(I11)), 0, (H11-I11) / ((ABS(H11) + ABS(I11)) / 200)))</f>
        <v>0</v>
      </c>
      <c r="AD11" s="2">
        <f>G11-C11</f>
        <v>-18.50432014465332</v>
      </c>
    </row>
    <row r="12" spans="1:30" x14ac:dyDescent="0.25">
      <c r="A12" s="7" t="s">
        <v>914</v>
      </c>
      <c r="B12" s="7" t="s">
        <v>915</v>
      </c>
      <c r="C12" s="8">
        <v>10.569999694824219</v>
      </c>
      <c r="D12" s="9">
        <v>-0.28456230177429026</v>
      </c>
      <c r="E12" s="9">
        <v>1.428386016404205</v>
      </c>
      <c r="F12" s="9">
        <v>15.420778274536133</v>
      </c>
      <c r="G12" s="9">
        <v>10.174144744873047</v>
      </c>
      <c r="H12" s="8">
        <v>-4000000</v>
      </c>
      <c r="I12" s="8">
        <v>70000128</v>
      </c>
      <c r="J12" s="68"/>
      <c r="K12" s="7" t="s">
        <v>15</v>
      </c>
      <c r="L12" s="7" t="s">
        <v>16</v>
      </c>
      <c r="M12" s="9">
        <v>166.95254516601563</v>
      </c>
      <c r="N12" s="9">
        <v>0.15192200243473053</v>
      </c>
      <c r="O12" s="10">
        <v>12.6</v>
      </c>
      <c r="P12" s="2">
        <f>C12-O12</f>
        <v>-2.0300003051757809</v>
      </c>
      <c r="Q12" s="11">
        <f>((_xlfn.RANK.EQ(F12, PE, 1) / COUNT(PE)) * 0.4) + ((_xlfn.RANK.EQ(N12, Cash_Ratio, 1) / COUNT(Cash_Ratio)) * 0.4) + ((_xlfn.RANK.EQ(M12, Debt_Equity, 0) / COUNT(Debt_Equity)) * 0.2)</f>
        <v>0.19024416164085128</v>
      </c>
      <c r="R12" s="9">
        <v>0.15192200243473053</v>
      </c>
      <c r="S12" s="30">
        <f>((_xlfn.RANK.EQ(F12, PE, 1) / COUNT(PE)) * 0.4) + ((_xlfn.RANK.EQ(R12, $R$2:$R$400, 1) / COUNT($R$2:$R$400)) * 0.4) + ((_xlfn.RANK.EQ(M12, Debt_Equity, 0) / COUNT(Debt_Equity)) * 0.2)</f>
        <v>0.26215538847117797</v>
      </c>
      <c r="T12" s="11">
        <f>((_xlfn.RANK.EQ(D12, Alpha, 1) / COUNT(Alpha)) * 0.5) + ((_xlfn.RANK.EQ(E12, Beta, 1) / COUNT(Beta)) * 0.5)</f>
        <v>0.50751879699248115</v>
      </c>
      <c r="U12" s="11">
        <f>((_xlfn.RANK.EQ(H12, Accounts_Re,1 ) / COUNT(Accounts_Re)) * 0.5) + ((_xlfn.RANK.EQ(I12, Acc._payable, 0) / COUNT(Acc._payable)) * 0.5)</f>
        <v>0.13705485200355744</v>
      </c>
      <c r="V12" s="11">
        <f>((_xlfn.RANK.EQ(Q12, $Q$2:$Q$981, 1) / COUNT($Q$2:$Q$981)) * 0.4) + ((_xlfn.RANK.EQ(T12, $T$2:$T$981,1 ) / COUNT($T$2:$T$981)) * 0.4) + ((_xlfn.RANK.EQ(U12, $U$2:$U$981, 1) / COUNT($U$2:$U$981)) * 0.1)</f>
        <v>0.27117794486215541</v>
      </c>
      <c r="W12" s="11">
        <f>((_xlfn.RANK.EQ(AA12, $AA$2:$AA$982, 1) / COUNT($AA$2:$AA$982)) * 0.5) + ((_xlfn.RANK.EQ(AB12, $AB$2:$AB$982,1 ) / COUNT($AB$2:$AB$982)) * 0.5)</f>
        <v>0.10025062656641603</v>
      </c>
      <c r="X12" s="11">
        <f>((_xlfn.RANK.EQ(AC12, $AC$2:$AC$982, 1) / COUNT($AC$2:$AC$983)) * 1)</f>
        <v>0.19799498746867167</v>
      </c>
      <c r="Y12" s="62">
        <f>((_xlfn.RANK.EQ(C12, Price, 0) / COUNT(Price)) * 0.5) + ((_xlfn.RANK.EQ(AD12, Price_BVPS, 1) / COUNT(Price_BVPS)) * 0.5)</f>
        <v>0.85588972431077692</v>
      </c>
      <c r="Z12" s="8">
        <f>IF(OR(H12="", I12="", H12=0, I12=0), 0, H12-I12)</f>
        <v>-74000128</v>
      </c>
      <c r="AA12">
        <f>IF(OR(H12="", I12="", H12=0, I12=0), 0, (H12-I12) / ( (ABS(I12))))</f>
        <v>-1.0571427526532522</v>
      </c>
      <c r="AB12">
        <f>IF(OR(H12="", I12="", H12=0, I12=0), 0, (H12-I12) / ( (ABS(H12))))</f>
        <v>-18.500032000000001</v>
      </c>
      <c r="AC12">
        <f>IF(OR(H12="", I12="", H12=0, I12=0), 0, IF(ABS(H12-I12) = (ABS(H12) + ABS(I12)), 0, (H12-I12) / ((ABS(H12) + ABS(I12)) / 200)))</f>
        <v>0</v>
      </c>
      <c r="AD12" s="2">
        <f>G12-C12</f>
        <v>-0.39585494995117188</v>
      </c>
    </row>
    <row r="13" spans="1:30" x14ac:dyDescent="0.25">
      <c r="A13" s="29" t="s">
        <v>656</v>
      </c>
      <c r="B13" s="7" t="s">
        <v>657</v>
      </c>
      <c r="C13" s="8">
        <v>13.220000267028809</v>
      </c>
      <c r="D13" s="9">
        <v>0.22897028873456188</v>
      </c>
      <c r="E13" s="9">
        <v>0.87550107645445674</v>
      </c>
      <c r="F13" s="9">
        <v>17.189239501953125</v>
      </c>
      <c r="G13" s="9">
        <v>5.7458319664001465</v>
      </c>
      <c r="H13" s="8">
        <v>29335008</v>
      </c>
      <c r="I13" s="8">
        <v>-10725000</v>
      </c>
      <c r="J13" s="68"/>
      <c r="K13" s="7" t="s">
        <v>149</v>
      </c>
      <c r="L13" s="7" t="s">
        <v>20</v>
      </c>
      <c r="M13" s="9">
        <v>446.17538452148438</v>
      </c>
      <c r="N13" s="9">
        <v>0.41428801417350769</v>
      </c>
      <c r="O13" s="10">
        <v>15.830000114440917</v>
      </c>
      <c r="P13" s="2">
        <f>C13-O13</f>
        <v>-2.6099998474121087</v>
      </c>
      <c r="Q13" s="11">
        <f>((_xlfn.RANK.EQ(F13, PE, 1) / COUNT(PE)) * 0.4) + ((_xlfn.RANK.EQ(N13, Cash_Ratio, 1) / COUNT(Cash_Ratio)) * 0.4) + ((_xlfn.RANK.EQ(M13, Debt_Equity, 0) / COUNT(Debt_Equity)) * 0.2)</f>
        <v>0.27672538236049488</v>
      </c>
      <c r="R13" s="9">
        <v>0.41428801417350769</v>
      </c>
      <c r="S13" s="30">
        <f>((_xlfn.RANK.EQ(F13, PE, 1) / COUNT(PE)) * 0.4) + ((_xlfn.RANK.EQ(R13, $R$2:$R$400, 1) / COUNT($R$2:$R$400)) * 0.4) + ((_xlfn.RANK.EQ(M13, Debt_Equity, 0) / COUNT(Debt_Equity)) * 0.2)</f>
        <v>0.32932330827067668</v>
      </c>
      <c r="T13" s="11">
        <f>((_xlfn.RANK.EQ(D13, Alpha, 1) / COUNT(Alpha)) * 0.5) + ((_xlfn.RANK.EQ(E13, Beta, 1) / COUNT(Beta)) * 0.5)</f>
        <v>0.58771929824561409</v>
      </c>
      <c r="U13" s="31">
        <f>((_xlfn.RANK.EQ(H13, Accounts_Re,1 ) / COUNT(Accounts_Re)) * 0.5) + ((_xlfn.RANK.EQ(I13, Acc._payable, 0) / COUNT(Acc._payable)) * 0.5)</f>
        <v>0.89913945360940972</v>
      </c>
      <c r="V13" s="11">
        <f>((_xlfn.RANK.EQ(Q13, $Q$2:$Q$981, 1) / COUNT($Q$2:$Q$981)) * 0.4) + ((_xlfn.RANK.EQ(T13, $T$2:$T$981,1 ) / COUNT($T$2:$T$981)) * 0.4) + ((_xlfn.RANK.EQ(U13, $U$2:$U$981, 1) / COUNT($U$2:$U$981)) * 0.1)</f>
        <v>0.45639097744360901</v>
      </c>
      <c r="W13" s="33">
        <f>((_xlfn.RANK.EQ(AA13, $AA$2:$AA$982, 1) / COUNT($AA$2:$AA$982)) * 0.5) + ((_xlfn.RANK.EQ(AB13, $AB$2:$AB$982,1 ) / COUNT($AB$2:$AB$982)) * 0.5)</f>
        <v>0.92355889724310769</v>
      </c>
      <c r="X13" s="11">
        <f>((_xlfn.RANK.EQ(AC13, $AC$2:$AC$982, 1) / COUNT($AC$2:$AC$983)) * 1)</f>
        <v>0.19799498746867167</v>
      </c>
      <c r="Y13" s="62">
        <f>((_xlfn.RANK.EQ(C13, Price, 0) / COUNT(Price)) * 0.5) + ((_xlfn.RANK.EQ(AD13, Price_BVPS, 1) / COUNT(Price_BVPS)) * 0.5)</f>
        <v>0.52756892230576435</v>
      </c>
      <c r="Z13" s="8">
        <f>IF(OR(H13="", I13="", H13=0, I13=0), 0, H13-I13)</f>
        <v>40060008</v>
      </c>
      <c r="AA13">
        <f>IF(OR(H13="", I13="", H13=0, I13=0), 0, (H13-I13) / ( (ABS(I13))))</f>
        <v>3.735198881118881</v>
      </c>
      <c r="AB13">
        <f>IF(OR(H13="", I13="", H13=0, I13=0), 0, (H13-I13) / ( (ABS(H13))))</f>
        <v>1.3656041273280035</v>
      </c>
      <c r="AC13">
        <f>IF(OR(H13="", I13="", H13=0, I13=0), 0, IF(ABS(H13-I13) = (ABS(H13) + ABS(I13)), 0, (H13-I13) / ((ABS(H13) + ABS(I13)) / 200)))</f>
        <v>0</v>
      </c>
      <c r="AD13" s="2">
        <f>G13-C13</f>
        <v>-7.4741683006286621</v>
      </c>
    </row>
    <row r="14" spans="1:30" x14ac:dyDescent="0.25">
      <c r="A14" s="29" t="s">
        <v>147</v>
      </c>
      <c r="B14" s="7" t="s">
        <v>148</v>
      </c>
      <c r="C14" s="8">
        <v>26.329999923706055</v>
      </c>
      <c r="D14" s="9">
        <v>0.97190596624194847</v>
      </c>
      <c r="E14" s="9">
        <v>1.5739416282210188</v>
      </c>
      <c r="F14" s="9">
        <v>20.975942611694336</v>
      </c>
      <c r="G14" s="9">
        <v>21.868654251098633</v>
      </c>
      <c r="H14" s="8">
        <v>316000</v>
      </c>
      <c r="I14" s="8">
        <v>26963008</v>
      </c>
      <c r="J14" s="68"/>
      <c r="K14" s="7" t="s">
        <v>149</v>
      </c>
      <c r="L14" s="7" t="s">
        <v>24</v>
      </c>
      <c r="M14" s="9">
        <v>94.363723754882813</v>
      </c>
      <c r="N14" s="9">
        <v>3.9827000349760056E-2</v>
      </c>
      <c r="O14" s="10">
        <v>31.447999954223633</v>
      </c>
      <c r="P14" s="2">
        <f>C14-O14</f>
        <v>-5.1180000305175781</v>
      </c>
      <c r="Q14" s="11">
        <f>((_xlfn.RANK.EQ(F14, PE, 1) / COUNT(PE)) * 0.4) + ((_xlfn.RANK.EQ(N14, Cash_Ratio, 1) / COUNT(Cash_Ratio)) * 0.4) + ((_xlfn.RANK.EQ(M14, Debt_Equity, 0) / COUNT(Debt_Equity)) * 0.2)</f>
        <v>0.25413888077083169</v>
      </c>
      <c r="R14" s="9">
        <v>3.9827000349760056E-2</v>
      </c>
      <c r="S14" s="30">
        <f>((_xlfn.RANK.EQ(F14, PE, 1) / COUNT(PE)) * 0.4) + ((_xlfn.RANK.EQ(R14, $R$2:$R$400, 1) / COUNT($R$2:$R$400)) * 0.4) + ((_xlfn.RANK.EQ(M14, Debt_Equity, 0) / COUNT(Debt_Equity)) * 0.2)</f>
        <v>0.34536340852130326</v>
      </c>
      <c r="T14" s="32">
        <f>((_xlfn.RANK.EQ(D14, Alpha, 1) / COUNT(Alpha)) * 0.5) + ((_xlfn.RANK.EQ(E14, Beta, 1) / COUNT(Beta)) * 0.5)</f>
        <v>0.94486215538847107</v>
      </c>
      <c r="U14" s="11">
        <f>((_xlfn.RANK.EQ(H14, Accounts_Re,1 ) / COUNT(Accounts_Re)) * 0.5) + ((_xlfn.RANK.EQ(I14, Acc._payable, 0) / COUNT(Acc._payable)) * 0.5)</f>
        <v>0.33992835043152581</v>
      </c>
      <c r="V14" s="11">
        <f>((_xlfn.RANK.EQ(Q14, $Q$2:$Q$981, 1) / COUNT($Q$2:$Q$981)) * 0.4) + ((_xlfn.RANK.EQ(T14, $T$2:$T$981,1 ) / COUNT($T$2:$T$981)) * 0.4) + ((_xlfn.RANK.EQ(U14, $U$2:$U$981, 1) / COUNT($U$2:$U$981)) * 0.1)</f>
        <v>0.48872180451127822</v>
      </c>
      <c r="W14" s="11">
        <f>((_xlfn.RANK.EQ(AA14, $AA$2:$AA$982, 1) / COUNT($AA$2:$AA$982)) * 0.5) + ((_xlfn.RANK.EQ(AB14, $AB$2:$AB$982,1 ) / COUNT($AB$2:$AB$982)) * 0.5)</f>
        <v>0.10275689223057644</v>
      </c>
      <c r="X14" s="11">
        <f>((_xlfn.RANK.EQ(AC14, $AC$2:$AC$982, 1) / COUNT($AC$2:$AC$983)) * 1)</f>
        <v>1.0025062656641603E-2</v>
      </c>
      <c r="Y14" s="62">
        <f>((_xlfn.RANK.EQ(C14, Price, 0) / COUNT(Price)) * 0.5) + ((_xlfn.RANK.EQ(AD14, Price_BVPS, 1) / COUNT(Price_BVPS)) * 0.5)</f>
        <v>0.34586466165413532</v>
      </c>
      <c r="Z14" s="8">
        <f>IF(OR(H14="", I14="", H14=0, I14=0), 0, H14-I14)</f>
        <v>-26647008</v>
      </c>
      <c r="AA14">
        <f>IF(OR(H14="", I14="", H14=0, I14=0), 0, (H14-I14) / ( (ABS(I14))))</f>
        <v>-0.98828023935608367</v>
      </c>
      <c r="AB14">
        <f>IF(OR(H14="", I14="", H14=0, I14=0), 0, (H14-I14) / ( (ABS(H14))))</f>
        <v>-84.325974683544302</v>
      </c>
      <c r="AC14">
        <f>IF(OR(H14="", I14="", H14=0, I14=0), 0, IF(ABS(H14-I14) = (ABS(H14) + ABS(I14)), 0, (H14-I14) / ((ABS(H14) + ABS(I14)) / 200)))</f>
        <v>-195.36640042042583</v>
      </c>
      <c r="AD14" s="2">
        <f>G14-C14</f>
        <v>-4.4613456726074219</v>
      </c>
    </row>
    <row r="15" spans="1:30" x14ac:dyDescent="0.25">
      <c r="A15" s="7" t="s">
        <v>435</v>
      </c>
      <c r="B15" s="7" t="s">
        <v>436</v>
      </c>
      <c r="C15" s="8">
        <v>17.680000305175781</v>
      </c>
      <c r="D15" s="9">
        <v>-0.26093695423104796</v>
      </c>
      <c r="E15" s="9">
        <v>0.24827822938029828</v>
      </c>
      <c r="F15" s="9">
        <v>99.77777099609375</v>
      </c>
      <c r="G15" s="9">
        <v>21.527040481567383</v>
      </c>
      <c r="H15" s="8"/>
      <c r="I15" s="8"/>
      <c r="J15" s="68">
        <v>1</v>
      </c>
      <c r="K15" s="7" t="s">
        <v>61</v>
      </c>
      <c r="L15" s="7" t="s">
        <v>24</v>
      </c>
      <c r="M15" s="9">
        <v>0</v>
      </c>
      <c r="N15" s="9"/>
      <c r="O15" s="10">
        <v>21.367999649047853</v>
      </c>
      <c r="P15" s="2">
        <f>C15-O15</f>
        <v>-3.6879993438720717</v>
      </c>
      <c r="Q15" s="11">
        <f>((_xlfn.RANK.EQ(F15, PE, 1) / COUNT(PE)) * 0.4) + ((_xlfn.RANK.EQ(N15, Cash_Ratio, 1) / COUNT(Cash_Ratio)) * 0.4) + ((_xlfn.RANK.EQ(M15, Debt_Equity, 0) / COUNT(Debt_Equity)) * 0.2)</f>
        <v>0.51419538244905549</v>
      </c>
      <c r="R15" s="9">
        <v>0</v>
      </c>
      <c r="S15" s="30">
        <f>((_xlfn.RANK.EQ(F15, PE, 1) / COUNT(PE)) * 0.4) + ((_xlfn.RANK.EQ(R15, $R$2:$R$400, 1) / COUNT($R$2:$R$400)) * 0.4) + ((_xlfn.RANK.EQ(M15, Debt_Equity, 0) / COUNT(Debt_Equity)) * 0.2)</f>
        <v>0.51378446115288223</v>
      </c>
      <c r="T15" s="11">
        <f>((_xlfn.RANK.EQ(D15, Alpha, 1) / COUNT(Alpha)) * 0.5) + ((_xlfn.RANK.EQ(E15, Beta, 1) / COUNT(Beta)) * 0.5)</f>
        <v>0.10025062656641603</v>
      </c>
      <c r="U15" s="11">
        <f>((_xlfn.RANK.EQ(H15, Accounts_Re,1 ) / COUNT(Accounts_Re)) * 0.5) + ((_xlfn.RANK.EQ(I15, Acc._payable, 0) / COUNT(Acc._payable)) * 0.5)</f>
        <v>0.47722119925344153</v>
      </c>
      <c r="V15" s="11">
        <f>((_xlfn.RANK.EQ(Q15, $Q$2:$Q$981, 1) / COUNT($Q$2:$Q$981)) * 0.4) + ((_xlfn.RANK.EQ(T15, $T$2:$T$981,1 ) / COUNT($T$2:$T$981)) * 0.4) + ((_xlfn.RANK.EQ(U15, $U$2:$U$981, 1) / COUNT($U$2:$U$981)) * 0.1)</f>
        <v>0.28696741854636587</v>
      </c>
      <c r="W15" s="11">
        <f>((_xlfn.RANK.EQ(AA15, $AA$2:$AA$982, 1) / COUNT($AA$2:$AA$982)) * 0.5) + ((_xlfn.RANK.EQ(AB15, $AB$2:$AB$982,1 ) / COUNT($AB$2:$AB$982)) * 0.5)</f>
        <v>0.32330827067669171</v>
      </c>
      <c r="X15" s="11">
        <f>((_xlfn.RANK.EQ(AC15, $AC$2:$AC$982, 1) / COUNT($AC$2:$AC$983)) * 1)</f>
        <v>0.19799498746867167</v>
      </c>
      <c r="Y15" s="62">
        <f>((_xlfn.RANK.EQ(C15, Price, 0) / COUNT(Price)) * 0.5) + ((_xlfn.RANK.EQ(AD15, Price_BVPS, 1) / COUNT(Price_BVPS)) * 0.5)</f>
        <v>0.64035087719298245</v>
      </c>
      <c r="Z15" s="8">
        <f>IF(OR(H15="", I15="", H15=0, I15=0), 0, H15-I15)</f>
        <v>0</v>
      </c>
      <c r="AA15">
        <f>IF(OR(H15="", I15="", H15=0, I15=0), 0, (H15-I15) / ( (ABS(I15))))</f>
        <v>0</v>
      </c>
      <c r="AB15">
        <f>IF(OR(H15="", I15="", H15=0, I15=0), 0, (H15-I15) / ( (ABS(H15))))</f>
        <v>0</v>
      </c>
      <c r="AC15">
        <f>IF(OR(H15="", I15="", H15=0, I15=0), 0, IF(ABS(H15-I15) = (ABS(H15) + ABS(I15)), 0, (H15-I15) / ((ABS(H15) + ABS(I15)) / 200)))</f>
        <v>0</v>
      </c>
      <c r="AD15" s="2">
        <f>G15-C15</f>
        <v>3.8470401763916016</v>
      </c>
    </row>
    <row r="16" spans="1:30" x14ac:dyDescent="0.25">
      <c r="A16" s="7" t="s">
        <v>516</v>
      </c>
      <c r="B16" s="7" t="s">
        <v>517</v>
      </c>
      <c r="C16" s="8">
        <v>15.699999809265137</v>
      </c>
      <c r="D16" s="9">
        <v>0.64572574744161093</v>
      </c>
      <c r="E16" s="9">
        <v>0.50138768130823219</v>
      </c>
      <c r="F16" s="9">
        <v>261.66665649414063</v>
      </c>
      <c r="G16" s="9">
        <v>17.848579406738281</v>
      </c>
      <c r="H16" s="8"/>
      <c r="I16" s="8"/>
      <c r="J16" s="68">
        <v>1</v>
      </c>
      <c r="K16" s="7" t="s">
        <v>61</v>
      </c>
      <c r="L16" s="29" t="s">
        <v>518</v>
      </c>
      <c r="M16" s="9">
        <v>13.813121795654297</v>
      </c>
      <c r="N16" s="9"/>
      <c r="O16" s="10">
        <v>17.756999969482422</v>
      </c>
      <c r="P16" s="2">
        <f>C16-O16</f>
        <v>-2.0570001602172852</v>
      </c>
      <c r="Q16" s="11">
        <f>((_xlfn.RANK.EQ(F16, PE, 1) / COUNT(PE)) * 0.4) + ((_xlfn.RANK.EQ(N16, Cash_Ratio, 1) / COUNT(Cash_Ratio)) * 0.4) + ((_xlfn.RANK.EQ(M16, Debt_Equity, 0) / COUNT(Debt_Equity)) * 0.2)</f>
        <v>0.50417031979241389</v>
      </c>
      <c r="R16" s="9">
        <v>0</v>
      </c>
      <c r="S16" s="30">
        <f>((_xlfn.RANK.EQ(F16, PE, 1) / COUNT(PE)) * 0.4) + ((_xlfn.RANK.EQ(R16, $R$2:$R$400, 1) / COUNT($R$2:$R$400)) * 0.4) + ((_xlfn.RANK.EQ(M16, Debt_Equity, 0) / COUNT(Debt_Equity)) * 0.2)</f>
        <v>0.50375939849624063</v>
      </c>
      <c r="T16" s="11">
        <f>((_xlfn.RANK.EQ(D16, Alpha, 1) / COUNT(Alpha)) * 0.5) + ((_xlfn.RANK.EQ(E16, Beta, 1) / COUNT(Beta)) * 0.5)</f>
        <v>0.58897243107769426</v>
      </c>
      <c r="U16" s="11">
        <f>((_xlfn.RANK.EQ(H16, Accounts_Re,1 ) / COUNT(Accounts_Re)) * 0.5) + ((_xlfn.RANK.EQ(I16, Acc._payable, 0) / COUNT(Acc._payable)) * 0.5)</f>
        <v>0.47722119925344153</v>
      </c>
      <c r="V16" s="11">
        <f>((_xlfn.RANK.EQ(Q16, $Q$2:$Q$981, 1) / COUNT($Q$2:$Q$981)) * 0.4) + ((_xlfn.RANK.EQ(T16, $T$2:$T$981,1 ) / COUNT($T$2:$T$981)) * 0.4) + ((_xlfn.RANK.EQ(U16, $U$2:$U$981, 1) / COUNT($U$2:$U$981)) * 0.1)</f>
        <v>0.53659147869674184</v>
      </c>
      <c r="W16" s="11">
        <f>((_xlfn.RANK.EQ(AA16, $AA$2:$AA$982, 1) / COUNT($AA$2:$AA$982)) * 0.5) + ((_xlfn.RANK.EQ(AB16, $AB$2:$AB$982,1 ) / COUNT($AB$2:$AB$982)) * 0.5)</f>
        <v>0.32330827067669171</v>
      </c>
      <c r="X16" s="11">
        <f>((_xlfn.RANK.EQ(AC16, $AC$2:$AC$982, 1) / COUNT($AC$2:$AC$983)) * 1)</f>
        <v>0.19799498746867167</v>
      </c>
      <c r="Y16" s="62">
        <f>((_xlfn.RANK.EQ(C16, Price, 0) / COUNT(Price)) * 0.5) + ((_xlfn.RANK.EQ(AD16, Price_BVPS, 1) / COUNT(Price_BVPS)) * 0.5)</f>
        <v>0.6679197994987468</v>
      </c>
      <c r="Z16" s="8">
        <f>IF(OR(H16="", I16="", H16=0, I16=0), 0, H16-I16)</f>
        <v>0</v>
      </c>
      <c r="AA16">
        <f>IF(OR(H16="", I16="", H16=0, I16=0), 0, (H16-I16) / ( (ABS(I16))))</f>
        <v>0</v>
      </c>
      <c r="AB16">
        <f>IF(OR(H16="", I16="", H16=0, I16=0), 0, (H16-I16) / ( (ABS(H16))))</f>
        <v>0</v>
      </c>
      <c r="AC16">
        <f>IF(OR(H16="", I16="", H16=0, I16=0), 0, IF(ABS(H16-I16) = (ABS(H16) + ABS(I16)), 0, (H16-I16) / ((ABS(H16) + ABS(I16)) / 200)))</f>
        <v>0</v>
      </c>
      <c r="AD16" s="2">
        <f>G16-C16</f>
        <v>2.1485795974731445</v>
      </c>
    </row>
    <row r="17" spans="1:30" x14ac:dyDescent="0.25">
      <c r="A17" s="7" t="s">
        <v>607</v>
      </c>
      <c r="B17" s="7" t="s">
        <v>608</v>
      </c>
      <c r="C17" s="8">
        <v>14</v>
      </c>
      <c r="D17" s="9">
        <v>0.62933307535013672</v>
      </c>
      <c r="E17" s="9">
        <v>0.1270892824880194</v>
      </c>
      <c r="F17" s="9">
        <v>70.000007629394531</v>
      </c>
      <c r="G17" s="9">
        <v>7.4496583174001687</v>
      </c>
      <c r="H17" s="8"/>
      <c r="I17" s="8"/>
      <c r="J17" s="68">
        <v>1</v>
      </c>
      <c r="K17" s="7" t="s">
        <v>61</v>
      </c>
      <c r="L17" s="7" t="s">
        <v>24</v>
      </c>
      <c r="M17" s="9">
        <v>0</v>
      </c>
      <c r="N17" s="9"/>
      <c r="O17" s="10">
        <v>16.845999908447265</v>
      </c>
      <c r="P17" s="2">
        <f>C17-O17</f>
        <v>-2.8459999084472649</v>
      </c>
      <c r="Q17" s="11">
        <f>((_xlfn.RANK.EQ(F17, PE, 1) / COUNT(PE)) * 0.4) + ((_xlfn.RANK.EQ(N17, Cash_Ratio, 1) / COUNT(Cash_Ratio)) * 0.4) + ((_xlfn.RANK.EQ(M17, Debt_Equity, 0) / COUNT(Debt_Equity)) * 0.2)</f>
        <v>0.48612520701045903</v>
      </c>
      <c r="R17" s="9">
        <v>0</v>
      </c>
      <c r="S17" s="30">
        <f>((_xlfn.RANK.EQ(F17, PE, 1) / COUNT(PE)) * 0.4) + ((_xlfn.RANK.EQ(R17, $R$2:$R$400, 1) / COUNT($R$2:$R$400)) * 0.4) + ((_xlfn.RANK.EQ(M17, Debt_Equity, 0) / COUNT(Debt_Equity)) * 0.2)</f>
        <v>0.48571428571428577</v>
      </c>
      <c r="T17" s="11">
        <f>((_xlfn.RANK.EQ(D17, Alpha, 1) / COUNT(Alpha)) * 0.5) + ((_xlfn.RANK.EQ(E17, Beta, 1) / COUNT(Beta)) * 0.5)</f>
        <v>0.44486215538847118</v>
      </c>
      <c r="U17" s="11">
        <f>((_xlfn.RANK.EQ(H17, Accounts_Re,1 ) / COUNT(Accounts_Re)) * 0.5) + ((_xlfn.RANK.EQ(I17, Acc._payable, 0) / COUNT(Acc._payable)) * 0.5)</f>
        <v>0.47722119925344153</v>
      </c>
      <c r="V17" s="11">
        <f>((_xlfn.RANK.EQ(Q17, $Q$2:$Q$981, 1) / COUNT($Q$2:$Q$981)) * 0.4) + ((_xlfn.RANK.EQ(T17, $T$2:$T$981,1 ) / COUNT($T$2:$T$981)) * 0.4) + ((_xlfn.RANK.EQ(U17, $U$2:$U$981, 1) / COUNT($U$2:$U$981)) * 0.1)</f>
        <v>0.4263157894736842</v>
      </c>
      <c r="W17" s="11">
        <f>((_xlfn.RANK.EQ(AA17, $AA$2:$AA$982, 1) / COUNT($AA$2:$AA$982)) * 0.5) + ((_xlfn.RANK.EQ(AB17, $AB$2:$AB$982,1 ) / COUNT($AB$2:$AB$982)) * 0.5)</f>
        <v>0.32330827067669171</v>
      </c>
      <c r="X17" s="11">
        <f>((_xlfn.RANK.EQ(AC17, $AC$2:$AC$982, 1) / COUNT($AC$2:$AC$983)) * 1)</f>
        <v>0.19799498746867167</v>
      </c>
      <c r="Y17" s="62">
        <f>((_xlfn.RANK.EQ(C17, Price, 0) / COUNT(Price)) * 0.5) + ((_xlfn.RANK.EQ(AD17, Price_BVPS, 1) / COUNT(Price_BVPS)) * 0.5)</f>
        <v>0.52506265664160401</v>
      </c>
      <c r="Z17" s="8">
        <f>IF(OR(H17="", I17="", H17=0, I17=0), 0, H17-I17)</f>
        <v>0</v>
      </c>
      <c r="AA17">
        <f>IF(OR(H17="", I17="", H17=0, I17=0), 0, (H17-I17) / ( (ABS(I17))))</f>
        <v>0</v>
      </c>
      <c r="AB17">
        <f>IF(OR(H17="", I17="", H17=0, I17=0), 0, (H17-I17) / ( (ABS(H17))))</f>
        <v>0</v>
      </c>
      <c r="AC17">
        <f>IF(OR(H17="", I17="", H17=0, I17=0), 0, IF(ABS(H17-I17) = (ABS(H17) + ABS(I17)), 0, (H17-I17) / ((ABS(H17) + ABS(I17)) / 200)))</f>
        <v>0</v>
      </c>
      <c r="AD17" s="2">
        <f>G17-C17</f>
        <v>-6.5503416825998313</v>
      </c>
    </row>
    <row r="18" spans="1:30" x14ac:dyDescent="0.25">
      <c r="A18" s="7" t="s">
        <v>746</v>
      </c>
      <c r="B18" s="7" t="s">
        <v>747</v>
      </c>
      <c r="C18" s="8">
        <v>11.800000190734863</v>
      </c>
      <c r="D18" s="9">
        <v>0.19289968883796388</v>
      </c>
      <c r="E18" s="9">
        <v>0.29819180248186528</v>
      </c>
      <c r="F18" s="9">
        <v>587.5</v>
      </c>
      <c r="G18" s="9">
        <v>13.335009574890137</v>
      </c>
      <c r="H18" s="8"/>
      <c r="I18" s="8"/>
      <c r="J18" s="68">
        <v>1</v>
      </c>
      <c r="K18" s="7" t="s">
        <v>61</v>
      </c>
      <c r="L18" s="7" t="s">
        <v>132</v>
      </c>
      <c r="M18" s="9">
        <v>47.707481384277344</v>
      </c>
      <c r="N18" s="9"/>
      <c r="O18" s="10">
        <v>14.139999961853027</v>
      </c>
      <c r="P18" s="2">
        <f>C18-O18</f>
        <v>-2.3399997711181637</v>
      </c>
      <c r="Q18" s="11">
        <f>((_xlfn.RANK.EQ(F18, PE, 1) / COUNT(PE)) * 0.4) + ((_xlfn.RANK.EQ(N18, Cash_Ratio, 1) / COUNT(Cash_Ratio)) * 0.4) + ((_xlfn.RANK.EQ(M18, Debt_Equity, 0) / COUNT(Debt_Equity)) * 0.2)</f>
        <v>0.48562395387762691</v>
      </c>
      <c r="R18" s="9">
        <v>0</v>
      </c>
      <c r="S18" s="30">
        <f>((_xlfn.RANK.EQ(F18, PE, 1) / COUNT(PE)) * 0.4) + ((_xlfn.RANK.EQ(R18, $R$2:$R$400, 1) / COUNT($R$2:$R$400)) * 0.4) + ((_xlfn.RANK.EQ(M18, Debt_Equity, 0) / COUNT(Debt_Equity)) * 0.2)</f>
        <v>0.48521303258145365</v>
      </c>
      <c r="T18" s="11">
        <f>((_xlfn.RANK.EQ(D18, Alpha, 1) / COUNT(Alpha)) * 0.5) + ((_xlfn.RANK.EQ(E18, Beta, 1) / COUNT(Beta)) * 0.5)</f>
        <v>0.33959899749373434</v>
      </c>
      <c r="U18" s="11">
        <f>((_xlfn.RANK.EQ(H18, Accounts_Re,1 ) / COUNT(Accounts_Re)) * 0.5) + ((_xlfn.RANK.EQ(I18, Acc._payable, 0) / COUNT(Acc._payable)) * 0.5)</f>
        <v>0.47722119925344153</v>
      </c>
      <c r="V18" s="11">
        <f>((_xlfn.RANK.EQ(Q18, $Q$2:$Q$981, 1) / COUNT($Q$2:$Q$981)) * 0.4) + ((_xlfn.RANK.EQ(T18, $T$2:$T$981,1 ) / COUNT($T$2:$T$981)) * 0.4) + ((_xlfn.RANK.EQ(U18, $U$2:$U$981, 1) / COUNT($U$2:$U$981)) * 0.1)</f>
        <v>0.37117794486215538</v>
      </c>
      <c r="W18" s="11">
        <f>((_xlfn.RANK.EQ(AA18, $AA$2:$AA$982, 1) / COUNT($AA$2:$AA$982)) * 0.5) + ((_xlfn.RANK.EQ(AB18, $AB$2:$AB$982,1 ) / COUNT($AB$2:$AB$982)) * 0.5)</f>
        <v>0.32330827067669171</v>
      </c>
      <c r="X18" s="11">
        <f>((_xlfn.RANK.EQ(AC18, $AC$2:$AC$982, 1) / COUNT($AC$2:$AC$983)) * 1)</f>
        <v>0.19799498746867167</v>
      </c>
      <c r="Y18" s="62">
        <f>((_xlfn.RANK.EQ(C18, Price, 0) / COUNT(Price)) * 0.5) + ((_xlfn.RANK.EQ(AD18, Price_BVPS, 1) / COUNT(Price_BVPS)) * 0.5)</f>
        <v>0.7907268170426065</v>
      </c>
      <c r="Z18" s="8">
        <f>IF(OR(H18="", I18="", H18=0, I18=0), 0, H18-I18)</f>
        <v>0</v>
      </c>
      <c r="AA18">
        <f>IF(OR(H18="", I18="", H18=0, I18=0), 0, (H18-I18) / ( (ABS(I18))))</f>
        <v>0</v>
      </c>
      <c r="AB18">
        <f>IF(OR(H18="", I18="", H18=0, I18=0), 0, (H18-I18) / ( (ABS(H18))))</f>
        <v>0</v>
      </c>
      <c r="AC18">
        <f>IF(OR(H18="", I18="", H18=0, I18=0), 0, IF(ABS(H18-I18) = (ABS(H18) + ABS(I18)), 0, (H18-I18) / ((ABS(H18) + ABS(I18)) / 200)))</f>
        <v>0</v>
      </c>
      <c r="AD18" s="2">
        <f>G18-C18</f>
        <v>1.5350093841552734</v>
      </c>
    </row>
    <row r="19" spans="1:30" x14ac:dyDescent="0.25">
      <c r="A19" s="7" t="s">
        <v>379</v>
      </c>
      <c r="B19" s="7" t="s">
        <v>380</v>
      </c>
      <c r="C19" s="8">
        <v>18.989999771118164</v>
      </c>
      <c r="D19" s="9">
        <v>0.53322258103223807</v>
      </c>
      <c r="E19" s="9">
        <v>1.0216782457785294</v>
      </c>
      <c r="F19" s="9">
        <v>111.70588684082031</v>
      </c>
      <c r="G19" s="9">
        <v>16.53889274597168</v>
      </c>
      <c r="H19" s="8"/>
      <c r="I19" s="8"/>
      <c r="J19" s="68">
        <v>1</v>
      </c>
      <c r="K19" s="7" t="s">
        <v>61</v>
      </c>
      <c r="L19" s="7" t="s">
        <v>132</v>
      </c>
      <c r="M19" s="9">
        <v>45.088932037353516</v>
      </c>
      <c r="N19" s="9"/>
      <c r="O19" s="10">
        <v>22.409999847412109</v>
      </c>
      <c r="P19" s="2">
        <f>C19-O19</f>
        <v>-3.4200000762939453</v>
      </c>
      <c r="Q19" s="11">
        <f>((_xlfn.RANK.EQ(F19, PE, 1) / COUNT(PE)) * 0.4) + ((_xlfn.RANK.EQ(N19, Cash_Ratio, 1) / COUNT(Cash_Ratio)) * 0.4) + ((_xlfn.RANK.EQ(M19, Debt_Equity, 0) / COUNT(Debt_Equity)) * 0.2)</f>
        <v>0.44452119698539638</v>
      </c>
      <c r="R19" s="9">
        <v>0</v>
      </c>
      <c r="S19" s="30">
        <f>((_xlfn.RANK.EQ(F19, PE, 1) / COUNT(PE)) * 0.4) + ((_xlfn.RANK.EQ(R19, $R$2:$R$400, 1) / COUNT($R$2:$R$400)) * 0.4) + ((_xlfn.RANK.EQ(M19, Debt_Equity, 0) / COUNT(Debt_Equity)) * 0.2)</f>
        <v>0.44411027568922312</v>
      </c>
      <c r="T19" s="11">
        <f>((_xlfn.RANK.EQ(D19, Alpha, 1) / COUNT(Alpha)) * 0.5) + ((_xlfn.RANK.EQ(E19, Beta, 1) / COUNT(Beta)) * 0.5)</f>
        <v>0.74686716791979957</v>
      </c>
      <c r="U19" s="11">
        <f>((_xlfn.RANK.EQ(H19, Accounts_Re,1 ) / COUNT(Accounts_Re)) * 0.5) + ((_xlfn.RANK.EQ(I19, Acc._payable, 0) / COUNT(Acc._payable)) * 0.5)</f>
        <v>0.47722119925344153</v>
      </c>
      <c r="V19" s="11">
        <f>((_xlfn.RANK.EQ(Q19, $Q$2:$Q$981, 1) / COUNT($Q$2:$Q$981)) * 0.4) + ((_xlfn.RANK.EQ(T19, $T$2:$T$981,1 ) / COUNT($T$2:$T$981)) * 0.4) + ((_xlfn.RANK.EQ(U19, $U$2:$U$981, 1) / COUNT($U$2:$U$981)) * 0.1)</f>
        <v>0.56967418546365911</v>
      </c>
      <c r="W19" s="11">
        <f>((_xlfn.RANK.EQ(AA19, $AA$2:$AA$982, 1) / COUNT($AA$2:$AA$982)) * 0.5) + ((_xlfn.RANK.EQ(AB19, $AB$2:$AB$982,1 ) / COUNT($AB$2:$AB$982)) * 0.5)</f>
        <v>0.32330827067669171</v>
      </c>
      <c r="X19" s="11">
        <f>((_xlfn.RANK.EQ(AC19, $AC$2:$AC$982, 1) / COUNT($AC$2:$AC$983)) * 1)</f>
        <v>0.19799498746867167</v>
      </c>
      <c r="Y19" s="62">
        <f>((_xlfn.RANK.EQ(C19, Price, 0) / COUNT(Price)) * 0.5) + ((_xlfn.RANK.EQ(AD19, Price_BVPS, 1) / COUNT(Price_BVPS)) * 0.5)</f>
        <v>0.50375939849624063</v>
      </c>
      <c r="Z19" s="8">
        <f>IF(OR(H19="", I19="", H19=0, I19=0), 0, H19-I19)</f>
        <v>0</v>
      </c>
      <c r="AA19">
        <f>IF(OR(H19="", I19="", H19=0, I19=0), 0, (H19-I19) / ( (ABS(I19))))</f>
        <v>0</v>
      </c>
      <c r="AB19">
        <f>IF(OR(H19="", I19="", H19=0, I19=0), 0, (H19-I19) / ( (ABS(H19))))</f>
        <v>0</v>
      </c>
      <c r="AC19">
        <f>IF(OR(H19="", I19="", H19=0, I19=0), 0, IF(ABS(H19-I19) = (ABS(H19) + ABS(I19)), 0, (H19-I19) / ((ABS(H19) + ABS(I19)) / 200)))</f>
        <v>0</v>
      </c>
      <c r="AD19" s="2">
        <f>G19-C19</f>
        <v>-2.4511070251464844</v>
      </c>
    </row>
    <row r="20" spans="1:30" x14ac:dyDescent="0.25">
      <c r="A20" s="7" t="s">
        <v>554</v>
      </c>
      <c r="B20" s="7" t="s">
        <v>555</v>
      </c>
      <c r="C20" s="8">
        <v>15</v>
      </c>
      <c r="D20" s="9">
        <v>0.66870557064368963</v>
      </c>
      <c r="E20" s="9">
        <v>0.34026533123106728</v>
      </c>
      <c r="F20" s="9">
        <v>1510.4224853515625</v>
      </c>
      <c r="G20" s="9">
        <v>1.4182699918746948</v>
      </c>
      <c r="H20" s="8"/>
      <c r="I20" s="8"/>
      <c r="J20" s="68">
        <v>1</v>
      </c>
      <c r="K20" s="7" t="s">
        <v>61</v>
      </c>
      <c r="L20" s="7"/>
      <c r="M20" s="9">
        <v>134.84963989257813</v>
      </c>
      <c r="N20" s="9"/>
      <c r="O20" s="10">
        <v>18.469999885559083</v>
      </c>
      <c r="P20" s="2">
        <f>C20-O20</f>
        <v>-3.4699998855590835</v>
      </c>
      <c r="Q20" s="11">
        <f>((_xlfn.RANK.EQ(F20, PE, 1) / COUNT(PE)) * 0.4) + ((_xlfn.RANK.EQ(N20, Cash_Ratio, 1) / COUNT(Cash_Ratio)) * 0.4) + ((_xlfn.RANK.EQ(M20, Debt_Equity, 0) / COUNT(Debt_Equity)) * 0.2)</f>
        <v>0.42898234986760186</v>
      </c>
      <c r="R20" s="9">
        <v>0</v>
      </c>
      <c r="S20" s="30">
        <f>((_xlfn.RANK.EQ(F20, PE, 1) / COUNT(PE)) * 0.4) + ((_xlfn.RANK.EQ(R20, $R$2:$R$400, 1) / COUNT($R$2:$R$400)) * 0.4) + ((_xlfn.RANK.EQ(M20, Debt_Equity, 0) / COUNT(Debt_Equity)) * 0.2)</f>
        <v>0.4285714285714286</v>
      </c>
      <c r="T20" s="11">
        <f>((_xlfn.RANK.EQ(D20, Alpha, 1) / COUNT(Alpha)) * 0.5) + ((_xlfn.RANK.EQ(E20, Beta, 1) / COUNT(Beta)) * 0.5)</f>
        <v>0.52005012531328321</v>
      </c>
      <c r="U20" s="11">
        <f>((_xlfn.RANK.EQ(H20, Accounts_Re,1 ) / COUNT(Accounts_Re)) * 0.5) + ((_xlfn.RANK.EQ(I20, Acc._payable, 0) / COUNT(Acc._payable)) * 0.5)</f>
        <v>0.47722119925344153</v>
      </c>
      <c r="V20" s="11">
        <f>((_xlfn.RANK.EQ(Q20, $Q$2:$Q$981, 1) / COUNT($Q$2:$Q$981)) * 0.4) + ((_xlfn.RANK.EQ(T20, $T$2:$T$981,1 ) / COUNT($T$2:$T$981)) * 0.4) + ((_xlfn.RANK.EQ(U20, $U$2:$U$981, 1) / COUNT($U$2:$U$981)) * 0.1)</f>
        <v>0.43634085213032581</v>
      </c>
      <c r="W20" s="11">
        <f>((_xlfn.RANK.EQ(AA20, $AA$2:$AA$982, 1) / COUNT($AA$2:$AA$982)) * 0.5) + ((_xlfn.RANK.EQ(AB20, $AB$2:$AB$982,1 ) / COUNT($AB$2:$AB$982)) * 0.5)</f>
        <v>0.32330827067669171</v>
      </c>
      <c r="X20" s="11">
        <f>((_xlfn.RANK.EQ(AC20, $AC$2:$AC$982, 1) / COUNT($AC$2:$AC$983)) * 1)</f>
        <v>0.19799498746867167</v>
      </c>
      <c r="Y20" s="62">
        <f>((_xlfn.RANK.EQ(C20, Price, 0) / COUNT(Price)) * 0.5) + ((_xlfn.RANK.EQ(AD20, Price_BVPS, 1) / COUNT(Price_BVPS)) * 0.5)</f>
        <v>0.34335839598997492</v>
      </c>
      <c r="Z20" s="8">
        <f>IF(OR(H20="", I20="", H20=0, I20=0), 0, H20-I20)</f>
        <v>0</v>
      </c>
      <c r="AA20">
        <f>IF(OR(H20="", I20="", H20=0, I20=0), 0, (H20-I20) / ( (ABS(I20))))</f>
        <v>0</v>
      </c>
      <c r="AB20">
        <f>IF(OR(H20="", I20="", H20=0, I20=0), 0, (H20-I20) / ( (ABS(H20))))</f>
        <v>0</v>
      </c>
      <c r="AC20">
        <f>IF(OR(H20="", I20="", H20=0, I20=0), 0, IF(ABS(H20-I20) = (ABS(H20) + ABS(I20)), 0, (H20-I20) / ((ABS(H20) + ABS(I20)) / 200)))</f>
        <v>0</v>
      </c>
      <c r="AD20" s="2">
        <f>G20-C20</f>
        <v>-13.581730008125305</v>
      </c>
    </row>
    <row r="21" spans="1:30" x14ac:dyDescent="0.25">
      <c r="A21" s="7" t="s">
        <v>59</v>
      </c>
      <c r="B21" s="7" t="s">
        <v>60</v>
      </c>
      <c r="C21" s="8">
        <v>27.989999771118164</v>
      </c>
      <c r="D21" s="9">
        <v>0.19147024343414207</v>
      </c>
      <c r="E21" s="9">
        <v>0.25853405477852215</v>
      </c>
      <c r="F21" s="9">
        <v>56.375839233398438</v>
      </c>
      <c r="G21" s="9">
        <v>7.2487017313639317</v>
      </c>
      <c r="H21" s="8"/>
      <c r="I21" s="8"/>
      <c r="J21" s="68">
        <v>1</v>
      </c>
      <c r="K21" s="7" t="s">
        <v>61</v>
      </c>
      <c r="L21" s="7"/>
      <c r="M21" s="9">
        <v>40.907855987548828</v>
      </c>
      <c r="N21" s="9"/>
      <c r="O21" s="10">
        <v>33.538999938964842</v>
      </c>
      <c r="P21" s="2">
        <f>C21-O21</f>
        <v>-5.5490001678466783</v>
      </c>
      <c r="Q21" s="11">
        <f>((_xlfn.RANK.EQ(F21, PE, 1) / COUNT(PE)) * 0.4) + ((_xlfn.RANK.EQ(N21, Cash_Ratio, 1) / COUNT(Cash_Ratio)) * 0.4) + ((_xlfn.RANK.EQ(M21, Debt_Equity, 0) / COUNT(Debt_Equity)) * 0.2)</f>
        <v>0.39239087117086002</v>
      </c>
      <c r="R21" s="9">
        <v>0</v>
      </c>
      <c r="S21" s="30">
        <f>((_xlfn.RANK.EQ(F21, PE, 1) / COUNT(PE)) * 0.4) + ((_xlfn.RANK.EQ(R21, $R$2:$R$400, 1) / COUNT($R$2:$R$400)) * 0.4) + ((_xlfn.RANK.EQ(M21, Debt_Equity, 0) / COUNT(Debt_Equity)) * 0.2)</f>
        <v>0.39197994987468676</v>
      </c>
      <c r="T21" s="11">
        <f>((_xlfn.RANK.EQ(D21, Alpha, 1) / COUNT(Alpha)) * 0.5) + ((_xlfn.RANK.EQ(E21, Beta, 1) / COUNT(Beta)) * 0.5)</f>
        <v>0.32832080200501251</v>
      </c>
      <c r="U21" s="11">
        <f>((_xlfn.RANK.EQ(H21, Accounts_Re,1 ) / COUNT(Accounts_Re)) * 0.5) + ((_xlfn.RANK.EQ(I21, Acc._payable, 0) / COUNT(Acc._payable)) * 0.5)</f>
        <v>0.47722119925344153</v>
      </c>
      <c r="V21" s="11">
        <f>((_xlfn.RANK.EQ(Q21, $Q$2:$Q$981, 1) / COUNT($Q$2:$Q$981)) * 0.4) + ((_xlfn.RANK.EQ(T21, $T$2:$T$981,1 ) / COUNT($T$2:$T$981)) * 0.4) + ((_xlfn.RANK.EQ(U21, $U$2:$U$981, 1) / COUNT($U$2:$U$981)) * 0.1)</f>
        <v>0.29899749373433582</v>
      </c>
      <c r="W21" s="11">
        <f>((_xlfn.RANK.EQ(AA21, $AA$2:$AA$982, 1) / COUNT($AA$2:$AA$982)) * 0.5) + ((_xlfn.RANK.EQ(AB21, $AB$2:$AB$982,1 ) / COUNT($AB$2:$AB$982)) * 0.5)</f>
        <v>0.32330827067669171</v>
      </c>
      <c r="X21" s="11">
        <f>((_xlfn.RANK.EQ(AC21, $AC$2:$AC$982, 1) / COUNT($AC$2:$AC$983)) * 1)</f>
        <v>0.19799498746867167</v>
      </c>
      <c r="Y21" s="62">
        <f>((_xlfn.RANK.EQ(C21, Price, 0) / COUNT(Price)) * 0.5) + ((_xlfn.RANK.EQ(AD21, Price_BVPS, 1) / COUNT(Price_BVPS)) * 0.5)</f>
        <v>3.2581453634085211E-2</v>
      </c>
      <c r="Z21" s="8">
        <f>IF(OR(H21="", I21="", H21=0, I21=0), 0, H21-I21)</f>
        <v>0</v>
      </c>
      <c r="AA21">
        <f>IF(OR(H21="", I21="", H21=0, I21=0), 0, (H21-I21) / ( (ABS(I21))))</f>
        <v>0</v>
      </c>
      <c r="AB21">
        <f>IF(OR(H21="", I21="", H21=0, I21=0), 0, (H21-I21) / ( (ABS(H21))))</f>
        <v>0</v>
      </c>
      <c r="AC21">
        <f>IF(OR(H21="", I21="", H21=0, I21=0), 0, IF(ABS(H21-I21) = (ABS(H21) + ABS(I21)), 0, (H21-I21) / ((ABS(H21) + ABS(I21)) / 200)))</f>
        <v>0</v>
      </c>
      <c r="AD21" s="2">
        <f>G21-C21</f>
        <v>-20.741298039754234</v>
      </c>
    </row>
    <row r="22" spans="1:30" x14ac:dyDescent="0.25">
      <c r="A22" s="7" t="s">
        <v>190</v>
      </c>
      <c r="B22" s="7" t="s">
        <v>191</v>
      </c>
      <c r="C22" s="8">
        <v>25</v>
      </c>
      <c r="D22" s="9">
        <v>-0.13312292161872682</v>
      </c>
      <c r="E22" s="9">
        <v>1.9719900220567912</v>
      </c>
      <c r="F22" s="9">
        <v>78.125</v>
      </c>
      <c r="G22" s="9">
        <v>17.05889892578125</v>
      </c>
      <c r="H22" s="8"/>
      <c r="I22" s="8"/>
      <c r="J22" s="68">
        <v>1</v>
      </c>
      <c r="K22" s="7" t="s">
        <v>61</v>
      </c>
      <c r="L22" s="7"/>
      <c r="M22" s="9">
        <v>85.947250366210938</v>
      </c>
      <c r="N22" s="9"/>
      <c r="O22" s="10">
        <v>27</v>
      </c>
      <c r="P22" s="2">
        <f>C22-O22</f>
        <v>-2</v>
      </c>
      <c r="Q22" s="11">
        <f>((_xlfn.RANK.EQ(F22, PE, 1) / COUNT(PE)) * 0.4) + ((_xlfn.RANK.EQ(N22, Cash_Ratio, 1) / COUNT(Cash_Ratio)) * 0.4) + ((_xlfn.RANK.EQ(M22, Debt_Equity, 0) / COUNT(Debt_Equity)) * 0.2)</f>
        <v>0.38637583357687505</v>
      </c>
      <c r="R22" s="9">
        <v>0</v>
      </c>
      <c r="S22" s="30">
        <f>((_xlfn.RANK.EQ(F22, PE, 1) / COUNT(PE)) * 0.4) + ((_xlfn.RANK.EQ(R22, $R$2:$R$400, 1) / COUNT($R$2:$R$400)) * 0.4) + ((_xlfn.RANK.EQ(M22, Debt_Equity, 0) / COUNT(Debt_Equity)) * 0.2)</f>
        <v>0.38596491228070179</v>
      </c>
      <c r="T22" s="11">
        <f>((_xlfn.RANK.EQ(D22, Alpha, 1) / COUNT(Alpha)) * 0.5) + ((_xlfn.RANK.EQ(E22, Beta, 1) / COUNT(Beta)) * 0.5)</f>
        <v>0.59774436090225558</v>
      </c>
      <c r="U22" s="11">
        <f>((_xlfn.RANK.EQ(H22, Accounts_Re,1 ) / COUNT(Accounts_Re)) * 0.5) + ((_xlfn.RANK.EQ(I22, Acc._payable, 0) / COUNT(Acc._payable)) * 0.5)</f>
        <v>0.47722119925344153</v>
      </c>
      <c r="V22" s="11">
        <f>((_xlfn.RANK.EQ(Q22, $Q$2:$Q$981, 1) / COUNT($Q$2:$Q$981)) * 0.4) + ((_xlfn.RANK.EQ(T22, $T$2:$T$981,1 ) / COUNT($T$2:$T$981)) * 0.4) + ((_xlfn.RANK.EQ(U22, $U$2:$U$981, 1) / COUNT($U$2:$U$981)) * 0.1)</f>
        <v>0.45839598997493736</v>
      </c>
      <c r="W22" s="11">
        <f>((_xlfn.RANK.EQ(AA22, $AA$2:$AA$982, 1) / COUNT($AA$2:$AA$982)) * 0.5) + ((_xlfn.RANK.EQ(AB22, $AB$2:$AB$982,1 ) / COUNT($AB$2:$AB$982)) * 0.5)</f>
        <v>0.32330827067669171</v>
      </c>
      <c r="X22" s="11">
        <f>((_xlfn.RANK.EQ(AC22, $AC$2:$AC$982, 1) / COUNT($AC$2:$AC$983)) * 1)</f>
        <v>0.19799498746867167</v>
      </c>
      <c r="Y22" s="62">
        <f>((_xlfn.RANK.EQ(C22, Price, 0) / COUNT(Price)) * 0.5) + ((_xlfn.RANK.EQ(AD22, Price_BVPS, 1) / COUNT(Price_BVPS)) * 0.5)</f>
        <v>0.26441102756892232</v>
      </c>
      <c r="Z22" s="8">
        <f>IF(OR(H22="", I22="", H22=0, I22=0), 0, H22-I22)</f>
        <v>0</v>
      </c>
      <c r="AA22">
        <f>IF(OR(H22="", I22="", H22=0, I22=0), 0, (H22-I22) / ( (ABS(I22))))</f>
        <v>0</v>
      </c>
      <c r="AB22">
        <f>IF(OR(H22="", I22="", H22=0, I22=0), 0, (H22-I22) / ( (ABS(H22))))</f>
        <v>0</v>
      </c>
      <c r="AC22">
        <f>IF(OR(H22="", I22="", H22=0, I22=0), 0, IF(ABS(H22-I22) = (ABS(H22) + ABS(I22)), 0, (H22-I22) / ((ABS(H22) + ABS(I22)) / 200)))</f>
        <v>0</v>
      </c>
      <c r="AD22" s="2">
        <f>G22-C22</f>
        <v>-7.94110107421875</v>
      </c>
    </row>
    <row r="23" spans="1:30" x14ac:dyDescent="0.25">
      <c r="A23" s="7" t="s">
        <v>479</v>
      </c>
      <c r="B23" s="7" t="s">
        <v>480</v>
      </c>
      <c r="C23" s="8">
        <v>16.520000457763672</v>
      </c>
      <c r="D23" s="9">
        <v>0.42550990941988337</v>
      </c>
      <c r="E23" s="9">
        <v>0.96544320908454084</v>
      </c>
      <c r="F23" s="9">
        <v>83.821296691894531</v>
      </c>
      <c r="G23" s="9">
        <v>9.9123716354370117</v>
      </c>
      <c r="H23" s="8"/>
      <c r="I23" s="8"/>
      <c r="J23" s="68">
        <v>1</v>
      </c>
      <c r="K23" s="7" t="s">
        <v>61</v>
      </c>
      <c r="L23" s="7" t="s">
        <v>24</v>
      </c>
      <c r="M23" s="9">
        <v>160.87171936035156</v>
      </c>
      <c r="N23" s="9"/>
      <c r="O23" s="10">
        <v>19.747999954223634</v>
      </c>
      <c r="P23" s="2">
        <f>C23-O23</f>
        <v>-3.2279994964599616</v>
      </c>
      <c r="Q23" s="11">
        <f>((_xlfn.RANK.EQ(F23, PE, 1) / COUNT(PE)) * 0.4) + ((_xlfn.RANK.EQ(N23, Cash_Ratio, 1) / COUNT(Cash_Ratio)) * 0.4) + ((_xlfn.RANK.EQ(M23, Debt_Equity, 0) / COUNT(Debt_Equity)) * 0.2)</f>
        <v>0.35630064560695018</v>
      </c>
      <c r="R23" s="9">
        <v>0</v>
      </c>
      <c r="S23" s="30">
        <f>((_xlfn.RANK.EQ(F23, PE, 1) / COUNT(PE)) * 0.4) + ((_xlfn.RANK.EQ(R23, $R$2:$R$400, 1) / COUNT($R$2:$R$400)) * 0.4) + ((_xlfn.RANK.EQ(M23, Debt_Equity, 0) / COUNT(Debt_Equity)) * 0.2)</f>
        <v>0.35588972431077692</v>
      </c>
      <c r="T23" s="11">
        <f>((_xlfn.RANK.EQ(D23, Alpha, 1) / COUNT(Alpha)) * 0.5) + ((_xlfn.RANK.EQ(E23, Beta, 1) / COUNT(Beta)) * 0.5)</f>
        <v>0.69298245614035081</v>
      </c>
      <c r="U23" s="11">
        <f>((_xlfn.RANK.EQ(H23, Accounts_Re,1 ) / COUNT(Accounts_Re)) * 0.5) + ((_xlfn.RANK.EQ(I23, Acc._payable, 0) / COUNT(Acc._payable)) * 0.5)</f>
        <v>0.47722119925344153</v>
      </c>
      <c r="V23" s="11">
        <f>((_xlfn.RANK.EQ(Q23, $Q$2:$Q$981, 1) / COUNT($Q$2:$Q$981)) * 0.4) + ((_xlfn.RANK.EQ(T23, $T$2:$T$981,1 ) / COUNT($T$2:$T$981)) * 0.4) + ((_xlfn.RANK.EQ(U23, $U$2:$U$981, 1) / COUNT($U$2:$U$981)) * 0.1)</f>
        <v>0.48947368421052628</v>
      </c>
      <c r="W23" s="11">
        <f>((_xlfn.RANK.EQ(AA23, $AA$2:$AA$982, 1) / COUNT($AA$2:$AA$982)) * 0.5) + ((_xlfn.RANK.EQ(AB23, $AB$2:$AB$982,1 ) / COUNT($AB$2:$AB$982)) * 0.5)</f>
        <v>0.32330827067669171</v>
      </c>
      <c r="X23" s="11">
        <f>((_xlfn.RANK.EQ(AC23, $AC$2:$AC$982, 1) / COUNT($AC$2:$AC$983)) * 1)</f>
        <v>0.19799498746867167</v>
      </c>
      <c r="Y23" s="62">
        <f>((_xlfn.RANK.EQ(C23, Price, 0) / COUNT(Price)) * 0.5) + ((_xlfn.RANK.EQ(AD23, Price_BVPS, 1) / COUNT(Price_BVPS)) * 0.5)</f>
        <v>0.45112781954887216</v>
      </c>
      <c r="Z23" s="8">
        <f>IF(OR(H23="", I23="", H23=0, I23=0), 0, H23-I23)</f>
        <v>0</v>
      </c>
      <c r="AA23">
        <f>IF(OR(H23="", I23="", H23=0, I23=0), 0, (H23-I23) / ( (ABS(I23))))</f>
        <v>0</v>
      </c>
      <c r="AB23">
        <f>IF(OR(H23="", I23="", H23=0, I23=0), 0, (H23-I23) / ( (ABS(H23))))</f>
        <v>0</v>
      </c>
      <c r="AC23">
        <f>IF(OR(H23="", I23="", H23=0, I23=0), 0, IF(ABS(H23-I23) = (ABS(H23) + ABS(I23)), 0, (H23-I23) / ((ABS(H23) + ABS(I23)) / 200)))</f>
        <v>0</v>
      </c>
      <c r="AD23" s="2">
        <f>G23-C23</f>
        <v>-6.6076288223266602</v>
      </c>
    </row>
    <row r="24" spans="1:30" x14ac:dyDescent="0.25">
      <c r="A24" s="7" t="s">
        <v>918</v>
      </c>
      <c r="B24" s="7" t="s">
        <v>919</v>
      </c>
      <c r="C24" s="8">
        <v>10.529999732971191</v>
      </c>
      <c r="D24" s="9">
        <v>-0.14574273483598901</v>
      </c>
      <c r="E24" s="9">
        <v>0.97581939821241315</v>
      </c>
      <c r="F24" s="9">
        <v>42.0687255859375</v>
      </c>
      <c r="G24" s="9">
        <v>12.454039573669434</v>
      </c>
      <c r="H24" s="8"/>
      <c r="I24" s="8"/>
      <c r="J24" s="68">
        <v>1</v>
      </c>
      <c r="K24" s="7" t="s">
        <v>61</v>
      </c>
      <c r="L24" s="7" t="s">
        <v>174</v>
      </c>
      <c r="M24" s="9">
        <v>37.574119567871094</v>
      </c>
      <c r="N24" s="9"/>
      <c r="O24" s="10">
        <v>12.985999870300294</v>
      </c>
      <c r="P24" s="2">
        <f>C24-O24</f>
        <v>-2.4560001373291023</v>
      </c>
      <c r="Q24" s="11">
        <f>((_xlfn.RANK.EQ(F24, PE, 1) / COUNT(PE)) * 0.4) + ((_xlfn.RANK.EQ(N24, Cash_Ratio, 1) / COUNT(Cash_Ratio)) * 0.4) + ((_xlfn.RANK.EQ(M24, Debt_Equity, 0) / COUNT(Debt_Equity)) * 0.2)</f>
        <v>0.35379437994278984</v>
      </c>
      <c r="R24" s="9">
        <v>0</v>
      </c>
      <c r="S24" s="30">
        <f>((_xlfn.RANK.EQ(F24, PE, 1) / COUNT(PE)) * 0.4) + ((_xlfn.RANK.EQ(R24, $R$2:$R$400, 1) / COUNT($R$2:$R$400)) * 0.4) + ((_xlfn.RANK.EQ(M24, Debt_Equity, 0) / COUNT(Debt_Equity)) * 0.2)</f>
        <v>0.35338345864661658</v>
      </c>
      <c r="T24" s="11">
        <f>((_xlfn.RANK.EQ(D24, Alpha, 1) / COUNT(Alpha)) * 0.5) + ((_xlfn.RANK.EQ(E24, Beta, 1) / COUNT(Beta)) * 0.5)</f>
        <v>0.40977443609022557</v>
      </c>
      <c r="U24" s="11">
        <f>((_xlfn.RANK.EQ(H24, Accounts_Re,1 ) / COUNT(Accounts_Re)) * 0.5) + ((_xlfn.RANK.EQ(I24, Acc._payable, 0) / COUNT(Acc._payable)) * 0.5)</f>
        <v>0.47722119925344153</v>
      </c>
      <c r="V24" s="11">
        <f>((_xlfn.RANK.EQ(Q24, $Q$2:$Q$981, 1) / COUNT($Q$2:$Q$981)) * 0.4) + ((_xlfn.RANK.EQ(T24, $T$2:$T$981,1 ) / COUNT($T$2:$T$981)) * 0.4) + ((_xlfn.RANK.EQ(U24, $U$2:$U$981, 1) / COUNT($U$2:$U$981)) * 0.1)</f>
        <v>0.31503759398496239</v>
      </c>
      <c r="W24" s="11">
        <f>((_xlfn.RANK.EQ(AA24, $AA$2:$AA$982, 1) / COUNT($AA$2:$AA$982)) * 0.5) + ((_xlfn.RANK.EQ(AB24, $AB$2:$AB$982,1 ) / COUNT($AB$2:$AB$982)) * 0.5)</f>
        <v>0.32330827067669171</v>
      </c>
      <c r="X24" s="11">
        <f>((_xlfn.RANK.EQ(AC24, $AC$2:$AC$982, 1) / COUNT($AC$2:$AC$983)) * 1)</f>
        <v>0.19799498746867167</v>
      </c>
      <c r="Y24" s="62">
        <f>((_xlfn.RANK.EQ(C24, Price, 0) / COUNT(Price)) * 0.5) + ((_xlfn.RANK.EQ(AD24, Price_BVPS, 1) / COUNT(Price_BVPS)) * 0.5)</f>
        <v>0.90350877192982448</v>
      </c>
      <c r="Z24" s="8">
        <f>IF(OR(H24="", I24="", H24=0, I24=0), 0, H24-I24)</f>
        <v>0</v>
      </c>
      <c r="AA24">
        <f>IF(OR(H24="", I24="", H24=0, I24=0), 0, (H24-I24) / ( (ABS(I24))))</f>
        <v>0</v>
      </c>
      <c r="AB24">
        <f>IF(OR(H24="", I24="", H24=0, I24=0), 0, (H24-I24) / ( (ABS(H24))))</f>
        <v>0</v>
      </c>
      <c r="AC24">
        <f>IF(OR(H24="", I24="", H24=0, I24=0), 0, IF(ABS(H24-I24) = (ABS(H24) + ABS(I24)), 0, (H24-I24) / ((ABS(H24) + ABS(I24)) / 200)))</f>
        <v>0</v>
      </c>
      <c r="AD24" s="2">
        <f>G24-C24</f>
        <v>1.9240398406982422</v>
      </c>
    </row>
    <row r="25" spans="1:30" x14ac:dyDescent="0.25">
      <c r="A25" s="7" t="s">
        <v>681</v>
      </c>
      <c r="B25" s="7" t="s">
        <v>682</v>
      </c>
      <c r="C25" s="8">
        <v>12.899999618530273</v>
      </c>
      <c r="D25" s="9">
        <v>-1.51643938877037E-2</v>
      </c>
      <c r="E25" s="9">
        <v>0.3969703266449664</v>
      </c>
      <c r="F25" s="9">
        <v>33.076923370361328</v>
      </c>
      <c r="G25" s="9">
        <v>13.375736236572266</v>
      </c>
      <c r="H25" s="8"/>
      <c r="I25" s="8"/>
      <c r="J25" s="68"/>
      <c r="K25" s="7" t="s">
        <v>61</v>
      </c>
      <c r="L25" s="7" t="s">
        <v>20</v>
      </c>
      <c r="M25" s="9">
        <v>5.384087085723877</v>
      </c>
      <c r="N25" s="9"/>
      <c r="O25" s="10">
        <v>15.294000053405762</v>
      </c>
      <c r="P25" s="2">
        <f>C25-O25</f>
        <v>-2.3940004348754886</v>
      </c>
      <c r="Q25" s="11">
        <f>((_xlfn.RANK.EQ(F25, PE, 1) / COUNT(PE)) * 0.4) + ((_xlfn.RANK.EQ(N25, Cash_Ratio, 1) / COUNT(Cash_Ratio)) * 0.4) + ((_xlfn.RANK.EQ(M25, Debt_Equity, 0) / COUNT(Debt_Equity)) * 0.2)</f>
        <v>0.35078686114579738</v>
      </c>
      <c r="R25" s="9">
        <v>0</v>
      </c>
      <c r="S25" s="30">
        <f>((_xlfn.RANK.EQ(F25, PE, 1) / COUNT(PE)) * 0.4) + ((_xlfn.RANK.EQ(R25, $R$2:$R$400, 1) / COUNT($R$2:$R$400)) * 0.4) + ((_xlfn.RANK.EQ(M25, Debt_Equity, 0) / COUNT(Debt_Equity)) * 0.2)</f>
        <v>0.35037593984962412</v>
      </c>
      <c r="T25" s="11">
        <f>((_xlfn.RANK.EQ(D25, Alpha, 1) / COUNT(Alpha)) * 0.5) + ((_xlfn.RANK.EQ(E25, Beta, 1) / COUNT(Beta)) * 0.5)</f>
        <v>0.27443609022556392</v>
      </c>
      <c r="U25" s="11">
        <f>((_xlfn.RANK.EQ(H25, Accounts_Re,1 ) / COUNT(Accounts_Re)) * 0.5) + ((_xlfn.RANK.EQ(I25, Acc._payable, 0) / COUNT(Acc._payable)) * 0.5)</f>
        <v>0.47722119925344153</v>
      </c>
      <c r="V25" s="11">
        <f>((_xlfn.RANK.EQ(Q25, $Q$2:$Q$981, 1) / COUNT($Q$2:$Q$981)) * 0.4) + ((_xlfn.RANK.EQ(T25, $T$2:$T$981,1 ) / COUNT($T$2:$T$981)) * 0.4) + ((_xlfn.RANK.EQ(U25, $U$2:$U$981, 1) / COUNT($U$2:$U$981)) * 0.1)</f>
        <v>0.22380952380952379</v>
      </c>
      <c r="W25" s="11">
        <f>((_xlfn.RANK.EQ(AA25, $AA$2:$AA$982, 1) / COUNT($AA$2:$AA$982)) * 0.5) + ((_xlfn.RANK.EQ(AB25, $AB$2:$AB$982,1 ) / COUNT($AB$2:$AB$982)) * 0.5)</f>
        <v>0.32330827067669171</v>
      </c>
      <c r="X25" s="11">
        <f>((_xlfn.RANK.EQ(AC25, $AC$2:$AC$982, 1) / COUNT($AC$2:$AC$983)) * 1)</f>
        <v>0.19799498746867167</v>
      </c>
      <c r="Y25" s="62">
        <f>((_xlfn.RANK.EQ(C25, Price, 0) / COUNT(Price)) * 0.5) + ((_xlfn.RANK.EQ(AD25, Price_BVPS, 1) / COUNT(Price_BVPS)) * 0.5)</f>
        <v>0.73558897243107768</v>
      </c>
      <c r="Z25" s="8">
        <f>IF(OR(H25="", I25="", H25=0, I25=0), 0, H25-I25)</f>
        <v>0</v>
      </c>
      <c r="AA25">
        <f>IF(OR(H25="", I25="", H25=0, I25=0), 0, (H25-I25) / ( (ABS(I25))))</f>
        <v>0</v>
      </c>
      <c r="AB25">
        <f>IF(OR(H25="", I25="", H25=0, I25=0), 0, (H25-I25) / ( (ABS(H25))))</f>
        <v>0</v>
      </c>
      <c r="AC25">
        <f>IF(OR(H25="", I25="", H25=0, I25=0), 0, IF(ABS(H25-I25) = (ABS(H25) + ABS(I25)), 0, (H25-I25) / ((ABS(H25) + ABS(I25)) / 200)))</f>
        <v>0</v>
      </c>
      <c r="AD25" s="2">
        <f>G25-C25</f>
        <v>0.47573661804199219</v>
      </c>
    </row>
    <row r="26" spans="1:30" x14ac:dyDescent="0.25">
      <c r="A26" s="7" t="s">
        <v>284</v>
      </c>
      <c r="B26" s="7" t="s">
        <v>285</v>
      </c>
      <c r="C26" s="8">
        <v>21.670000076293945</v>
      </c>
      <c r="D26" s="9">
        <v>4.1766930410532099E-3</v>
      </c>
      <c r="E26" s="9">
        <v>0.35904033656408146</v>
      </c>
      <c r="F26" s="9">
        <v>63.144340515136719</v>
      </c>
      <c r="G26" s="9">
        <v>17.50501823425293</v>
      </c>
      <c r="H26" s="8"/>
      <c r="I26" s="8"/>
      <c r="J26" s="68"/>
      <c r="K26" s="7" t="s">
        <v>61</v>
      </c>
      <c r="L26" s="7" t="s">
        <v>24</v>
      </c>
      <c r="M26" s="9">
        <v>111.30914306640625</v>
      </c>
      <c r="N26" s="9"/>
      <c r="O26" s="10">
        <v>25.6</v>
      </c>
      <c r="P26" s="2">
        <f>C26-O26</f>
        <v>-3.9299999237060561</v>
      </c>
      <c r="Q26" s="11">
        <f>((_xlfn.RANK.EQ(F26, PE, 1) / COUNT(PE)) * 0.4) + ((_xlfn.RANK.EQ(N26, Cash_Ratio, 1) / COUNT(Cash_Ratio)) * 0.4) + ((_xlfn.RANK.EQ(M26, Debt_Equity, 0) / COUNT(Debt_Equity)) * 0.2)</f>
        <v>0.34577432981747652</v>
      </c>
      <c r="R26" s="9">
        <v>0</v>
      </c>
      <c r="S26" s="30">
        <f>((_xlfn.RANK.EQ(F26, PE, 1) / COUNT(PE)) * 0.4) + ((_xlfn.RANK.EQ(R26, $R$2:$R$400, 1) / COUNT($R$2:$R$400)) * 0.4) + ((_xlfn.RANK.EQ(M26, Debt_Equity, 0) / COUNT(Debt_Equity)) * 0.2)</f>
        <v>0.34536340852130326</v>
      </c>
      <c r="T26" s="11">
        <f>((_xlfn.RANK.EQ(D26, Alpha, 1) / COUNT(Alpha)) * 0.5) + ((_xlfn.RANK.EQ(E26, Beta, 1) / COUNT(Beta)) * 0.5)</f>
        <v>0.27694235588972427</v>
      </c>
      <c r="U26" s="11">
        <f>((_xlfn.RANK.EQ(H26, Accounts_Re,1 ) / COUNT(Accounts_Re)) * 0.5) + ((_xlfn.RANK.EQ(I26, Acc._payable, 0) / COUNT(Acc._payable)) * 0.5)</f>
        <v>0.47722119925344153</v>
      </c>
      <c r="V26" s="11">
        <f>((_xlfn.RANK.EQ(Q26, $Q$2:$Q$981, 1) / COUNT($Q$2:$Q$981)) * 0.4) + ((_xlfn.RANK.EQ(T26, $T$2:$T$981,1 ) / COUNT($T$2:$T$981)) * 0.4) + ((_xlfn.RANK.EQ(U26, $U$2:$U$981, 1) / COUNT($U$2:$U$981)) * 0.1)</f>
        <v>0.22882205513784459</v>
      </c>
      <c r="W26" s="11">
        <f>((_xlfn.RANK.EQ(AA26, $AA$2:$AA$982, 1) / COUNT($AA$2:$AA$982)) * 0.5) + ((_xlfn.RANK.EQ(AB26, $AB$2:$AB$982,1 ) / COUNT($AB$2:$AB$982)) * 0.5)</f>
        <v>0.32330827067669171</v>
      </c>
      <c r="X26" s="11">
        <f>((_xlfn.RANK.EQ(AC26, $AC$2:$AC$982, 1) / COUNT($AC$2:$AC$983)) * 1)</f>
        <v>0.19799498746867167</v>
      </c>
      <c r="Y26" s="62">
        <f>((_xlfn.RANK.EQ(C26, Price, 0) / COUNT(Price)) * 0.5) + ((_xlfn.RANK.EQ(AD26, Price_BVPS, 1) / COUNT(Price_BVPS)) * 0.5)</f>
        <v>0.42105263157894735</v>
      </c>
      <c r="Z26" s="8">
        <f>IF(OR(H26="", I26="", H26=0, I26=0), 0, H26-I26)</f>
        <v>0</v>
      </c>
      <c r="AA26">
        <f>IF(OR(H26="", I26="", H26=0, I26=0), 0, (H26-I26) / ( (ABS(I26))))</f>
        <v>0</v>
      </c>
      <c r="AB26">
        <f>IF(OR(H26="", I26="", H26=0, I26=0), 0, (H26-I26) / ( (ABS(H26))))</f>
        <v>0</v>
      </c>
      <c r="AC26">
        <f>IF(OR(H26="", I26="", H26=0, I26=0), 0, IF(ABS(H26-I26) = (ABS(H26) + ABS(I26)), 0, (H26-I26) / ((ABS(H26) + ABS(I26)) / 200)))</f>
        <v>0</v>
      </c>
      <c r="AD26" s="2">
        <f>G26-C26</f>
        <v>-4.1649818420410156</v>
      </c>
    </row>
    <row r="27" spans="1:30" s="41" customFormat="1" x14ac:dyDescent="0.25">
      <c r="A27" s="7" t="s">
        <v>629</v>
      </c>
      <c r="B27" s="7" t="s">
        <v>630</v>
      </c>
      <c r="C27" s="8">
        <v>13.75</v>
      </c>
      <c r="D27" s="9">
        <v>0.27818410207870575</v>
      </c>
      <c r="E27" s="9">
        <v>0.46821857927175498</v>
      </c>
      <c r="F27" s="9">
        <v>45.833332061767578</v>
      </c>
      <c r="G27" s="9">
        <v>16.968549728393555</v>
      </c>
      <c r="H27" s="8"/>
      <c r="I27" s="8"/>
      <c r="J27" s="68"/>
      <c r="K27" s="7" t="s">
        <v>61</v>
      </c>
      <c r="L27" s="7" t="s">
        <v>473</v>
      </c>
      <c r="M27" s="9">
        <v>70.570442199707031</v>
      </c>
      <c r="N27" s="9"/>
      <c r="O27" s="10">
        <v>16.388000106811525</v>
      </c>
      <c r="P27" s="2">
        <f>C27-O27</f>
        <v>-2.6380001068115249</v>
      </c>
      <c r="Q27" s="11">
        <f>((_xlfn.RANK.EQ(F27, PE, 1) / COUNT(PE)) * 0.4) + ((_xlfn.RANK.EQ(N27, Cash_Ratio, 1) / COUNT(Cash_Ratio)) * 0.4) + ((_xlfn.RANK.EQ(M27, Debt_Equity, 0) / COUNT(Debt_Equity)) * 0.2)</f>
        <v>0.33374425462950663</v>
      </c>
      <c r="R27" s="9">
        <v>0</v>
      </c>
      <c r="S27" s="30">
        <f>((_xlfn.RANK.EQ(F27, PE, 1) / COUNT(PE)) * 0.4) + ((_xlfn.RANK.EQ(R27, $R$2:$R$400, 1) / COUNT($R$2:$R$400)) * 0.4) + ((_xlfn.RANK.EQ(M27, Debt_Equity, 0) / COUNT(Debt_Equity)) * 0.2)</f>
        <v>0.33333333333333337</v>
      </c>
      <c r="T27" s="11">
        <f>((_xlfn.RANK.EQ(D27, Alpha, 1) / COUNT(Alpha)) * 0.5) + ((_xlfn.RANK.EQ(E27, Beta, 1) / COUNT(Beta)) * 0.5)</f>
        <v>0.46867167919799496</v>
      </c>
      <c r="U27" s="11">
        <f>((_xlfn.RANK.EQ(H27, Accounts_Re,1 ) / COUNT(Accounts_Re)) * 0.5) + ((_xlfn.RANK.EQ(I27, Acc._payable, 0) / COUNT(Acc._payable)) * 0.5)</f>
        <v>0.47722119925344153</v>
      </c>
      <c r="V27" s="11">
        <f>((_xlfn.RANK.EQ(Q27, $Q$2:$Q$981, 1) / COUNT($Q$2:$Q$981)) * 0.4) + ((_xlfn.RANK.EQ(T27, $T$2:$T$981,1 ) / COUNT($T$2:$T$981)) * 0.4) + ((_xlfn.RANK.EQ(U27, $U$2:$U$981, 1) / COUNT($U$2:$U$981)) * 0.1)</f>
        <v>0.34210526315789469</v>
      </c>
      <c r="W27" s="11">
        <f>((_xlfn.RANK.EQ(AA27, $AA$2:$AA$982, 1) / COUNT($AA$2:$AA$982)) * 0.5) + ((_xlfn.RANK.EQ(AB27, $AB$2:$AB$982,1 ) / COUNT($AB$2:$AB$982)) * 0.5)</f>
        <v>0.32330827067669171</v>
      </c>
      <c r="X27" s="11">
        <f>((_xlfn.RANK.EQ(AC27, $AC$2:$AC$982, 1) / COUNT($AC$2:$AC$983)) * 1)</f>
        <v>0.19799498746867167</v>
      </c>
      <c r="Y27" s="62">
        <f>((_xlfn.RANK.EQ(C27, Price, 0) / COUNT(Price)) * 0.5) + ((_xlfn.RANK.EQ(AD27, Price_BVPS, 1) / COUNT(Price_BVPS)) * 0.5)</f>
        <v>0.74185463659147866</v>
      </c>
      <c r="Z27" s="8">
        <f>IF(OR(H27="", I27="", H27=0, I27=0), 0, H27-I27)</f>
        <v>0</v>
      </c>
      <c r="AA27">
        <f>IF(OR(H27="", I27="", H27=0, I27=0), 0, (H27-I27) / ( (ABS(I27))))</f>
        <v>0</v>
      </c>
      <c r="AB27">
        <f>IF(OR(H27="", I27="", H27=0, I27=0), 0, (H27-I27) / ( (ABS(H27))))</f>
        <v>0</v>
      </c>
      <c r="AC27">
        <f>IF(OR(H27="", I27="", H27=0, I27=0), 0, IF(ABS(H27-I27) = (ABS(H27) + ABS(I27)), 0, (H27-I27) / ((ABS(H27) + ABS(I27)) / 200)))</f>
        <v>0</v>
      </c>
      <c r="AD27" s="2">
        <f>G27-C27</f>
        <v>3.2185497283935547</v>
      </c>
    </row>
    <row r="28" spans="1:30" x14ac:dyDescent="0.25">
      <c r="A28" s="7" t="s">
        <v>644</v>
      </c>
      <c r="B28" s="7" t="s">
        <v>645</v>
      </c>
      <c r="C28" s="8">
        <v>13.369999885559082</v>
      </c>
      <c r="D28" s="9">
        <v>0.36706704336786111</v>
      </c>
      <c r="E28" s="9">
        <v>0.56158822808838993</v>
      </c>
      <c r="F28" s="9">
        <v>22.264482498168945</v>
      </c>
      <c r="G28" s="9">
        <v>10.866175651550293</v>
      </c>
      <c r="H28" s="8"/>
      <c r="I28" s="8"/>
      <c r="J28" s="68"/>
      <c r="K28" s="7" t="s">
        <v>61</v>
      </c>
      <c r="L28" s="29" t="s">
        <v>518</v>
      </c>
      <c r="M28" s="9">
        <v>0</v>
      </c>
      <c r="N28" s="9"/>
      <c r="O28" s="10">
        <v>15.637999916076661</v>
      </c>
      <c r="P28" s="2">
        <f>C28-O28</f>
        <v>-2.2680000305175785</v>
      </c>
      <c r="Q28" s="11">
        <f>((_xlfn.RANK.EQ(F28, PE, 1) / COUNT(PE)) * 0.4) + ((_xlfn.RANK.EQ(N28, Cash_Ratio, 1) / COUNT(Cash_Ratio)) * 0.4) + ((_xlfn.RANK.EQ(M28, Debt_Equity, 0) / COUNT(Debt_Equity)) * 0.2)</f>
        <v>0.30567407919091016</v>
      </c>
      <c r="R28" s="9">
        <v>0</v>
      </c>
      <c r="S28" s="30">
        <f>((_xlfn.RANK.EQ(F28, PE, 1) / COUNT(PE)) * 0.4) + ((_xlfn.RANK.EQ(R28, $R$2:$R$400, 1) / COUNT($R$2:$R$400)) * 0.4) + ((_xlfn.RANK.EQ(M28, Debt_Equity, 0) / COUNT(Debt_Equity)) * 0.2)</f>
        <v>0.3052631578947369</v>
      </c>
      <c r="T28" s="11">
        <f>((_xlfn.RANK.EQ(D28, Alpha, 1) / COUNT(Alpha)) * 0.5) + ((_xlfn.RANK.EQ(E28, Beta, 1) / COUNT(Beta)) * 0.5)</f>
        <v>0.52756892230576447</v>
      </c>
      <c r="U28" s="11">
        <f>((_xlfn.RANK.EQ(H28, Accounts_Re,1 ) / COUNT(Accounts_Re)) * 0.5) + ((_xlfn.RANK.EQ(I28, Acc._payable, 0) / COUNT(Acc._payable)) * 0.5)</f>
        <v>0.47722119925344153</v>
      </c>
      <c r="V28" s="11">
        <f>((_xlfn.RANK.EQ(Q28, $Q$2:$Q$981, 1) / COUNT($Q$2:$Q$981)) * 0.4) + ((_xlfn.RANK.EQ(T28, $T$2:$T$981,1 ) / COUNT($T$2:$T$981)) * 0.4) + ((_xlfn.RANK.EQ(U28, $U$2:$U$981, 1) / COUNT($U$2:$U$981)) * 0.1)</f>
        <v>0.36716791979949875</v>
      </c>
      <c r="W28" s="11">
        <f>((_xlfn.RANK.EQ(AA28, $AA$2:$AA$982, 1) / COUNT($AA$2:$AA$982)) * 0.5) + ((_xlfn.RANK.EQ(AB28, $AB$2:$AB$982,1 ) / COUNT($AB$2:$AB$982)) * 0.5)</f>
        <v>0.32330827067669171</v>
      </c>
      <c r="X28" s="11">
        <f>((_xlfn.RANK.EQ(AC28, $AC$2:$AC$982, 1) / COUNT($AC$2:$AC$983)) * 1)</f>
        <v>0.19799498746867167</v>
      </c>
      <c r="Y28" s="62">
        <f>((_xlfn.RANK.EQ(C28, Price, 0) / COUNT(Price)) * 0.5) + ((_xlfn.RANK.EQ(AD28, Price_BVPS, 1) / COUNT(Price_BVPS)) * 0.5)</f>
        <v>0.64536340852130325</v>
      </c>
      <c r="Z28" s="8">
        <f>IF(OR(H28="", I28="", H28=0, I28=0), 0, H28-I28)</f>
        <v>0</v>
      </c>
      <c r="AA28">
        <f>IF(OR(H28="", I28="", H28=0, I28=0), 0, (H28-I28) / ( (ABS(I28))))</f>
        <v>0</v>
      </c>
      <c r="AB28">
        <f>IF(OR(H28="", I28="", H28=0, I28=0), 0, (H28-I28) / ( (ABS(H28))))</f>
        <v>0</v>
      </c>
      <c r="AC28">
        <f>IF(OR(H28="", I28="", H28=0, I28=0), 0, IF(ABS(H28-I28) = (ABS(H28) + ABS(I28)), 0, (H28-I28) / ((ABS(H28) + ABS(I28)) / 200)))</f>
        <v>0</v>
      </c>
      <c r="AD28" s="2">
        <f>G28-C28</f>
        <v>-2.5038242340087891</v>
      </c>
    </row>
    <row r="29" spans="1:30" x14ac:dyDescent="0.25">
      <c r="A29" s="7" t="s">
        <v>178</v>
      </c>
      <c r="B29" s="7" t="s">
        <v>179</v>
      </c>
      <c r="C29" s="8">
        <v>25.360000610351563</v>
      </c>
      <c r="D29" s="9">
        <v>0.33428225008726864</v>
      </c>
      <c r="E29" s="9">
        <v>0.82335305677023041</v>
      </c>
      <c r="F29" s="9">
        <v>37.617649078369141</v>
      </c>
      <c r="G29" s="9">
        <v>23.579137802124023</v>
      </c>
      <c r="H29" s="8"/>
      <c r="I29" s="8"/>
      <c r="J29" s="68"/>
      <c r="K29" s="7" t="s">
        <v>61</v>
      </c>
      <c r="L29" s="7" t="s">
        <v>180</v>
      </c>
      <c r="M29" s="9">
        <v>84.947013854980469</v>
      </c>
      <c r="N29" s="9"/>
      <c r="O29" s="10">
        <v>30.223999786376954</v>
      </c>
      <c r="P29" s="2">
        <f>C29-O29</f>
        <v>-4.8639991760253913</v>
      </c>
      <c r="Q29" s="11">
        <f>((_xlfn.RANK.EQ(F29, PE, 1) / COUNT(PE)) * 0.4) + ((_xlfn.RANK.EQ(N29, Cash_Ratio, 1) / COUNT(Cash_Ratio)) * 0.4) + ((_xlfn.RANK.EQ(M29, Debt_Equity, 0) / COUNT(Debt_Equity)) * 0.2)</f>
        <v>0.29514776340143645</v>
      </c>
      <c r="R29" s="9">
        <v>0</v>
      </c>
      <c r="S29" s="30">
        <f>((_xlfn.RANK.EQ(F29, PE, 1) / COUNT(PE)) * 0.4) + ((_xlfn.RANK.EQ(R29, $R$2:$R$400, 1) / COUNT($R$2:$R$400)) * 0.4) + ((_xlfn.RANK.EQ(M29, Debt_Equity, 0) / COUNT(Debt_Equity)) * 0.2)</f>
        <v>0.29473684210526319</v>
      </c>
      <c r="T29" s="11">
        <f>((_xlfn.RANK.EQ(D29, Alpha, 1) / COUNT(Alpha)) * 0.5) + ((_xlfn.RANK.EQ(E29, Beta, 1) / COUNT(Beta)) * 0.5)</f>
        <v>0.60025062656641603</v>
      </c>
      <c r="U29" s="11">
        <f>((_xlfn.RANK.EQ(H29, Accounts_Re,1 ) / COUNT(Accounts_Re)) * 0.5) + ((_xlfn.RANK.EQ(I29, Acc._payable, 0) / COUNT(Acc._payable)) * 0.5)</f>
        <v>0.47722119925344153</v>
      </c>
      <c r="V29" s="11">
        <f>((_xlfn.RANK.EQ(Q29, $Q$2:$Q$981, 1) / COUNT($Q$2:$Q$981)) * 0.4) + ((_xlfn.RANK.EQ(T29, $T$2:$T$981,1 ) / COUNT($T$2:$T$981)) * 0.4) + ((_xlfn.RANK.EQ(U29, $U$2:$U$981, 1) / COUNT($U$2:$U$981)) * 0.1)</f>
        <v>0.40025062656641602</v>
      </c>
      <c r="W29" s="11">
        <f>((_xlfn.RANK.EQ(AA29, $AA$2:$AA$982, 1) / COUNT($AA$2:$AA$982)) * 0.5) + ((_xlfn.RANK.EQ(AB29, $AB$2:$AB$982,1 ) / COUNT($AB$2:$AB$982)) * 0.5)</f>
        <v>0.32330827067669171</v>
      </c>
      <c r="X29" s="11">
        <f>((_xlfn.RANK.EQ(AC29, $AC$2:$AC$982, 1) / COUNT($AC$2:$AC$983)) * 1)</f>
        <v>0.19799498746867167</v>
      </c>
      <c r="Y29" s="62">
        <f>((_xlfn.RANK.EQ(C29, Price, 0) / COUNT(Price)) * 0.5) + ((_xlfn.RANK.EQ(AD29, Price_BVPS, 1) / COUNT(Price_BVPS)) * 0.5)</f>
        <v>0.4135338345864662</v>
      </c>
      <c r="Z29" s="8">
        <f>IF(OR(H29="", I29="", H29=0, I29=0), 0, H29-I29)</f>
        <v>0</v>
      </c>
      <c r="AA29">
        <f>IF(OR(H29="", I29="", H29=0, I29=0), 0, (H29-I29) / ( (ABS(I29))))</f>
        <v>0</v>
      </c>
      <c r="AB29">
        <f>IF(OR(H29="", I29="", H29=0, I29=0), 0, (H29-I29) / ( (ABS(H29))))</f>
        <v>0</v>
      </c>
      <c r="AC29">
        <f>IF(OR(H29="", I29="", H29=0, I29=0), 0, IF(ABS(H29-I29) = (ABS(H29) + ABS(I29)), 0, (H29-I29) / ((ABS(H29) + ABS(I29)) / 200)))</f>
        <v>0</v>
      </c>
      <c r="AD29" s="2">
        <f>G29-C29</f>
        <v>-1.7808628082275391</v>
      </c>
    </row>
    <row r="30" spans="1:30" x14ac:dyDescent="0.25">
      <c r="A30" s="7" t="s">
        <v>331</v>
      </c>
      <c r="B30" s="7" t="s">
        <v>332</v>
      </c>
      <c r="C30" s="8">
        <v>20.200000762939453</v>
      </c>
      <c r="D30" s="9">
        <v>0.17822142963344786</v>
      </c>
      <c r="E30" s="9">
        <v>0.38697403606005754</v>
      </c>
      <c r="F30" s="9">
        <v>45.909091949462891</v>
      </c>
      <c r="G30" s="9">
        <v>9.9337778091430664</v>
      </c>
      <c r="H30" s="8"/>
      <c r="I30" s="8"/>
      <c r="J30" s="68"/>
      <c r="K30" s="7" t="s">
        <v>61</v>
      </c>
      <c r="L30" s="7"/>
      <c r="M30" s="9">
        <v>148.9150390625</v>
      </c>
      <c r="N30" s="9"/>
      <c r="O30" s="10">
        <v>24.160000610351563</v>
      </c>
      <c r="P30" s="2">
        <f>C30-O30</f>
        <v>-3.9599998474121101</v>
      </c>
      <c r="Q30" s="11">
        <f>((_xlfn.RANK.EQ(F30, PE, 1) / COUNT(PE)) * 0.4) + ((_xlfn.RANK.EQ(N30, Cash_Ratio, 1) / COUNT(Cash_Ratio)) * 0.4) + ((_xlfn.RANK.EQ(M30, Debt_Equity, 0) / COUNT(Debt_Equity)) * 0.2)</f>
        <v>0.2906364852059477</v>
      </c>
      <c r="R30" s="9">
        <v>0</v>
      </c>
      <c r="S30" s="30">
        <f>((_xlfn.RANK.EQ(F30, PE, 1) / COUNT(PE)) * 0.4) + ((_xlfn.RANK.EQ(R30, $R$2:$R$400, 1) / COUNT($R$2:$R$400)) * 0.4) + ((_xlfn.RANK.EQ(M30, Debt_Equity, 0) / COUNT(Debt_Equity)) * 0.2)</f>
        <v>0.29022556390977444</v>
      </c>
      <c r="T30" s="11">
        <f>((_xlfn.RANK.EQ(D30, Alpha, 1) / COUNT(Alpha)) * 0.5) + ((_xlfn.RANK.EQ(E30, Beta, 1) / COUNT(Beta)) * 0.5)</f>
        <v>0.40977443609022557</v>
      </c>
      <c r="U30" s="11">
        <f>((_xlfn.RANK.EQ(H30, Accounts_Re,1 ) / COUNT(Accounts_Re)) * 0.5) + ((_xlfn.RANK.EQ(I30, Acc._payable, 0) / COUNT(Acc._payable)) * 0.5)</f>
        <v>0.47722119925344153</v>
      </c>
      <c r="V30" s="11">
        <f>((_xlfn.RANK.EQ(Q30, $Q$2:$Q$981, 1) / COUNT($Q$2:$Q$981)) * 0.4) + ((_xlfn.RANK.EQ(T30, $T$2:$T$981,1 ) / COUNT($T$2:$T$981)) * 0.4) + ((_xlfn.RANK.EQ(U30, $U$2:$U$981, 1) / COUNT($U$2:$U$981)) * 0.1)</f>
        <v>0.27393483709273181</v>
      </c>
      <c r="W30" s="11">
        <f>((_xlfn.RANK.EQ(AA30, $AA$2:$AA$982, 1) / COUNT($AA$2:$AA$982)) * 0.5) + ((_xlfn.RANK.EQ(AB30, $AB$2:$AB$982,1 ) / COUNT($AB$2:$AB$982)) * 0.5)</f>
        <v>0.32330827067669171</v>
      </c>
      <c r="X30" s="11">
        <f>((_xlfn.RANK.EQ(AC30, $AC$2:$AC$982, 1) / COUNT($AC$2:$AC$983)) * 1)</f>
        <v>0.19799498746867167</v>
      </c>
      <c r="Y30" s="62">
        <f>((_xlfn.RANK.EQ(C30, Price, 0) / COUNT(Price)) * 0.5) + ((_xlfn.RANK.EQ(AD30, Price_BVPS, 1) / COUNT(Price_BVPS)) * 0.5)</f>
        <v>0.26441102756892232</v>
      </c>
      <c r="Z30" s="8">
        <f>IF(OR(H30="", I30="", H30=0, I30=0), 0, H30-I30)</f>
        <v>0</v>
      </c>
      <c r="AA30">
        <f>IF(OR(H30="", I30="", H30=0, I30=0), 0, (H30-I30) / ( (ABS(I30))))</f>
        <v>0</v>
      </c>
      <c r="AB30">
        <f>IF(OR(H30="", I30="", H30=0, I30=0), 0, (H30-I30) / ( (ABS(H30))))</f>
        <v>0</v>
      </c>
      <c r="AC30">
        <f>IF(OR(H30="", I30="", H30=0, I30=0), 0, IF(ABS(H30-I30) = (ABS(H30) + ABS(I30)), 0, (H30-I30) / ((ABS(H30) + ABS(I30)) / 200)))</f>
        <v>0</v>
      </c>
      <c r="AD30" s="2">
        <f>G30-C30</f>
        <v>-10.266222953796387</v>
      </c>
    </row>
    <row r="31" spans="1:30" x14ac:dyDescent="0.25">
      <c r="A31" s="7" t="s">
        <v>665</v>
      </c>
      <c r="B31" s="7" t="s">
        <v>666</v>
      </c>
      <c r="C31" s="8">
        <v>13.119999885559082</v>
      </c>
      <c r="D31" s="9">
        <v>9.6348937996042175E-2</v>
      </c>
      <c r="E31" s="9">
        <v>0.69858392526533952</v>
      </c>
      <c r="F31" s="9">
        <v>46.5</v>
      </c>
      <c r="G31" s="9">
        <v>6.8221940994262695</v>
      </c>
      <c r="H31" s="8"/>
      <c r="I31" s="8"/>
      <c r="J31" s="68"/>
      <c r="K31" s="7" t="s">
        <v>61</v>
      </c>
      <c r="L31" s="7" t="s">
        <v>24</v>
      </c>
      <c r="M31" s="9">
        <v>252.177734375</v>
      </c>
      <c r="N31" s="9"/>
      <c r="O31" s="10">
        <v>15.490000152587891</v>
      </c>
      <c r="P31" s="2">
        <f>C31-O31</f>
        <v>-2.3700002670288089</v>
      </c>
      <c r="Q31" s="11">
        <f>((_xlfn.RANK.EQ(F31, PE, 1) / COUNT(PE)) * 0.4) + ((_xlfn.RANK.EQ(N31, Cash_Ratio, 1) / COUNT(Cash_Ratio)) * 0.4) + ((_xlfn.RANK.EQ(M31, Debt_Equity, 0) / COUNT(Debt_Equity)) * 0.2)</f>
        <v>0.27610014435381736</v>
      </c>
      <c r="R31" s="9">
        <v>0</v>
      </c>
      <c r="S31" s="30">
        <f>((_xlfn.RANK.EQ(F31, PE, 1) / COUNT(PE)) * 0.4) + ((_xlfn.RANK.EQ(R31, $R$2:$R$400, 1) / COUNT($R$2:$R$400)) * 0.4) + ((_xlfn.RANK.EQ(M31, Debt_Equity, 0) / COUNT(Debt_Equity)) * 0.2)</f>
        <v>0.27568922305764409</v>
      </c>
      <c r="T31" s="11">
        <f>((_xlfn.RANK.EQ(D31, Alpha, 1) / COUNT(Alpha)) * 0.5) + ((_xlfn.RANK.EQ(E31, Beta, 1) / COUNT(Beta)) * 0.5)</f>
        <v>0.46115288220551376</v>
      </c>
      <c r="U31" s="11">
        <f>((_xlfn.RANK.EQ(H31, Accounts_Re,1 ) / COUNT(Accounts_Re)) * 0.5) + ((_xlfn.RANK.EQ(I31, Acc._payable, 0) / COUNT(Acc._payable)) * 0.5)</f>
        <v>0.47722119925344153</v>
      </c>
      <c r="V31" s="11">
        <f>((_xlfn.RANK.EQ(Q31, $Q$2:$Q$981, 1) / COUNT($Q$2:$Q$981)) * 0.4) + ((_xlfn.RANK.EQ(T31, $T$2:$T$981,1 ) / COUNT($T$2:$T$981)) * 0.4) + ((_xlfn.RANK.EQ(U31, $U$2:$U$981, 1) / COUNT($U$2:$U$981)) * 0.1)</f>
        <v>0.29899749373433582</v>
      </c>
      <c r="W31" s="11">
        <f>((_xlfn.RANK.EQ(AA31, $AA$2:$AA$982, 1) / COUNT($AA$2:$AA$982)) * 0.5) + ((_xlfn.RANK.EQ(AB31, $AB$2:$AB$982,1 ) / COUNT($AB$2:$AB$982)) * 0.5)</f>
        <v>0.32330827067669171</v>
      </c>
      <c r="X31" s="11">
        <f>((_xlfn.RANK.EQ(AC31, $AC$2:$AC$982, 1) / COUNT($AC$2:$AC$983)) * 1)</f>
        <v>0.19799498746867167</v>
      </c>
      <c r="Y31" s="62">
        <f>((_xlfn.RANK.EQ(C31, Price, 0) / COUNT(Price)) * 0.5) + ((_xlfn.RANK.EQ(AD31, Price_BVPS, 1) / COUNT(Price_BVPS)) * 0.5)</f>
        <v>0.56516290726817042</v>
      </c>
      <c r="Z31" s="8">
        <f>IF(OR(H31="", I31="", H31=0, I31=0), 0, H31-I31)</f>
        <v>0</v>
      </c>
      <c r="AA31">
        <f>IF(OR(H31="", I31="", H31=0, I31=0), 0, (H31-I31) / ( (ABS(I31))))</f>
        <v>0</v>
      </c>
      <c r="AB31">
        <f>IF(OR(H31="", I31="", H31=0, I31=0), 0, (H31-I31) / ( (ABS(H31))))</f>
        <v>0</v>
      </c>
      <c r="AC31">
        <f>IF(OR(H31="", I31="", H31=0, I31=0), 0, IF(ABS(H31-I31) = (ABS(H31) + ABS(I31)), 0, (H31-I31) / ((ABS(H31) + ABS(I31)) / 200)))</f>
        <v>0</v>
      </c>
      <c r="AD31" s="2">
        <f>G31-C31</f>
        <v>-6.2978057861328125</v>
      </c>
    </row>
    <row r="32" spans="1:30" x14ac:dyDescent="0.25">
      <c r="A32" s="7" t="s">
        <v>296</v>
      </c>
      <c r="B32" s="7" t="s">
        <v>297</v>
      </c>
      <c r="C32" s="8">
        <v>21.450000762939453</v>
      </c>
      <c r="D32" s="9">
        <v>0.32332336860991184</v>
      </c>
      <c r="E32" s="9">
        <v>0.83774178772352492</v>
      </c>
      <c r="F32" s="9">
        <v>35.749996185302734</v>
      </c>
      <c r="G32" s="9">
        <v>19.743595123291016</v>
      </c>
      <c r="H32" s="8"/>
      <c r="I32" s="8"/>
      <c r="J32" s="68"/>
      <c r="K32" s="7" t="s">
        <v>61</v>
      </c>
      <c r="L32" s="7" t="s">
        <v>24</v>
      </c>
      <c r="M32" s="9">
        <v>116.85624694824219</v>
      </c>
      <c r="N32" s="9"/>
      <c r="O32" s="10">
        <v>25.458000183105469</v>
      </c>
      <c r="P32" s="2">
        <f>C32-O32</f>
        <v>-4.0079994201660156</v>
      </c>
      <c r="Q32" s="11">
        <f>((_xlfn.RANK.EQ(F32, PE, 1) / COUNT(PE)) * 0.4) + ((_xlfn.RANK.EQ(N32, Cash_Ratio, 1) / COUNT(Cash_Ratio)) * 0.4) + ((_xlfn.RANK.EQ(M32, Debt_Equity, 0) / COUNT(Debt_Equity)) * 0.2)</f>
        <v>0.25905753783752672</v>
      </c>
      <c r="R32" s="9">
        <v>0</v>
      </c>
      <c r="S32" s="30">
        <f>((_xlfn.RANK.EQ(F32, PE, 1) / COUNT(PE)) * 0.4) + ((_xlfn.RANK.EQ(R32, $R$2:$R$400, 1) / COUNT($R$2:$R$400)) * 0.4) + ((_xlfn.RANK.EQ(M32, Debt_Equity, 0) / COUNT(Debt_Equity)) * 0.2)</f>
        <v>0.2586466165413534</v>
      </c>
      <c r="T32" s="11">
        <f>((_xlfn.RANK.EQ(D32, Alpha, 1) / COUNT(Alpha)) * 0.5) + ((_xlfn.RANK.EQ(E32, Beta, 1) / COUNT(Beta)) * 0.5)</f>
        <v>0.59899749373433586</v>
      </c>
      <c r="U32" s="11">
        <f>((_xlfn.RANK.EQ(H32, Accounts_Re,1 ) / COUNT(Accounts_Re)) * 0.5) + ((_xlfn.RANK.EQ(I32, Acc._payable, 0) / COUNT(Acc._payable)) * 0.5)</f>
        <v>0.47722119925344153</v>
      </c>
      <c r="V32" s="11">
        <f>((_xlfn.RANK.EQ(Q32, $Q$2:$Q$981, 1) / COUNT($Q$2:$Q$981)) * 0.4) + ((_xlfn.RANK.EQ(T32, $T$2:$T$981,1 ) / COUNT($T$2:$T$981)) * 0.4) + ((_xlfn.RANK.EQ(U32, $U$2:$U$981, 1) / COUNT($U$2:$U$981)) * 0.1)</f>
        <v>0.38621553884711779</v>
      </c>
      <c r="W32" s="11">
        <f>((_xlfn.RANK.EQ(AA32, $AA$2:$AA$982, 1) / COUNT($AA$2:$AA$982)) * 0.5) + ((_xlfn.RANK.EQ(AB32, $AB$2:$AB$982,1 ) / COUNT($AB$2:$AB$982)) * 0.5)</f>
        <v>0.32330827067669171</v>
      </c>
      <c r="X32" s="11">
        <f>((_xlfn.RANK.EQ(AC32, $AC$2:$AC$982, 1) / COUNT($AC$2:$AC$983)) * 1)</f>
        <v>0.19799498746867167</v>
      </c>
      <c r="Y32" s="62">
        <f>((_xlfn.RANK.EQ(C32, Price, 0) / COUNT(Price)) * 0.5) + ((_xlfn.RANK.EQ(AD32, Price_BVPS, 1) / COUNT(Price_BVPS)) * 0.5)</f>
        <v>0.47619047619047616</v>
      </c>
      <c r="Z32" s="8">
        <f>IF(OR(H32="", I32="", H32=0, I32=0), 0, H32-I32)</f>
        <v>0</v>
      </c>
      <c r="AA32">
        <f>IF(OR(H32="", I32="", H32=0, I32=0), 0, (H32-I32) / ( (ABS(I32))))</f>
        <v>0</v>
      </c>
      <c r="AB32">
        <f>IF(OR(H32="", I32="", H32=0, I32=0), 0, (H32-I32) / ( (ABS(H32))))</f>
        <v>0</v>
      </c>
      <c r="AC32">
        <f>IF(OR(H32="", I32="", H32=0, I32=0), 0, IF(ABS(H32-I32) = (ABS(H32) + ABS(I32)), 0, (H32-I32) / ((ABS(H32) + ABS(I32)) / 200)))</f>
        <v>0</v>
      </c>
      <c r="AD32" s="2">
        <f>G32-C32</f>
        <v>-1.7064056396484375</v>
      </c>
    </row>
    <row r="33" spans="1:30" x14ac:dyDescent="0.25">
      <c r="A33" s="7" t="s">
        <v>303</v>
      </c>
      <c r="B33" s="7" t="s">
        <v>304</v>
      </c>
      <c r="C33" s="8">
        <v>21.229999542236328</v>
      </c>
      <c r="D33" s="9">
        <v>3.5034534277709799E-2</v>
      </c>
      <c r="E33" s="9">
        <v>0.42396917235124237</v>
      </c>
      <c r="F33" s="9">
        <v>25.273809432983398</v>
      </c>
      <c r="G33" s="9">
        <v>19.490766525268555</v>
      </c>
      <c r="H33" s="8"/>
      <c r="I33" s="8"/>
      <c r="J33" s="68"/>
      <c r="K33" s="7" t="s">
        <v>61</v>
      </c>
      <c r="L33" s="7" t="s">
        <v>24</v>
      </c>
      <c r="M33" s="9">
        <v>41.448047637939453</v>
      </c>
      <c r="N33" s="9"/>
      <c r="O33" s="10">
        <v>25.411999893188476</v>
      </c>
      <c r="P33" s="2">
        <f>C33-O33</f>
        <v>-4.1820003509521477</v>
      </c>
      <c r="Q33" s="11">
        <f>((_xlfn.RANK.EQ(F33, PE, 1) / COUNT(PE)) * 0.4) + ((_xlfn.RANK.EQ(N33, Cash_Ratio, 1) / COUNT(Cash_Ratio)) * 0.4) + ((_xlfn.RANK.EQ(M33, Debt_Equity, 0) / COUNT(Debt_Equity)) * 0.2)</f>
        <v>0.25755377843903043</v>
      </c>
      <c r="R33" s="9">
        <v>0</v>
      </c>
      <c r="S33" s="30">
        <f>((_xlfn.RANK.EQ(F33, PE, 1) / COUNT(PE)) * 0.4) + ((_xlfn.RANK.EQ(R33, $R$2:$R$400, 1) / COUNT($R$2:$R$400)) * 0.4) + ((_xlfn.RANK.EQ(M33, Debt_Equity, 0) / COUNT(Debt_Equity)) * 0.2)</f>
        <v>0.25714285714285717</v>
      </c>
      <c r="T33" s="11">
        <f>((_xlfn.RANK.EQ(D33, Alpha, 1) / COUNT(Alpha)) * 0.5) + ((_xlfn.RANK.EQ(E33, Beta, 1) / COUNT(Beta)) * 0.5)</f>
        <v>0.35213032581453629</v>
      </c>
      <c r="U33" s="11">
        <f>((_xlfn.RANK.EQ(H33, Accounts_Re,1 ) / COUNT(Accounts_Re)) * 0.5) + ((_xlfn.RANK.EQ(I33, Acc._payable, 0) / COUNT(Acc._payable)) * 0.5)</f>
        <v>0.47722119925344153</v>
      </c>
      <c r="V33" s="11">
        <f>((_xlfn.RANK.EQ(Q33, $Q$2:$Q$981, 1) / COUNT($Q$2:$Q$981)) * 0.4) + ((_xlfn.RANK.EQ(T33, $T$2:$T$981,1 ) / COUNT($T$2:$T$981)) * 0.4) + ((_xlfn.RANK.EQ(U33, $U$2:$U$981, 1) / COUNT($U$2:$U$981)) * 0.1)</f>
        <v>0.23082706766917294</v>
      </c>
      <c r="W33" s="11">
        <f>((_xlfn.RANK.EQ(AA33, $AA$2:$AA$982, 1) / COUNT($AA$2:$AA$982)) * 0.5) + ((_xlfn.RANK.EQ(AB33, $AB$2:$AB$982,1 ) / COUNT($AB$2:$AB$982)) * 0.5)</f>
        <v>0.32330827067669171</v>
      </c>
      <c r="X33" s="11">
        <f>((_xlfn.RANK.EQ(AC33, $AC$2:$AC$982, 1) / COUNT($AC$2:$AC$983)) * 1)</f>
        <v>0.19799498746867167</v>
      </c>
      <c r="Y33" s="62">
        <f>((_xlfn.RANK.EQ(C33, Price, 0) / COUNT(Price)) * 0.5) + ((_xlfn.RANK.EQ(AD33, Price_BVPS, 1) / COUNT(Price_BVPS)) * 0.5)</f>
        <v>0.47869674185463662</v>
      </c>
      <c r="Z33" s="8">
        <f>IF(OR(H33="", I33="", H33=0, I33=0), 0, H33-I33)</f>
        <v>0</v>
      </c>
      <c r="AA33">
        <f>IF(OR(H33="", I33="", H33=0, I33=0), 0, (H33-I33) / ( (ABS(I33))))</f>
        <v>0</v>
      </c>
      <c r="AB33">
        <f>IF(OR(H33="", I33="", H33=0, I33=0), 0, (H33-I33) / ( (ABS(H33))))</f>
        <v>0</v>
      </c>
      <c r="AC33">
        <f>IF(OR(H33="", I33="", H33=0, I33=0), 0, IF(ABS(H33-I33) = (ABS(H33) + ABS(I33)), 0, (H33-I33) / ((ABS(H33) + ABS(I33)) / 200)))</f>
        <v>0</v>
      </c>
      <c r="AD33" s="2">
        <f>G33-C33</f>
        <v>-1.7392330169677734</v>
      </c>
    </row>
    <row r="34" spans="1:30" x14ac:dyDescent="0.25">
      <c r="A34" s="7" t="s">
        <v>198</v>
      </c>
      <c r="B34" s="7" t="s">
        <v>199</v>
      </c>
      <c r="C34" s="8">
        <v>24.729999542236328</v>
      </c>
      <c r="D34" s="9">
        <v>0.29373183529958019</v>
      </c>
      <c r="E34" s="9">
        <v>1.0743596831032667</v>
      </c>
      <c r="F34" s="9">
        <v>20.778369903564453</v>
      </c>
      <c r="G34" s="9">
        <v>24.713144302368164</v>
      </c>
      <c r="H34" s="8"/>
      <c r="I34" s="8"/>
      <c r="J34" s="68"/>
      <c r="K34" s="7" t="s">
        <v>61</v>
      </c>
      <c r="L34" s="7" t="s">
        <v>132</v>
      </c>
      <c r="M34" s="9">
        <v>9.7876615524291992</v>
      </c>
      <c r="N34" s="9"/>
      <c r="O34" s="10">
        <v>29.095999908447265</v>
      </c>
      <c r="P34" s="2">
        <f>C34-O34</f>
        <v>-4.3660003662109368</v>
      </c>
      <c r="Q34" s="11">
        <f>((_xlfn.RANK.EQ(F34, PE, 1) / COUNT(PE)) * 0.4) + ((_xlfn.RANK.EQ(N34, Cash_Ratio, 1) / COUNT(Cash_Ratio)) * 0.4) + ((_xlfn.RANK.EQ(M34, Debt_Equity, 0) / COUNT(Debt_Equity)) * 0.2)</f>
        <v>0.24452119698539637</v>
      </c>
      <c r="R34" s="9">
        <v>0</v>
      </c>
      <c r="S34" s="30">
        <f>((_xlfn.RANK.EQ(F34, PE, 1) / COUNT(PE)) * 0.4) + ((_xlfn.RANK.EQ(R34, $R$2:$R$400, 1) / COUNT($R$2:$R$400)) * 0.4) + ((_xlfn.RANK.EQ(M34, Debt_Equity, 0) / COUNT(Debt_Equity)) * 0.2)</f>
        <v>0.24411027568922306</v>
      </c>
      <c r="T34" s="11">
        <f>((_xlfn.RANK.EQ(D34, Alpha, 1) / COUNT(Alpha)) * 0.5) + ((_xlfn.RANK.EQ(E34, Beta, 1) / COUNT(Beta)) * 0.5)</f>
        <v>0.68170426065162903</v>
      </c>
      <c r="U34" s="11">
        <f>((_xlfn.RANK.EQ(H34, Accounts_Re,1 ) / COUNT(Accounts_Re)) * 0.5) + ((_xlfn.RANK.EQ(I34, Acc._payable, 0) / COUNT(Acc._payable)) * 0.5)</f>
        <v>0.47722119925344153</v>
      </c>
      <c r="V34" s="11">
        <f>((_xlfn.RANK.EQ(Q34, $Q$2:$Q$981, 1) / COUNT($Q$2:$Q$981)) * 0.4) + ((_xlfn.RANK.EQ(T34, $T$2:$T$981,1 ) / COUNT($T$2:$T$981)) * 0.4) + ((_xlfn.RANK.EQ(U34, $U$2:$U$981, 1) / COUNT($U$2:$U$981)) * 0.1)</f>
        <v>0.41829573934837094</v>
      </c>
      <c r="W34" s="11">
        <f>((_xlfn.RANK.EQ(AA34, $AA$2:$AA$982, 1) / COUNT($AA$2:$AA$982)) * 0.5) + ((_xlfn.RANK.EQ(AB34, $AB$2:$AB$982,1 ) / COUNT($AB$2:$AB$982)) * 0.5)</f>
        <v>0.32330827067669171</v>
      </c>
      <c r="X34" s="11">
        <f>((_xlfn.RANK.EQ(AC34, $AC$2:$AC$982, 1) / COUNT($AC$2:$AC$983)) * 1)</f>
        <v>0.19799498746867167</v>
      </c>
      <c r="Y34" s="62">
        <f>((_xlfn.RANK.EQ(C34, Price, 0) / COUNT(Price)) * 0.5) + ((_xlfn.RANK.EQ(AD34, Price_BVPS, 1) / COUNT(Price_BVPS)) * 0.5)</f>
        <v>0.46365914786967422</v>
      </c>
      <c r="Z34" s="8">
        <f>IF(OR(H34="", I34="", H34=0, I34=0), 0, H34-I34)</f>
        <v>0</v>
      </c>
      <c r="AA34">
        <f>IF(OR(H34="", I34="", H34=0, I34=0), 0, (H34-I34) / ( (ABS(I34))))</f>
        <v>0</v>
      </c>
      <c r="AB34">
        <f>IF(OR(H34="", I34="", H34=0, I34=0), 0, (H34-I34) / ( (ABS(H34))))</f>
        <v>0</v>
      </c>
      <c r="AC34">
        <f>IF(OR(H34="", I34="", H34=0, I34=0), 0, IF(ABS(H34-I34) = (ABS(H34) + ABS(I34)), 0, (H34-I34) / ((ABS(H34) + ABS(I34)) / 200)))</f>
        <v>0</v>
      </c>
      <c r="AD34" s="2">
        <f>G34-C34</f>
        <v>-1.6855239868164063E-2</v>
      </c>
    </row>
    <row r="35" spans="1:30" x14ac:dyDescent="0.25">
      <c r="A35" s="7" t="s">
        <v>329</v>
      </c>
      <c r="B35" s="7" t="s">
        <v>330</v>
      </c>
      <c r="C35" s="8">
        <v>20.25</v>
      </c>
      <c r="D35" s="9">
        <v>0.17689590616896564</v>
      </c>
      <c r="E35" s="9">
        <v>0.37076873205280059</v>
      </c>
      <c r="F35" s="9">
        <v>21.275701522827148</v>
      </c>
      <c r="G35" s="9">
        <v>19.334529876708984</v>
      </c>
      <c r="H35" s="8">
        <v>262000</v>
      </c>
      <c r="I35" s="8"/>
      <c r="J35" s="68"/>
      <c r="K35" s="7" t="s">
        <v>61</v>
      </c>
      <c r="L35" s="7"/>
      <c r="M35" s="9">
        <v>20.172601699829102</v>
      </c>
      <c r="N35" s="9"/>
      <c r="O35" s="10">
        <v>24.3</v>
      </c>
      <c r="P35" s="2">
        <f>C35-O35</f>
        <v>-4.0500000000000007</v>
      </c>
      <c r="Q35" s="11">
        <f>((_xlfn.RANK.EQ(F35, PE, 1) / COUNT(PE)) * 0.4) + ((_xlfn.RANK.EQ(N35, Cash_Ratio, 1) / COUNT(Cash_Ratio)) * 0.4) + ((_xlfn.RANK.EQ(M35, Debt_Equity, 0) / COUNT(Debt_Equity)) * 0.2)</f>
        <v>0.235999893727251</v>
      </c>
      <c r="R35" s="9">
        <v>0</v>
      </c>
      <c r="S35" s="30">
        <f>((_xlfn.RANK.EQ(F35, PE, 1) / COUNT(PE)) * 0.4) + ((_xlfn.RANK.EQ(R35, $R$2:$R$400, 1) / COUNT($R$2:$R$400)) * 0.4) + ((_xlfn.RANK.EQ(M35, Debt_Equity, 0) / COUNT(Debt_Equity)) * 0.2)</f>
        <v>0.23558897243107768</v>
      </c>
      <c r="T35" s="11">
        <f>((_xlfn.RANK.EQ(D35, Alpha, 1) / COUNT(Alpha)) * 0.5) + ((_xlfn.RANK.EQ(E35, Beta, 1) / COUNT(Beta)) * 0.5)</f>
        <v>0.40225563909774437</v>
      </c>
      <c r="U35" s="11">
        <f>((_xlfn.RANK.EQ(H35, Accounts_Re,1 ) / COUNT(Accounts_Re)) * 0.5) + ((_xlfn.RANK.EQ(I35, Acc._payable, 0) / COUNT(Acc._payable)) * 0.5)</f>
        <v>0.57253892500594994</v>
      </c>
      <c r="V35" s="11">
        <f>((_xlfn.RANK.EQ(Q35, $Q$2:$Q$981, 1) / COUNT($Q$2:$Q$981)) * 0.4) + ((_xlfn.RANK.EQ(T35, $T$2:$T$981,1 ) / COUNT($T$2:$T$981)) * 0.4) + ((_xlfn.RANK.EQ(U35, $U$2:$U$981, 1) / COUNT($U$2:$U$981)) * 0.1)</f>
        <v>0.3005012531328321</v>
      </c>
      <c r="W35" s="11">
        <f>((_xlfn.RANK.EQ(AA35, $AA$2:$AA$982, 1) / COUNT($AA$2:$AA$982)) * 0.5) + ((_xlfn.RANK.EQ(AB35, $AB$2:$AB$982,1 ) / COUNT($AB$2:$AB$982)) * 0.5)</f>
        <v>0.32330827067669171</v>
      </c>
      <c r="X35" s="11">
        <f>((_xlfn.RANK.EQ(AC35, $AC$2:$AC$982, 1) / COUNT($AC$2:$AC$983)) * 1)</f>
        <v>0.19799498746867167</v>
      </c>
      <c r="Y35" s="62">
        <f>((_xlfn.RANK.EQ(C35, Price, 0) / COUNT(Price)) * 0.5) + ((_xlfn.RANK.EQ(AD35, Price_BVPS, 1) / COUNT(Price_BVPS)) * 0.5)</f>
        <v>0.50626566416040097</v>
      </c>
      <c r="Z35" s="8">
        <f>IF(OR(H35="", I35="", H35=0, I35=0), 0, H35-I35)</f>
        <v>0</v>
      </c>
      <c r="AA35">
        <f>IF(OR(H35="", I35="", H35=0, I35=0), 0, (H35-I35) / ( (ABS(I35))))</f>
        <v>0</v>
      </c>
      <c r="AB35">
        <f>IF(OR(H35="", I35="", H35=0, I35=0), 0, (H35-I35) / ( (ABS(H35))))</f>
        <v>0</v>
      </c>
      <c r="AC35">
        <f>IF(OR(H35="", I35="", H35=0, I35=0), 0, IF(ABS(H35-I35) = (ABS(H35) + ABS(I35)), 0, (H35-I35) / ((ABS(H35) + ABS(I35)) / 200)))</f>
        <v>0</v>
      </c>
      <c r="AD35" s="2">
        <f>G35-C35</f>
        <v>-0.91547012329101563</v>
      </c>
    </row>
    <row r="36" spans="1:30" x14ac:dyDescent="0.25">
      <c r="A36" s="7" t="s">
        <v>593</v>
      </c>
      <c r="B36" s="7" t="s">
        <v>594</v>
      </c>
      <c r="C36" s="8">
        <v>14.279999732971191</v>
      </c>
      <c r="D36" s="9">
        <v>0.4099575237392532</v>
      </c>
      <c r="E36" s="9">
        <v>0.97025241849460375</v>
      </c>
      <c r="F36" s="9">
        <v>32.838020324707031</v>
      </c>
      <c r="G36" s="9">
        <v>16.601024627685547</v>
      </c>
      <c r="H36" s="8"/>
      <c r="I36" s="8"/>
      <c r="J36" s="68"/>
      <c r="K36" s="7" t="s">
        <v>61</v>
      </c>
      <c r="L36" s="7" t="s">
        <v>24</v>
      </c>
      <c r="M36" s="9">
        <v>194.68447875976563</v>
      </c>
      <c r="N36" s="9"/>
      <c r="O36" s="10">
        <v>17.036000061035157</v>
      </c>
      <c r="P36" s="2">
        <f>C36-O36</f>
        <v>-2.7560003280639656</v>
      </c>
      <c r="Q36" s="11">
        <f>((_xlfn.RANK.EQ(F36, PE, 1) / COUNT(PE)) * 0.4) + ((_xlfn.RANK.EQ(N36, Cash_Ratio, 1) / COUNT(Cash_Ratio)) * 0.4) + ((_xlfn.RANK.EQ(M36, Debt_Equity, 0) / COUNT(Debt_Equity)) * 0.2)</f>
        <v>0.22046104660945651</v>
      </c>
      <c r="R36" s="9">
        <v>0</v>
      </c>
      <c r="S36" s="30">
        <f>((_xlfn.RANK.EQ(F36, PE, 1) / COUNT(PE)) * 0.4) + ((_xlfn.RANK.EQ(R36, $R$2:$R$400, 1) / COUNT($R$2:$R$400)) * 0.4) + ((_xlfn.RANK.EQ(M36, Debt_Equity, 0) / COUNT(Debt_Equity)) * 0.2)</f>
        <v>0.22005012531328322</v>
      </c>
      <c r="T36" s="11">
        <f>((_xlfn.RANK.EQ(D36, Alpha, 1) / COUNT(Alpha)) * 0.5) + ((_xlfn.RANK.EQ(E36, Beta, 1) / COUNT(Beta)) * 0.5)</f>
        <v>0.68922305764411029</v>
      </c>
      <c r="U36" s="11">
        <f>((_xlfn.RANK.EQ(H36, Accounts_Re,1 ) / COUNT(Accounts_Re)) * 0.5) + ((_xlfn.RANK.EQ(I36, Acc._payable, 0) / COUNT(Acc._payable)) * 0.5)</f>
        <v>0.47722119925344153</v>
      </c>
      <c r="V36" s="11">
        <f>((_xlfn.RANK.EQ(Q36, $Q$2:$Q$981, 1) / COUNT($Q$2:$Q$981)) * 0.4) + ((_xlfn.RANK.EQ(T36, $T$2:$T$981,1 ) / COUNT($T$2:$T$981)) * 0.4) + ((_xlfn.RANK.EQ(U36, $U$2:$U$981, 1) / COUNT($U$2:$U$981)) * 0.1)</f>
        <v>0.41528822055137848</v>
      </c>
      <c r="W36" s="11">
        <f>((_xlfn.RANK.EQ(AA36, $AA$2:$AA$982, 1) / COUNT($AA$2:$AA$982)) * 0.5) + ((_xlfn.RANK.EQ(AB36, $AB$2:$AB$982,1 ) / COUNT($AB$2:$AB$982)) * 0.5)</f>
        <v>0.32330827067669171</v>
      </c>
      <c r="X36" s="11">
        <f>((_xlfn.RANK.EQ(AC36, $AC$2:$AC$982, 1) / COUNT($AC$2:$AC$983)) * 1)</f>
        <v>0.19799498746867167</v>
      </c>
      <c r="Y36" s="62">
        <f>((_xlfn.RANK.EQ(C36, Price, 0) / COUNT(Price)) * 0.5) + ((_xlfn.RANK.EQ(AD36, Price_BVPS, 1) / COUNT(Price_BVPS)) * 0.5)</f>
        <v>0.71052631578947367</v>
      </c>
      <c r="Z36" s="8">
        <f>IF(OR(H36="", I36="", H36=0, I36=0), 0, H36-I36)</f>
        <v>0</v>
      </c>
      <c r="AA36">
        <f>IF(OR(H36="", I36="", H36=0, I36=0), 0, (H36-I36) / ( (ABS(I36))))</f>
        <v>0</v>
      </c>
      <c r="AB36">
        <f>IF(OR(H36="", I36="", H36=0, I36=0), 0, (H36-I36) / ( (ABS(H36))))</f>
        <v>0</v>
      </c>
      <c r="AC36">
        <f>IF(OR(H36="", I36="", H36=0, I36=0), 0, IF(ABS(H36-I36) = (ABS(H36) + ABS(I36)), 0, (H36-I36) / ((ABS(H36) + ABS(I36)) / 200)))</f>
        <v>0</v>
      </c>
      <c r="AD36" s="2">
        <f>G36-C36</f>
        <v>2.3210248947143555</v>
      </c>
    </row>
    <row r="37" spans="1:30" x14ac:dyDescent="0.25">
      <c r="A37" s="7" t="s">
        <v>575</v>
      </c>
      <c r="B37" s="7" t="s">
        <v>576</v>
      </c>
      <c r="C37" s="8">
        <v>14.659999847412109</v>
      </c>
      <c r="D37" s="9">
        <v>0.17178604654483973</v>
      </c>
      <c r="E37" s="9">
        <v>0.24007545764081675</v>
      </c>
      <c r="F37" s="9">
        <v>23.005388259887695</v>
      </c>
      <c r="G37" s="9">
        <v>11.812318801879883</v>
      </c>
      <c r="H37" s="8"/>
      <c r="I37" s="8"/>
      <c r="J37" s="68"/>
      <c r="K37" s="7" t="s">
        <v>61</v>
      </c>
      <c r="L37" s="29" t="s">
        <v>577</v>
      </c>
      <c r="M37" s="9">
        <v>82.748908996582031</v>
      </c>
      <c r="N37" s="9"/>
      <c r="O37" s="10">
        <v>17.527999877929688</v>
      </c>
      <c r="P37" s="2">
        <f>C37-O37</f>
        <v>-2.8680000305175781</v>
      </c>
      <c r="Q37" s="11">
        <f>((_xlfn.RANK.EQ(F37, PE, 1) / COUNT(PE)) * 0.4) + ((_xlfn.RANK.EQ(N37, Cash_Ratio, 1) / COUNT(Cash_Ratio)) * 0.4) + ((_xlfn.RANK.EQ(M37, Debt_Equity, 0) / COUNT(Debt_Equity)) * 0.2)</f>
        <v>0.20241593382750162</v>
      </c>
      <c r="R37" s="9">
        <v>0</v>
      </c>
      <c r="S37" s="30">
        <f>((_xlfn.RANK.EQ(F37, PE, 1) / COUNT(PE)) * 0.4) + ((_xlfn.RANK.EQ(R37, $R$2:$R$400, 1) / COUNT($R$2:$R$400)) * 0.4) + ((_xlfn.RANK.EQ(M37, Debt_Equity, 0) / COUNT(Debt_Equity)) * 0.2)</f>
        <v>0.20200501253132835</v>
      </c>
      <c r="T37" s="11">
        <f>((_xlfn.RANK.EQ(D37, Alpha, 1) / COUNT(Alpha)) * 0.5) + ((_xlfn.RANK.EQ(E37, Beta, 1) / COUNT(Beta)) * 0.5)</f>
        <v>0.31077694235588971</v>
      </c>
      <c r="U37" s="11">
        <f>((_xlfn.RANK.EQ(H37, Accounts_Re,1 ) / COUNT(Accounts_Re)) * 0.5) + ((_xlfn.RANK.EQ(I37, Acc._payable, 0) / COUNT(Acc._payable)) * 0.5)</f>
        <v>0.47722119925344153</v>
      </c>
      <c r="V37" s="11">
        <f>((_xlfn.RANK.EQ(Q37, $Q$2:$Q$981, 1) / COUNT($Q$2:$Q$981)) * 0.4) + ((_xlfn.RANK.EQ(T37, $T$2:$T$981,1 ) / COUNT($T$2:$T$981)) * 0.4) + ((_xlfn.RANK.EQ(U37, $U$2:$U$981, 1) / COUNT($U$2:$U$981)) * 0.1)</f>
        <v>0.19373433583959898</v>
      </c>
      <c r="W37" s="11">
        <f>((_xlfn.RANK.EQ(AA37, $AA$2:$AA$982, 1) / COUNT($AA$2:$AA$982)) * 0.5) + ((_xlfn.RANK.EQ(AB37, $AB$2:$AB$982,1 ) / COUNT($AB$2:$AB$982)) * 0.5)</f>
        <v>0.32330827067669171</v>
      </c>
      <c r="X37" s="11">
        <f>((_xlfn.RANK.EQ(AC37, $AC$2:$AC$982, 1) / COUNT($AC$2:$AC$983)) * 1)</f>
        <v>0.19799498746867167</v>
      </c>
      <c r="Y37" s="62">
        <f>((_xlfn.RANK.EQ(C37, Price, 0) / COUNT(Price)) * 0.5) + ((_xlfn.RANK.EQ(AD37, Price_BVPS, 1) / COUNT(Price_BVPS)) * 0.5)</f>
        <v>0.59899749373433586</v>
      </c>
      <c r="Z37" s="8">
        <f>IF(OR(H37="", I37="", H37=0, I37=0), 0, H37-I37)</f>
        <v>0</v>
      </c>
      <c r="AA37">
        <f>IF(OR(H37="", I37="", H37=0, I37=0), 0, (H37-I37) / ( (ABS(I37))))</f>
        <v>0</v>
      </c>
      <c r="AB37">
        <f>IF(OR(H37="", I37="", H37=0, I37=0), 0, (H37-I37) / ( (ABS(H37))))</f>
        <v>0</v>
      </c>
      <c r="AC37">
        <f>IF(OR(H37="", I37="", H37=0, I37=0), 0, IF(ABS(H37-I37) = (ABS(H37) + ABS(I37)), 0, (H37-I37) / ((ABS(H37) + ABS(I37)) / 200)))</f>
        <v>0</v>
      </c>
      <c r="AD37" s="2">
        <f>G37-C37</f>
        <v>-2.8476810455322266</v>
      </c>
    </row>
    <row r="38" spans="1:30" x14ac:dyDescent="0.25">
      <c r="A38" s="7" t="s">
        <v>926</v>
      </c>
      <c r="B38" s="7" t="s">
        <v>927</v>
      </c>
      <c r="C38" s="8">
        <v>10.350000381469727</v>
      </c>
      <c r="D38" s="9">
        <v>-0.10805909583517306</v>
      </c>
      <c r="E38" s="9">
        <v>0.59538761125611062</v>
      </c>
      <c r="F38" s="9">
        <v>16.838708877563477</v>
      </c>
      <c r="G38" s="9">
        <v>11.123242378234863</v>
      </c>
      <c r="H38" s="8"/>
      <c r="I38" s="8"/>
      <c r="J38" s="68"/>
      <c r="K38" s="7" t="s">
        <v>61</v>
      </c>
      <c r="L38" s="7" t="s">
        <v>32</v>
      </c>
      <c r="M38" s="9">
        <v>2.5187230110168457</v>
      </c>
      <c r="N38" s="9"/>
      <c r="O38" s="10">
        <v>12.445999908447266</v>
      </c>
      <c r="P38" s="2">
        <f>C38-O38</f>
        <v>-2.0959995269775398</v>
      </c>
      <c r="Q38" s="11">
        <f>((_xlfn.RANK.EQ(F38, PE, 1) / COUNT(PE)) * 0.4) + ((_xlfn.RANK.EQ(N38, Cash_Ratio, 1) / COUNT(Cash_Ratio)) * 0.4) + ((_xlfn.RANK.EQ(M38, Debt_Equity, 0) / COUNT(Debt_Equity)) * 0.2)</f>
        <v>0.20191468069466953</v>
      </c>
      <c r="R38" s="9">
        <v>0</v>
      </c>
      <c r="S38" s="30">
        <f>((_xlfn.RANK.EQ(F38, PE, 1) / COUNT(PE)) * 0.4) + ((_xlfn.RANK.EQ(R38, $R$2:$R$400, 1) / COUNT($R$2:$R$400)) * 0.4) + ((_xlfn.RANK.EQ(M38, Debt_Equity, 0) / COUNT(Debt_Equity)) * 0.2)</f>
        <v>0.20150375939849624</v>
      </c>
      <c r="T38" s="11">
        <f>((_xlfn.RANK.EQ(D38, Alpha, 1) / COUNT(Alpha)) * 0.5) + ((_xlfn.RANK.EQ(E38, Beta, 1) / COUNT(Beta)) * 0.5)</f>
        <v>0.2932330827067669</v>
      </c>
      <c r="U38" s="11">
        <f>((_xlfn.RANK.EQ(H38, Accounts_Re,1 ) / COUNT(Accounts_Re)) * 0.5) + ((_xlfn.RANK.EQ(I38, Acc._payable, 0) / COUNT(Acc._payable)) * 0.5)</f>
        <v>0.47722119925344153</v>
      </c>
      <c r="V38" s="11">
        <f>((_xlfn.RANK.EQ(Q38, $Q$2:$Q$981, 1) / COUNT($Q$2:$Q$981)) * 0.4) + ((_xlfn.RANK.EQ(T38, $T$2:$T$981,1 ) / COUNT($T$2:$T$981)) * 0.4) + ((_xlfn.RANK.EQ(U38, $U$2:$U$981, 1) / COUNT($U$2:$U$981)) * 0.1)</f>
        <v>0.17769423558897243</v>
      </c>
      <c r="W38" s="11">
        <f>((_xlfn.RANK.EQ(AA38, $AA$2:$AA$982, 1) / COUNT($AA$2:$AA$982)) * 0.5) + ((_xlfn.RANK.EQ(AB38, $AB$2:$AB$982,1 ) / COUNT($AB$2:$AB$982)) * 0.5)</f>
        <v>0.32330827067669171</v>
      </c>
      <c r="X38" s="11">
        <f>((_xlfn.RANK.EQ(AC38, $AC$2:$AC$982, 1) / COUNT($AC$2:$AC$983)) * 1)</f>
        <v>0.19799498746867167</v>
      </c>
      <c r="Y38" s="62">
        <f>((_xlfn.RANK.EQ(C38, Price, 0) / COUNT(Price)) * 0.5) + ((_xlfn.RANK.EQ(AD38, Price_BVPS, 1) / COUNT(Price_BVPS)) * 0.5)</f>
        <v>0.89223057644110271</v>
      </c>
      <c r="Z38" s="8">
        <f>IF(OR(H38="", I38="", H38=0, I38=0), 0, H38-I38)</f>
        <v>0</v>
      </c>
      <c r="AA38">
        <f>IF(OR(H38="", I38="", H38=0, I38=0), 0, (H38-I38) / ( (ABS(I38))))</f>
        <v>0</v>
      </c>
      <c r="AB38">
        <f>IF(OR(H38="", I38="", H38=0, I38=0), 0, (H38-I38) / ( (ABS(H38))))</f>
        <v>0</v>
      </c>
      <c r="AC38">
        <f>IF(OR(H38="", I38="", H38=0, I38=0), 0, IF(ABS(H38-I38) = (ABS(H38) + ABS(I38)), 0, (H38-I38) / ((ABS(H38) + ABS(I38)) / 200)))</f>
        <v>0</v>
      </c>
      <c r="AD38" s="2">
        <f>G38-C38</f>
        <v>0.77324199676513672</v>
      </c>
    </row>
    <row r="39" spans="1:30" x14ac:dyDescent="0.25">
      <c r="A39" s="7" t="s">
        <v>122</v>
      </c>
      <c r="B39" s="7" t="s">
        <v>123</v>
      </c>
      <c r="C39" s="8">
        <v>26.940000534057617</v>
      </c>
      <c r="D39" s="9">
        <v>0.46617949753328775</v>
      </c>
      <c r="E39" s="9">
        <v>0.903358445023135</v>
      </c>
      <c r="F39" s="9">
        <v>18.621498107910156</v>
      </c>
      <c r="G39" s="9">
        <v>27.913726806640625</v>
      </c>
      <c r="H39" s="8"/>
      <c r="I39" s="8"/>
      <c r="J39" s="68"/>
      <c r="K39" s="7" t="s">
        <v>61</v>
      </c>
      <c r="L39" s="7" t="s">
        <v>84</v>
      </c>
      <c r="M39" s="9">
        <v>14.271744728088379</v>
      </c>
      <c r="N39" s="9"/>
      <c r="O39" s="10">
        <v>32.220000076293942</v>
      </c>
      <c r="P39" s="2">
        <f>C39-O39</f>
        <v>-5.2799995422363253</v>
      </c>
      <c r="Q39" s="11">
        <f>((_xlfn.RANK.EQ(F39, PE, 1) / COUNT(PE)) * 0.4) + ((_xlfn.RANK.EQ(N39, Cash_Ratio, 1) / COUNT(Cash_Ratio)) * 0.4) + ((_xlfn.RANK.EQ(M39, Debt_Equity, 0) / COUNT(Debt_Equity)) * 0.2)</f>
        <v>0.20191468069466953</v>
      </c>
      <c r="R39" s="9">
        <v>0</v>
      </c>
      <c r="S39" s="30">
        <f>((_xlfn.RANK.EQ(F39, PE, 1) / COUNT(PE)) * 0.4) + ((_xlfn.RANK.EQ(R39, $R$2:$R$400, 1) / COUNT($R$2:$R$400)) * 0.4) + ((_xlfn.RANK.EQ(M39, Debt_Equity, 0) / COUNT(Debt_Equity)) * 0.2)</f>
        <v>0.20150375939849624</v>
      </c>
      <c r="T39" s="11">
        <f>((_xlfn.RANK.EQ(D39, Alpha, 1) / COUNT(Alpha)) * 0.5) + ((_xlfn.RANK.EQ(E39, Beta, 1) / COUNT(Beta)) * 0.5)</f>
        <v>0.68421052631578949</v>
      </c>
      <c r="U39" s="11">
        <f>((_xlfn.RANK.EQ(H39, Accounts_Re,1 ) / COUNT(Accounts_Re)) * 0.5) + ((_xlfn.RANK.EQ(I39, Acc._payable, 0) / COUNT(Acc._payable)) * 0.5)</f>
        <v>0.47722119925344153</v>
      </c>
      <c r="V39" s="11">
        <f>((_xlfn.RANK.EQ(Q39, $Q$2:$Q$981, 1) / COUNT($Q$2:$Q$981)) * 0.4) + ((_xlfn.RANK.EQ(T39, $T$2:$T$981,1 ) / COUNT($T$2:$T$981)) * 0.4) + ((_xlfn.RANK.EQ(U39, $U$2:$U$981, 1) / COUNT($U$2:$U$981)) * 0.1)</f>
        <v>0.40526315789473688</v>
      </c>
      <c r="W39" s="11">
        <f>((_xlfn.RANK.EQ(AA39, $AA$2:$AA$982, 1) / COUNT($AA$2:$AA$982)) * 0.5) + ((_xlfn.RANK.EQ(AB39, $AB$2:$AB$982,1 ) / COUNT($AB$2:$AB$982)) * 0.5)</f>
        <v>0.32330827067669171</v>
      </c>
      <c r="X39" s="11">
        <f>((_xlfn.RANK.EQ(AC39, $AC$2:$AC$982, 1) / COUNT($AC$2:$AC$983)) * 1)</f>
        <v>0.19799498746867167</v>
      </c>
      <c r="Y39" s="62">
        <f>((_xlfn.RANK.EQ(C39, Price, 0) / COUNT(Price)) * 0.5) + ((_xlfn.RANK.EQ(AD39, Price_BVPS, 1) / COUNT(Price_BVPS)) * 0.5)</f>
        <v>0.45363408521303261</v>
      </c>
      <c r="Z39" s="8">
        <f>IF(OR(H39="", I39="", H39=0, I39=0), 0, H39-I39)</f>
        <v>0</v>
      </c>
      <c r="AA39">
        <f>IF(OR(H39="", I39="", H39=0, I39=0), 0, (H39-I39) / ( (ABS(I39))))</f>
        <v>0</v>
      </c>
      <c r="AB39">
        <f>IF(OR(H39="", I39="", H39=0, I39=0), 0, (H39-I39) / ( (ABS(H39))))</f>
        <v>0</v>
      </c>
      <c r="AC39">
        <f>IF(OR(H39="", I39="", H39=0, I39=0), 0, IF(ABS(H39-I39) = (ABS(H39) + ABS(I39)), 0, (H39-I39) / ((ABS(H39) + ABS(I39)) / 200)))</f>
        <v>0</v>
      </c>
      <c r="AD39" s="2">
        <f>G39-C39</f>
        <v>0.97372627258300781</v>
      </c>
    </row>
    <row r="40" spans="1:30" x14ac:dyDescent="0.25">
      <c r="A40" s="7" t="s">
        <v>609</v>
      </c>
      <c r="B40" s="7" t="s">
        <v>610</v>
      </c>
      <c r="C40" s="8">
        <v>13.960000038146973</v>
      </c>
      <c r="D40" s="9">
        <v>4.4800536107525497E-2</v>
      </c>
      <c r="E40" s="9">
        <v>0.22837606821584824</v>
      </c>
      <c r="F40" s="9">
        <v>21.476922988891602</v>
      </c>
      <c r="G40" s="9">
        <v>12.19638951619466</v>
      </c>
      <c r="H40" s="8"/>
      <c r="I40" s="8"/>
      <c r="J40" s="68"/>
      <c r="K40" s="7" t="s">
        <v>61</v>
      </c>
      <c r="L40" s="7" t="s">
        <v>16</v>
      </c>
      <c r="M40" s="9">
        <v>68.180740356445313</v>
      </c>
      <c r="N40" s="9"/>
      <c r="O40" s="10">
        <v>16.688000106811522</v>
      </c>
      <c r="P40" s="2">
        <f>C40-O40</f>
        <v>-2.7280000686645494</v>
      </c>
      <c r="Q40" s="11">
        <f>((_xlfn.RANK.EQ(F40, PE, 1) / COUNT(PE)) * 0.4) + ((_xlfn.RANK.EQ(N40, Cash_Ratio, 1) / COUNT(Cash_Ratio)) * 0.4) + ((_xlfn.RANK.EQ(M40, Debt_Equity, 0) / COUNT(Debt_Equity)) * 0.2)</f>
        <v>0.20141342756183744</v>
      </c>
      <c r="R40" s="9">
        <v>0</v>
      </c>
      <c r="S40" s="30">
        <f>((_xlfn.RANK.EQ(F40, PE, 1) / COUNT(PE)) * 0.4) + ((_xlfn.RANK.EQ(R40, $R$2:$R$400, 1) / COUNT($R$2:$R$400)) * 0.4) + ((_xlfn.RANK.EQ(M40, Debt_Equity, 0) / COUNT(Debt_Equity)) * 0.2)</f>
        <v>0.20100250626566415</v>
      </c>
      <c r="T40" s="11">
        <f>((_xlfn.RANK.EQ(D40, Alpha, 1) / COUNT(Alpha)) * 0.5) + ((_xlfn.RANK.EQ(E40, Beta, 1) / COUNT(Beta)) * 0.5)</f>
        <v>0.25187969924812026</v>
      </c>
      <c r="U40" s="11">
        <f>((_xlfn.RANK.EQ(H40, Accounts_Re,1 ) / COUNT(Accounts_Re)) * 0.5) + ((_xlfn.RANK.EQ(I40, Acc._payable, 0) / COUNT(Acc._payable)) * 0.5)</f>
        <v>0.47722119925344153</v>
      </c>
      <c r="V40" s="11">
        <f>((_xlfn.RANK.EQ(Q40, $Q$2:$Q$981, 1) / COUNT($Q$2:$Q$981)) * 0.4) + ((_xlfn.RANK.EQ(T40, $T$2:$T$981,1 ) / COUNT($T$2:$T$981)) * 0.4) + ((_xlfn.RANK.EQ(U40, $U$2:$U$981, 1) / COUNT($U$2:$U$981)) * 0.1)</f>
        <v>0.13258145363408522</v>
      </c>
      <c r="W40" s="11">
        <f>((_xlfn.RANK.EQ(AA40, $AA$2:$AA$982, 1) / COUNT($AA$2:$AA$982)) * 0.5) + ((_xlfn.RANK.EQ(AB40, $AB$2:$AB$982,1 ) / COUNT($AB$2:$AB$982)) * 0.5)</f>
        <v>0.32330827067669171</v>
      </c>
      <c r="X40" s="11">
        <f>((_xlfn.RANK.EQ(AC40, $AC$2:$AC$982, 1) / COUNT($AC$2:$AC$983)) * 1)</f>
        <v>0.19799498746867167</v>
      </c>
      <c r="Y40" s="62">
        <f>((_xlfn.RANK.EQ(C40, Price, 0) / COUNT(Price)) * 0.5) + ((_xlfn.RANK.EQ(AD40, Price_BVPS, 1) / COUNT(Price_BVPS)) * 0.5)</f>
        <v>0.64035087719298245</v>
      </c>
      <c r="Z40" s="8">
        <f>IF(OR(H40="", I40="", H40=0, I40=0), 0, H40-I40)</f>
        <v>0</v>
      </c>
      <c r="AA40">
        <f>IF(OR(H40="", I40="", H40=0, I40=0), 0, (H40-I40) / ( (ABS(I40))))</f>
        <v>0</v>
      </c>
      <c r="AB40">
        <f>IF(OR(H40="", I40="", H40=0, I40=0), 0, (H40-I40) / ( (ABS(H40))))</f>
        <v>0</v>
      </c>
      <c r="AC40">
        <f>IF(OR(H40="", I40="", H40=0, I40=0), 0, IF(ABS(H40-I40) = (ABS(H40) + ABS(I40)), 0, (H40-I40) / ((ABS(H40) + ABS(I40)) / 200)))</f>
        <v>0</v>
      </c>
      <c r="AD40" s="2">
        <f>G40-C40</f>
        <v>-1.7636105219523124</v>
      </c>
    </row>
    <row r="41" spans="1:30" x14ac:dyDescent="0.25">
      <c r="A41" s="7" t="s">
        <v>255</v>
      </c>
      <c r="B41" s="7" t="s">
        <v>256</v>
      </c>
      <c r="C41" s="8">
        <v>22.520000457763672</v>
      </c>
      <c r="D41" s="9">
        <v>3.7740116139157433E-2</v>
      </c>
      <c r="E41" s="9">
        <v>0.20344366590146637</v>
      </c>
      <c r="F41" s="9">
        <v>18.075679779052734</v>
      </c>
      <c r="G41" s="9">
        <v>33.484294891357422</v>
      </c>
      <c r="H41" s="8"/>
      <c r="I41" s="8"/>
      <c r="J41" s="68"/>
      <c r="K41" s="7" t="s">
        <v>61</v>
      </c>
      <c r="L41" s="7" t="s">
        <v>244</v>
      </c>
      <c r="M41" s="9">
        <v>14.627984046936035</v>
      </c>
      <c r="N41" s="9"/>
      <c r="O41" s="10">
        <v>26.504000091552733</v>
      </c>
      <c r="P41" s="2">
        <f>C41-O41</f>
        <v>-3.9839996337890611</v>
      </c>
      <c r="Q41" s="11">
        <f>((_xlfn.RANK.EQ(F41, PE, 1) / COUNT(PE)) * 0.4) + ((_xlfn.RANK.EQ(N41, Cash_Ratio, 1) / COUNT(Cash_Ratio)) * 0.4) + ((_xlfn.RANK.EQ(M41, Debt_Equity, 0) / COUNT(Debt_Equity)) * 0.2)</f>
        <v>0.19389463056935627</v>
      </c>
      <c r="R41" s="9">
        <v>0</v>
      </c>
      <c r="S41" s="30">
        <f>((_xlfn.RANK.EQ(F41, PE, 1) / COUNT(PE)) * 0.4) + ((_xlfn.RANK.EQ(R41, $R$2:$R$400, 1) / COUNT($R$2:$R$400)) * 0.4) + ((_xlfn.RANK.EQ(M41, Debt_Equity, 0) / COUNT(Debt_Equity)) * 0.2)</f>
        <v>0.19348370927318298</v>
      </c>
      <c r="T41" s="11">
        <f>((_xlfn.RANK.EQ(D41, Alpha, 1) / COUNT(Alpha)) * 0.5) + ((_xlfn.RANK.EQ(E41, Beta, 1) / COUNT(Beta)) * 0.5)</f>
        <v>0.24185463659147868</v>
      </c>
      <c r="U41" s="11">
        <f>((_xlfn.RANK.EQ(H41, Accounts_Re,1 ) / COUNT(Accounts_Re)) * 0.5) + ((_xlfn.RANK.EQ(I41, Acc._payable, 0) / COUNT(Acc._payable)) * 0.5)</f>
        <v>0.47722119925344153</v>
      </c>
      <c r="V41" s="11">
        <f>((_xlfn.RANK.EQ(Q41, $Q$2:$Q$981, 1) / COUNT($Q$2:$Q$981)) * 0.4) + ((_xlfn.RANK.EQ(T41, $T$2:$T$981,1 ) / COUNT($T$2:$T$981)) * 0.4) + ((_xlfn.RANK.EQ(U41, $U$2:$U$981, 1) / COUNT($U$2:$U$981)) * 0.1)</f>
        <v>0.12055137844611527</v>
      </c>
      <c r="W41" s="11">
        <f>((_xlfn.RANK.EQ(AA41, $AA$2:$AA$982, 1) / COUNT($AA$2:$AA$982)) * 0.5) + ((_xlfn.RANK.EQ(AB41, $AB$2:$AB$982,1 ) / COUNT($AB$2:$AB$982)) * 0.5)</f>
        <v>0.32330827067669171</v>
      </c>
      <c r="X41" s="11">
        <f>((_xlfn.RANK.EQ(AC41, $AC$2:$AC$982, 1) / COUNT($AC$2:$AC$983)) * 1)</f>
        <v>0.19799498746867167</v>
      </c>
      <c r="Y41" s="62">
        <f>((_xlfn.RANK.EQ(C41, Price, 0) / COUNT(Price)) * 0.5) + ((_xlfn.RANK.EQ(AD41, Price_BVPS, 1) / COUNT(Price_BVPS)) * 0.5)</f>
        <v>0.58771929824561397</v>
      </c>
      <c r="Z41" s="8">
        <f>IF(OR(H41="", I41="", H41=0, I41=0), 0, H41-I41)</f>
        <v>0</v>
      </c>
      <c r="AA41">
        <f>IF(OR(H41="", I41="", H41=0, I41=0), 0, (H41-I41) / ( (ABS(I41))))</f>
        <v>0</v>
      </c>
      <c r="AB41">
        <f>IF(OR(H41="", I41="", H41=0, I41=0), 0, (H41-I41) / ( (ABS(H41))))</f>
        <v>0</v>
      </c>
      <c r="AC41">
        <f>IF(OR(H41="", I41="", H41=0, I41=0), 0, IF(ABS(H41-I41) = (ABS(H41) + ABS(I41)), 0, (H41-I41) / ((ABS(H41) + ABS(I41)) / 200)))</f>
        <v>0</v>
      </c>
      <c r="AD41" s="2">
        <f>G41-C41</f>
        <v>10.96429443359375</v>
      </c>
    </row>
    <row r="42" spans="1:30" x14ac:dyDescent="0.25">
      <c r="A42" s="7" t="s">
        <v>456</v>
      </c>
      <c r="B42" s="7" t="s">
        <v>457</v>
      </c>
      <c r="C42" s="8">
        <v>17</v>
      </c>
      <c r="D42" s="9">
        <v>-0.10648728542685694</v>
      </c>
      <c r="E42" s="9">
        <v>0.16330697557966856</v>
      </c>
      <c r="F42" s="9">
        <v>28.416666030883789</v>
      </c>
      <c r="G42" s="9">
        <v>21.587663650512695</v>
      </c>
      <c r="H42" s="8"/>
      <c r="I42" s="8"/>
      <c r="J42" s="68"/>
      <c r="K42" s="7" t="s">
        <v>61</v>
      </c>
      <c r="L42" s="29" t="s">
        <v>88</v>
      </c>
      <c r="M42" s="9">
        <v>192.69590759277344</v>
      </c>
      <c r="N42" s="9"/>
      <c r="O42" s="10">
        <v>20.442100143432619</v>
      </c>
      <c r="P42" s="2">
        <f>C42-O42</f>
        <v>-3.4421001434326186</v>
      </c>
      <c r="Q42" s="11">
        <f>((_xlfn.RANK.EQ(F42, PE, 1) / COUNT(PE)) * 0.4) + ((_xlfn.RANK.EQ(N42, Cash_Ratio, 1) / COUNT(Cash_Ratio)) * 0.4) + ((_xlfn.RANK.EQ(M42, Debt_Equity, 0) / COUNT(Debt_Equity)) * 0.2)</f>
        <v>0.19339337743652418</v>
      </c>
      <c r="R42" s="9">
        <v>0</v>
      </c>
      <c r="S42" s="30">
        <f>((_xlfn.RANK.EQ(F42, PE, 1) / COUNT(PE)) * 0.4) + ((_xlfn.RANK.EQ(R42, $R$2:$R$400, 1) / COUNT($R$2:$R$400)) * 0.4) + ((_xlfn.RANK.EQ(M42, Debt_Equity, 0) / COUNT(Debt_Equity)) * 0.2)</f>
        <v>0.19298245614035089</v>
      </c>
      <c r="T42" s="11">
        <f>((_xlfn.RANK.EQ(D42, Alpha, 1) / COUNT(Alpha)) * 0.5) + ((_xlfn.RANK.EQ(E42, Beta, 1) / COUNT(Beta)) * 0.5)</f>
        <v>0.13408521303258145</v>
      </c>
      <c r="U42" s="11">
        <f>((_xlfn.RANK.EQ(H42, Accounts_Re,1 ) / COUNT(Accounts_Re)) * 0.5) + ((_xlfn.RANK.EQ(I42, Acc._payable, 0) / COUNT(Acc._payable)) * 0.5)</f>
        <v>0.47722119925344153</v>
      </c>
      <c r="V42" s="11">
        <f>((_xlfn.RANK.EQ(Q42, $Q$2:$Q$981, 1) / COUNT($Q$2:$Q$981)) * 0.4) + ((_xlfn.RANK.EQ(T42, $T$2:$T$981,1 ) / COUNT($T$2:$T$981)) * 0.4) + ((_xlfn.RANK.EQ(U42, $U$2:$U$981, 1) / COUNT($U$2:$U$981)) * 0.1)</f>
        <v>8.9473684210526316E-2</v>
      </c>
      <c r="W42" s="11">
        <f>((_xlfn.RANK.EQ(AA42, $AA$2:$AA$982, 1) / COUNT($AA$2:$AA$982)) * 0.5) + ((_xlfn.RANK.EQ(AB42, $AB$2:$AB$982,1 ) / COUNT($AB$2:$AB$982)) * 0.5)</f>
        <v>0.32330827067669171</v>
      </c>
      <c r="X42" s="11">
        <f>((_xlfn.RANK.EQ(AC42, $AC$2:$AC$982, 1) / COUNT($AC$2:$AC$983)) * 1)</f>
        <v>0.19799498746867167</v>
      </c>
      <c r="Y42" s="62">
        <f>((_xlfn.RANK.EQ(C42, Price, 0) / COUNT(Price)) * 0.5) + ((_xlfn.RANK.EQ(AD42, Price_BVPS, 1) / COUNT(Price_BVPS)) * 0.5)</f>
        <v>0.65664160401002503</v>
      </c>
      <c r="Z42" s="8">
        <f>IF(OR(H42="", I42="", H42=0, I42=0), 0, H42-I42)</f>
        <v>0</v>
      </c>
      <c r="AA42">
        <f>IF(OR(H42="", I42="", H42=0, I42=0), 0, (H42-I42) / ( (ABS(I42))))</f>
        <v>0</v>
      </c>
      <c r="AB42">
        <f>IF(OR(H42="", I42="", H42=0, I42=0), 0, (H42-I42) / ( (ABS(H42))))</f>
        <v>0</v>
      </c>
      <c r="AC42">
        <f>IF(OR(H42="", I42="", H42=0, I42=0), 0, IF(ABS(H42-I42) = (ABS(H42) + ABS(I42)), 0, (H42-I42) / ((ABS(H42) + ABS(I42)) / 200)))</f>
        <v>0</v>
      </c>
      <c r="AD42" s="2">
        <f>G42-C42</f>
        <v>4.5876636505126953</v>
      </c>
    </row>
    <row r="43" spans="1:30" x14ac:dyDescent="0.25">
      <c r="A43" s="7" t="s">
        <v>469</v>
      </c>
      <c r="B43" s="7" t="s">
        <v>470</v>
      </c>
      <c r="C43" s="8">
        <v>16.680000305175781</v>
      </c>
      <c r="D43" s="9">
        <v>-4.2291438640020974E-2</v>
      </c>
      <c r="E43" s="9">
        <v>1.4659939636746906</v>
      </c>
      <c r="F43" s="9">
        <v>23.457948684692383</v>
      </c>
      <c r="G43" s="9">
        <v>25.554969787597656</v>
      </c>
      <c r="H43" s="8"/>
      <c r="I43" s="8"/>
      <c r="J43" s="68"/>
      <c r="K43" s="7" t="s">
        <v>61</v>
      </c>
      <c r="L43" s="7" t="s">
        <v>132</v>
      </c>
      <c r="M43" s="9">
        <v>107.53377532958984</v>
      </c>
      <c r="N43" s="9"/>
      <c r="O43" s="10">
        <v>19.589999961853028</v>
      </c>
      <c r="P43" s="2">
        <f>C43-O43</f>
        <v>-2.9099996566772468</v>
      </c>
      <c r="Q43" s="11">
        <f>((_xlfn.RANK.EQ(F43, PE, 1) / COUNT(PE)) * 0.4) + ((_xlfn.RANK.EQ(N43, Cash_Ratio, 1) / COUNT(Cash_Ratio)) * 0.4) + ((_xlfn.RANK.EQ(M43, Debt_Equity, 0) / COUNT(Debt_Equity)) * 0.2)</f>
        <v>0.19088711177236378</v>
      </c>
      <c r="R43" s="9">
        <v>0</v>
      </c>
      <c r="S43" s="30">
        <f>((_xlfn.RANK.EQ(F43, PE, 1) / COUNT(PE)) * 0.4) + ((_xlfn.RANK.EQ(R43, $R$2:$R$400, 1) / COUNT($R$2:$R$400)) * 0.4) + ((_xlfn.RANK.EQ(M43, Debt_Equity, 0) / COUNT(Debt_Equity)) * 0.2)</f>
        <v>0.19047619047619049</v>
      </c>
      <c r="T43" s="11">
        <f>((_xlfn.RANK.EQ(D43, Alpha, 1) / COUNT(Alpha)) * 0.5) + ((_xlfn.RANK.EQ(E43, Beta, 1) / COUNT(Beta)) * 0.5)</f>
        <v>0.5864661654135338</v>
      </c>
      <c r="U43" s="11">
        <f>((_xlfn.RANK.EQ(H43, Accounts_Re,1 ) / COUNT(Accounts_Re)) * 0.5) + ((_xlfn.RANK.EQ(I43, Acc._payable, 0) / COUNT(Acc._payable)) * 0.5)</f>
        <v>0.47722119925344153</v>
      </c>
      <c r="V43" s="11">
        <f>((_xlfn.RANK.EQ(Q43, $Q$2:$Q$981, 1) / COUNT($Q$2:$Q$981)) * 0.4) + ((_xlfn.RANK.EQ(T43, $T$2:$T$981,1 ) / COUNT($T$2:$T$981)) * 0.4) + ((_xlfn.RANK.EQ(U43, $U$2:$U$981, 1) / COUNT($U$2:$U$981)) * 0.1)</f>
        <v>0.34210526315789475</v>
      </c>
      <c r="W43" s="11">
        <f>((_xlfn.RANK.EQ(AA43, $AA$2:$AA$982, 1) / COUNT($AA$2:$AA$982)) * 0.5) + ((_xlfn.RANK.EQ(AB43, $AB$2:$AB$982,1 ) / COUNT($AB$2:$AB$982)) * 0.5)</f>
        <v>0.32330827067669171</v>
      </c>
      <c r="X43" s="11">
        <f>((_xlfn.RANK.EQ(AC43, $AC$2:$AC$982, 1) / COUNT($AC$2:$AC$983)) * 1)</f>
        <v>0.19799498746867167</v>
      </c>
      <c r="Y43" s="62">
        <f>((_xlfn.RANK.EQ(C43, Price, 0) / COUNT(Price)) * 0.5) + ((_xlfn.RANK.EQ(AD43, Price_BVPS, 1) / COUNT(Price_BVPS)) * 0.5)</f>
        <v>0.69047619047619047</v>
      </c>
      <c r="Z43" s="8">
        <f>IF(OR(H43="", I43="", H43=0, I43=0), 0, H43-I43)</f>
        <v>0</v>
      </c>
      <c r="AA43">
        <f>IF(OR(H43="", I43="", H43=0, I43=0), 0, (H43-I43) / ( (ABS(I43))))</f>
        <v>0</v>
      </c>
      <c r="AB43">
        <f>IF(OR(H43="", I43="", H43=0, I43=0), 0, (H43-I43) / ( (ABS(H43))))</f>
        <v>0</v>
      </c>
      <c r="AC43">
        <f>IF(OR(H43="", I43="", H43=0, I43=0), 0, IF(ABS(H43-I43) = (ABS(H43) + ABS(I43)), 0, (H43-I43) / ((ABS(H43) + ABS(I43)) / 200)))</f>
        <v>0</v>
      </c>
      <c r="AD43" s="2">
        <f>G43-C43</f>
        <v>8.874969482421875</v>
      </c>
    </row>
    <row r="44" spans="1:30" x14ac:dyDescent="0.25">
      <c r="A44" s="7" t="s">
        <v>791</v>
      </c>
      <c r="B44" s="7" t="s">
        <v>792</v>
      </c>
      <c r="C44" s="8">
        <v>11.369999885559082</v>
      </c>
      <c r="D44" s="9">
        <v>0.29443048631747931</v>
      </c>
      <c r="E44" s="9">
        <v>0.31186460063340121</v>
      </c>
      <c r="F44" s="9">
        <v>16.955698013305664</v>
      </c>
      <c r="G44" s="9">
        <v>12.637995719909668</v>
      </c>
      <c r="H44" s="8"/>
      <c r="I44" s="8"/>
      <c r="J44" s="68"/>
      <c r="K44" s="7" t="s">
        <v>61</v>
      </c>
      <c r="L44" s="7" t="s">
        <v>144</v>
      </c>
      <c r="M44" s="9">
        <v>15.875232696533203</v>
      </c>
      <c r="N44" s="9"/>
      <c r="O44" s="10">
        <v>13.651999855041504</v>
      </c>
      <c r="P44" s="2">
        <f>C44-O44</f>
        <v>-2.2819999694824222</v>
      </c>
      <c r="Q44" s="11">
        <f>((_xlfn.RANK.EQ(F44, PE, 1) / COUNT(PE)) * 0.4) + ((_xlfn.RANK.EQ(N44, Cash_Ratio, 1) / COUNT(Cash_Ratio)) * 0.4) + ((_xlfn.RANK.EQ(M44, Debt_Equity, 0) / COUNT(Debt_Equity)) * 0.2)</f>
        <v>0.17334325212324098</v>
      </c>
      <c r="R44" s="9">
        <v>0</v>
      </c>
      <c r="S44" s="30">
        <f>((_xlfn.RANK.EQ(F44, PE, 1) / COUNT(PE)) * 0.4) + ((_xlfn.RANK.EQ(R44, $R$2:$R$400, 1) / COUNT($R$2:$R$400)) * 0.4) + ((_xlfn.RANK.EQ(M44, Debt_Equity, 0) / COUNT(Debt_Equity)) * 0.2)</f>
        <v>0.17293233082706766</v>
      </c>
      <c r="T44" s="11">
        <f>((_xlfn.RANK.EQ(D44, Alpha, 1) / COUNT(Alpha)) * 0.5) + ((_xlfn.RANK.EQ(E44, Beta, 1) / COUNT(Beta)) * 0.5)</f>
        <v>0.38095238095238093</v>
      </c>
      <c r="U44" s="11">
        <f>((_xlfn.RANK.EQ(H44, Accounts_Re,1 ) / COUNT(Accounts_Re)) * 0.5) + ((_xlfn.RANK.EQ(I44, Acc._payable, 0) / COUNT(Acc._payable)) * 0.5)</f>
        <v>0.47722119925344153</v>
      </c>
      <c r="V44" s="11">
        <f>((_xlfn.RANK.EQ(Q44, $Q$2:$Q$981, 1) / COUNT($Q$2:$Q$981)) * 0.4) + ((_xlfn.RANK.EQ(T44, $T$2:$T$981,1 ) / COUNT($T$2:$T$981)) * 0.4) + ((_xlfn.RANK.EQ(U44, $U$2:$U$981, 1) / COUNT($U$2:$U$981)) * 0.1)</f>
        <v>0.20576441102756893</v>
      </c>
      <c r="W44" s="11">
        <f>((_xlfn.RANK.EQ(AA44, $AA$2:$AA$982, 1) / COUNT($AA$2:$AA$982)) * 0.5) + ((_xlfn.RANK.EQ(AB44, $AB$2:$AB$982,1 ) / COUNT($AB$2:$AB$982)) * 0.5)</f>
        <v>0.32330827067669171</v>
      </c>
      <c r="X44" s="11">
        <f>((_xlfn.RANK.EQ(AC44, $AC$2:$AC$982, 1) / COUNT($AC$2:$AC$983)) * 1)</f>
        <v>0.19799498746867167</v>
      </c>
      <c r="Y44" s="62">
        <f>((_xlfn.RANK.EQ(C44, Price, 0) / COUNT(Price)) * 0.5) + ((_xlfn.RANK.EQ(AD44, Price_BVPS, 1) / COUNT(Price_BVPS)) * 0.5)</f>
        <v>0.81578947368421051</v>
      </c>
      <c r="Z44" s="8">
        <f>IF(OR(H44="", I44="", H44=0, I44=0), 0, H44-I44)</f>
        <v>0</v>
      </c>
      <c r="AA44">
        <f>IF(OR(H44="", I44="", H44=0, I44=0), 0, (H44-I44) / ( (ABS(I44))))</f>
        <v>0</v>
      </c>
      <c r="AB44">
        <f>IF(OR(H44="", I44="", H44=0, I44=0), 0, (H44-I44) / ( (ABS(H44))))</f>
        <v>0</v>
      </c>
      <c r="AC44">
        <f>IF(OR(H44="", I44="", H44=0, I44=0), 0, IF(ABS(H44-I44) = (ABS(H44) + ABS(I44)), 0, (H44-I44) / ((ABS(H44) + ABS(I44)) / 200)))</f>
        <v>0</v>
      </c>
      <c r="AD44" s="2">
        <f>G44-C44</f>
        <v>1.2679958343505859</v>
      </c>
    </row>
    <row r="45" spans="1:30" x14ac:dyDescent="0.25">
      <c r="A45" s="7" t="s">
        <v>495</v>
      </c>
      <c r="B45" s="7" t="s">
        <v>496</v>
      </c>
      <c r="C45" s="8">
        <v>16.010000228881836</v>
      </c>
      <c r="D45" s="9">
        <v>0.48731773488234498</v>
      </c>
      <c r="E45" s="9">
        <v>0.80218651072578007</v>
      </c>
      <c r="F45" s="9">
        <v>21.845129013061523</v>
      </c>
      <c r="G45" s="9">
        <v>17.533424377441406</v>
      </c>
      <c r="H45" s="8"/>
      <c r="I45" s="8"/>
      <c r="J45" s="68"/>
      <c r="K45" s="7" t="s">
        <v>61</v>
      </c>
      <c r="L45" s="7" t="s">
        <v>388</v>
      </c>
      <c r="M45" s="9">
        <v>117.54666137695313</v>
      </c>
      <c r="N45" s="9"/>
      <c r="O45" s="10">
        <v>19.212000274658202</v>
      </c>
      <c r="P45" s="2">
        <f>C45-O45</f>
        <v>-3.2020000457763658</v>
      </c>
      <c r="Q45" s="11">
        <f>((_xlfn.RANK.EQ(F45, PE, 1) / COUNT(PE)) * 0.4) + ((_xlfn.RANK.EQ(N45, Cash_Ratio, 1) / COUNT(Cash_Ratio)) * 0.4) + ((_xlfn.RANK.EQ(M45, Debt_Equity, 0) / COUNT(Debt_Equity)) * 0.2)</f>
        <v>0.16833072079492017</v>
      </c>
      <c r="R45" s="9">
        <v>0</v>
      </c>
      <c r="S45" s="30">
        <f>((_xlfn.RANK.EQ(F45, PE, 1) / COUNT(PE)) * 0.4) + ((_xlfn.RANK.EQ(R45, $R$2:$R$400, 1) / COUNT($R$2:$R$400)) * 0.4) + ((_xlfn.RANK.EQ(M45, Debt_Equity, 0) / COUNT(Debt_Equity)) * 0.2)</f>
        <v>0.16791979949874689</v>
      </c>
      <c r="T45" s="11">
        <f>((_xlfn.RANK.EQ(D45, Alpha, 1) / COUNT(Alpha)) * 0.5) + ((_xlfn.RANK.EQ(E45, Beta, 1) / COUNT(Beta)) * 0.5)</f>
        <v>0.64035087719298245</v>
      </c>
      <c r="U45" s="11">
        <f>((_xlfn.RANK.EQ(H45, Accounts_Re,1 ) / COUNT(Accounts_Re)) * 0.5) + ((_xlfn.RANK.EQ(I45, Acc._payable, 0) / COUNT(Acc._payable)) * 0.5)</f>
        <v>0.47722119925344153</v>
      </c>
      <c r="V45" s="11">
        <f>((_xlfn.RANK.EQ(Q45, $Q$2:$Q$981, 1) / COUNT($Q$2:$Q$981)) * 0.4) + ((_xlfn.RANK.EQ(T45, $T$2:$T$981,1 ) / COUNT($T$2:$T$981)) * 0.4) + ((_xlfn.RANK.EQ(U45, $U$2:$U$981, 1) / COUNT($U$2:$U$981)) * 0.1)</f>
        <v>0.36315789473684212</v>
      </c>
      <c r="W45" s="11">
        <f>((_xlfn.RANK.EQ(AA45, $AA$2:$AA$982, 1) / COUNT($AA$2:$AA$982)) * 0.5) + ((_xlfn.RANK.EQ(AB45, $AB$2:$AB$982,1 ) / COUNT($AB$2:$AB$982)) * 0.5)</f>
        <v>0.32330827067669171</v>
      </c>
      <c r="X45" s="11">
        <f>((_xlfn.RANK.EQ(AC45, $AC$2:$AC$982, 1) / COUNT($AC$2:$AC$983)) * 1)</f>
        <v>0.19799498746867167</v>
      </c>
      <c r="Y45" s="62">
        <f>((_xlfn.RANK.EQ(C45, Price, 0) / COUNT(Price)) * 0.5) + ((_xlfn.RANK.EQ(AD45, Price_BVPS, 1) / COUNT(Price_BVPS)) * 0.5)</f>
        <v>0.64786967418546371</v>
      </c>
      <c r="Z45" s="8">
        <f>IF(OR(H45="", I45="", H45=0, I45=0), 0, H45-I45)</f>
        <v>0</v>
      </c>
      <c r="AA45">
        <f>IF(OR(H45="", I45="", H45=0, I45=0), 0, (H45-I45) / ( (ABS(I45))))</f>
        <v>0</v>
      </c>
      <c r="AB45">
        <f>IF(OR(H45="", I45="", H45=0, I45=0), 0, (H45-I45) / ( (ABS(H45))))</f>
        <v>0</v>
      </c>
      <c r="AC45">
        <f>IF(OR(H45="", I45="", H45=0, I45=0), 0, IF(ABS(H45-I45) = (ABS(H45) + ABS(I45)), 0, (H45-I45) / ((ABS(H45) + ABS(I45)) / 200)))</f>
        <v>0</v>
      </c>
      <c r="AD45" s="2">
        <f>G45-C45</f>
        <v>1.5234241485595703</v>
      </c>
    </row>
    <row r="46" spans="1:30" x14ac:dyDescent="0.25">
      <c r="A46" s="7" t="s">
        <v>166</v>
      </c>
      <c r="B46" s="7" t="s">
        <v>167</v>
      </c>
      <c r="C46" s="8">
        <v>25.610000610351563</v>
      </c>
      <c r="D46" s="9">
        <v>0.18805003815100008</v>
      </c>
      <c r="E46" s="9">
        <v>1.0350879281034684</v>
      </c>
      <c r="F46" s="9">
        <v>17.05274772644043</v>
      </c>
      <c r="G46" s="9">
        <v>24.975406646728516</v>
      </c>
      <c r="H46" s="8"/>
      <c r="I46" s="8"/>
      <c r="J46" s="68"/>
      <c r="K46" s="7" t="s">
        <v>61</v>
      </c>
      <c r="L46" s="7" t="s">
        <v>24</v>
      </c>
      <c r="M46" s="9">
        <v>25.757692337036133</v>
      </c>
      <c r="N46" s="9"/>
      <c r="O46" s="10">
        <v>30.421999740600587</v>
      </c>
      <c r="P46" s="2">
        <f>C46-O46</f>
        <v>-4.8119991302490241</v>
      </c>
      <c r="Q46" s="11">
        <f>((_xlfn.RANK.EQ(F46, PE, 1) / COUNT(PE)) * 0.4) + ((_xlfn.RANK.EQ(N46, Cash_Ratio, 1) / COUNT(Cash_Ratio)) * 0.4) + ((_xlfn.RANK.EQ(M46, Debt_Equity, 0) / COUNT(Debt_Equity)) * 0.2)</f>
        <v>0.16833072079492017</v>
      </c>
      <c r="R46" s="9">
        <v>0</v>
      </c>
      <c r="S46" s="30">
        <f>((_xlfn.RANK.EQ(F46, PE, 1) / COUNT(PE)) * 0.4) + ((_xlfn.RANK.EQ(R46, $R$2:$R$400, 1) / COUNT($R$2:$R$400)) * 0.4) + ((_xlfn.RANK.EQ(M46, Debt_Equity, 0) / COUNT(Debt_Equity)) * 0.2)</f>
        <v>0.16791979949874686</v>
      </c>
      <c r="T46" s="11">
        <f>((_xlfn.RANK.EQ(D46, Alpha, 1) / COUNT(Alpha)) * 0.5) + ((_xlfn.RANK.EQ(E46, Beta, 1) / COUNT(Beta)) * 0.5)</f>
        <v>0.63157894736842102</v>
      </c>
      <c r="U46" s="11">
        <f>((_xlfn.RANK.EQ(H46, Accounts_Re,1 ) / COUNT(Accounts_Re)) * 0.5) + ((_xlfn.RANK.EQ(I46, Acc._payable, 0) / COUNT(Acc._payable)) * 0.5)</f>
        <v>0.47722119925344153</v>
      </c>
      <c r="V46" s="11">
        <f>((_xlfn.RANK.EQ(Q46, $Q$2:$Q$981, 1) / COUNT($Q$2:$Q$981)) * 0.4) + ((_xlfn.RANK.EQ(T46, $T$2:$T$981,1 ) / COUNT($T$2:$T$981)) * 0.4) + ((_xlfn.RANK.EQ(U46, $U$2:$U$981, 1) / COUNT($U$2:$U$981)) * 0.1)</f>
        <v>0.35513784461152886</v>
      </c>
      <c r="W46" s="11">
        <f>((_xlfn.RANK.EQ(AA46, $AA$2:$AA$982, 1) / COUNT($AA$2:$AA$982)) * 0.5) + ((_xlfn.RANK.EQ(AB46, $AB$2:$AB$982,1 ) / COUNT($AB$2:$AB$982)) * 0.5)</f>
        <v>0.32330827067669171</v>
      </c>
      <c r="X46" s="11">
        <f>((_xlfn.RANK.EQ(AC46, $AC$2:$AC$982, 1) / COUNT($AC$2:$AC$983)) * 1)</f>
        <v>0.19799498746867167</v>
      </c>
      <c r="Y46" s="62">
        <f>((_xlfn.RANK.EQ(C46, Price, 0) / COUNT(Price)) * 0.5) + ((_xlfn.RANK.EQ(AD46, Price_BVPS, 1) / COUNT(Price_BVPS)) * 0.5)</f>
        <v>0.43483709273182958</v>
      </c>
      <c r="Z46" s="8">
        <f>IF(OR(H46="", I46="", H46=0, I46=0), 0, H46-I46)</f>
        <v>0</v>
      </c>
      <c r="AA46">
        <f>IF(OR(H46="", I46="", H46=0, I46=0), 0, (H46-I46) / ( (ABS(I46))))</f>
        <v>0</v>
      </c>
      <c r="AB46">
        <f>IF(OR(H46="", I46="", H46=0, I46=0), 0, (H46-I46) / ( (ABS(H46))))</f>
        <v>0</v>
      </c>
      <c r="AC46">
        <f>IF(OR(H46="", I46="", H46=0, I46=0), 0, IF(ABS(H46-I46) = (ABS(H46) + ABS(I46)), 0, (H46-I46) / ((ABS(H46) + ABS(I46)) / 200)))</f>
        <v>0</v>
      </c>
      <c r="AD46" s="2">
        <f>G46-C46</f>
        <v>-0.63459396362304688</v>
      </c>
    </row>
    <row r="47" spans="1:30" x14ac:dyDescent="0.25">
      <c r="A47" s="7" t="s">
        <v>683</v>
      </c>
      <c r="B47" s="7" t="s">
        <v>684</v>
      </c>
      <c r="C47" s="8">
        <v>12.880000114440918</v>
      </c>
      <c r="D47" s="9">
        <v>0.35553248649227703</v>
      </c>
      <c r="E47" s="9">
        <v>0.81407493478985093</v>
      </c>
      <c r="F47" s="9">
        <v>17.029359817504883</v>
      </c>
      <c r="G47" s="9">
        <v>12.227025032043457</v>
      </c>
      <c r="H47" s="8"/>
      <c r="I47" s="8"/>
      <c r="J47" s="68"/>
      <c r="K47" s="7" t="s">
        <v>61</v>
      </c>
      <c r="L47" s="7" t="s">
        <v>84</v>
      </c>
      <c r="M47" s="9">
        <v>31.249557495117188</v>
      </c>
      <c r="N47" s="9"/>
      <c r="O47" s="10">
        <v>15.344000053405761</v>
      </c>
      <c r="P47" s="2">
        <f>C47-O47</f>
        <v>-2.463999938964843</v>
      </c>
      <c r="Q47" s="11">
        <f>((_xlfn.RANK.EQ(F47, PE, 1) / COUNT(PE)) * 0.4) + ((_xlfn.RANK.EQ(N47, Cash_Ratio, 1) / COUNT(Cash_Ratio)) * 0.4) + ((_xlfn.RANK.EQ(M47, Debt_Equity, 0) / COUNT(Debt_Equity)) * 0.2)</f>
        <v>0.16181443006810312</v>
      </c>
      <c r="R47" s="9">
        <v>0</v>
      </c>
      <c r="S47" s="30">
        <f>((_xlfn.RANK.EQ(F47, PE, 1) / COUNT(PE)) * 0.4) + ((_xlfn.RANK.EQ(R47, $R$2:$R$400, 1) / COUNT($R$2:$R$400)) * 0.4) + ((_xlfn.RANK.EQ(M47, Debt_Equity, 0) / COUNT(Debt_Equity)) * 0.2)</f>
        <v>0.16140350877192983</v>
      </c>
      <c r="T47" s="11">
        <f>((_xlfn.RANK.EQ(D47, Alpha, 1) / COUNT(Alpha)) * 0.5) + ((_xlfn.RANK.EQ(E47, Beta, 1) / COUNT(Beta)) * 0.5)</f>
        <v>0.60526315789473684</v>
      </c>
      <c r="U47" s="11">
        <f>((_xlfn.RANK.EQ(H47, Accounts_Re,1 ) / COUNT(Accounts_Re)) * 0.5) + ((_xlfn.RANK.EQ(I47, Acc._payable, 0) / COUNT(Acc._payable)) * 0.5)</f>
        <v>0.47722119925344153</v>
      </c>
      <c r="V47" s="11">
        <f>((_xlfn.RANK.EQ(Q47, $Q$2:$Q$981, 1) / COUNT($Q$2:$Q$981)) * 0.4) + ((_xlfn.RANK.EQ(T47, $T$2:$T$981,1 ) / COUNT($T$2:$T$981)) * 0.4) + ((_xlfn.RANK.EQ(U47, $U$2:$U$981, 1) / COUNT($U$2:$U$981)) * 0.1)</f>
        <v>0.34310776942355886</v>
      </c>
      <c r="W47" s="11">
        <f>((_xlfn.RANK.EQ(AA47, $AA$2:$AA$982, 1) / COUNT($AA$2:$AA$982)) * 0.5) + ((_xlfn.RANK.EQ(AB47, $AB$2:$AB$982,1 ) / COUNT($AB$2:$AB$982)) * 0.5)</f>
        <v>0.32330827067669171</v>
      </c>
      <c r="X47" s="11">
        <f>((_xlfn.RANK.EQ(AC47, $AC$2:$AC$982, 1) / COUNT($AC$2:$AC$983)) * 1)</f>
        <v>0.19799498746867167</v>
      </c>
      <c r="Y47" s="62">
        <f>((_xlfn.RANK.EQ(C47, Price, 0) / COUNT(Price)) * 0.5) + ((_xlfn.RANK.EQ(AD47, Price_BVPS, 1) / COUNT(Price_BVPS)) * 0.5)</f>
        <v>0.7092731829573935</v>
      </c>
      <c r="Z47" s="8">
        <f>IF(OR(H47="", I47="", H47=0, I47=0), 0, H47-I47)</f>
        <v>0</v>
      </c>
      <c r="AA47">
        <f>IF(OR(H47="", I47="", H47=0, I47=0), 0, (H47-I47) / ( (ABS(I47))))</f>
        <v>0</v>
      </c>
      <c r="AB47">
        <f>IF(OR(H47="", I47="", H47=0, I47=0), 0, (H47-I47) / ( (ABS(H47))))</f>
        <v>0</v>
      </c>
      <c r="AC47">
        <f>IF(OR(H47="", I47="", H47=0, I47=0), 0, IF(ABS(H47-I47) = (ABS(H47) + ABS(I47)), 0, (H47-I47) / ((ABS(H47) + ABS(I47)) / 200)))</f>
        <v>0</v>
      </c>
      <c r="AD47" s="2">
        <f>G47-C47</f>
        <v>-0.65297508239746094</v>
      </c>
    </row>
    <row r="48" spans="1:30" x14ac:dyDescent="0.25">
      <c r="A48" s="7" t="s">
        <v>377</v>
      </c>
      <c r="B48" s="7" t="s">
        <v>378</v>
      </c>
      <c r="C48" s="8">
        <v>19</v>
      </c>
      <c r="D48" s="9">
        <v>0.5800026994962505</v>
      </c>
      <c r="E48" s="9">
        <v>0.49912861431675837</v>
      </c>
      <c r="F48" s="9">
        <v>20.127054214477539</v>
      </c>
      <c r="G48" s="9">
        <v>18.545066833496094</v>
      </c>
      <c r="H48" s="8"/>
      <c r="I48" s="8"/>
      <c r="J48" s="68"/>
      <c r="K48" s="7" t="s">
        <v>61</v>
      </c>
      <c r="L48" s="7" t="s">
        <v>84</v>
      </c>
      <c r="M48" s="9">
        <v>103.46097564697266</v>
      </c>
      <c r="N48" s="9"/>
      <c r="O48" s="10">
        <v>22.8</v>
      </c>
      <c r="P48" s="2">
        <f>C48-O48</f>
        <v>-3.8000000000000007</v>
      </c>
      <c r="Q48" s="11">
        <f>((_xlfn.RANK.EQ(F48, PE, 1) / COUNT(PE)) * 0.4) + ((_xlfn.RANK.EQ(N48, Cash_Ratio, 1) / COUNT(Cash_Ratio)) * 0.4) + ((_xlfn.RANK.EQ(M48, Debt_Equity, 0) / COUNT(Debt_Equity)) * 0.2)</f>
        <v>0.15178936741146154</v>
      </c>
      <c r="R48" s="9">
        <v>0</v>
      </c>
      <c r="S48" s="30">
        <f>((_xlfn.RANK.EQ(F48, PE, 1) / COUNT(PE)) * 0.4) + ((_xlfn.RANK.EQ(R48, $R$2:$R$400, 1) / COUNT($R$2:$R$400)) * 0.4) + ((_xlfn.RANK.EQ(M48, Debt_Equity, 0) / COUNT(Debt_Equity)) * 0.2)</f>
        <v>0.15137844611528822</v>
      </c>
      <c r="T48" s="11">
        <f>((_xlfn.RANK.EQ(D48, Alpha, 1) / COUNT(Alpha)) * 0.5) + ((_xlfn.RANK.EQ(E48, Beta, 1) / COUNT(Beta)) * 0.5)</f>
        <v>0.57769423558897237</v>
      </c>
      <c r="U48" s="11">
        <f>((_xlfn.RANK.EQ(H48, Accounts_Re,1 ) / COUNT(Accounts_Re)) * 0.5) + ((_xlfn.RANK.EQ(I48, Acc._payable, 0) / COUNT(Acc._payable)) * 0.5)</f>
        <v>0.47722119925344153</v>
      </c>
      <c r="V48" s="11">
        <f>((_xlfn.RANK.EQ(Q48, $Q$2:$Q$981, 1) / COUNT($Q$2:$Q$981)) * 0.4) + ((_xlfn.RANK.EQ(T48, $T$2:$T$981,1 ) / COUNT($T$2:$T$981)) * 0.4) + ((_xlfn.RANK.EQ(U48, $U$2:$U$981, 1) / COUNT($U$2:$U$981)) * 0.1)</f>
        <v>0.32105263157894737</v>
      </c>
      <c r="W48" s="11">
        <f>((_xlfn.RANK.EQ(AA48, $AA$2:$AA$982, 1) / COUNT($AA$2:$AA$982)) * 0.5) + ((_xlfn.RANK.EQ(AB48, $AB$2:$AB$982,1 ) / COUNT($AB$2:$AB$982)) * 0.5)</f>
        <v>0.32330827067669171</v>
      </c>
      <c r="X48" s="11">
        <f>((_xlfn.RANK.EQ(AC48, $AC$2:$AC$982, 1) / COUNT($AC$2:$AC$983)) * 1)</f>
        <v>0.19799498746867167</v>
      </c>
      <c r="Y48" s="62">
        <f>((_xlfn.RANK.EQ(C48, Price, 0) / COUNT(Price)) * 0.5) + ((_xlfn.RANK.EQ(AD48, Price_BVPS, 1) / COUNT(Price_BVPS)) * 0.5)</f>
        <v>0.54385964912280693</v>
      </c>
      <c r="Z48" s="8">
        <f>IF(OR(H48="", I48="", H48=0, I48=0), 0, H48-I48)</f>
        <v>0</v>
      </c>
      <c r="AA48">
        <f>IF(OR(H48="", I48="", H48=0, I48=0), 0, (H48-I48) / ( (ABS(I48))))</f>
        <v>0</v>
      </c>
      <c r="AB48">
        <f>IF(OR(H48="", I48="", H48=0, I48=0), 0, (H48-I48) / ( (ABS(H48))))</f>
        <v>0</v>
      </c>
      <c r="AC48">
        <f>IF(OR(H48="", I48="", H48=0, I48=0), 0, IF(ABS(H48-I48) = (ABS(H48) + ABS(I48)), 0, (H48-I48) / ((ABS(H48) + ABS(I48)) / 200)))</f>
        <v>0</v>
      </c>
      <c r="AD48" s="2">
        <f>G48-C48</f>
        <v>-0.45493316650390625</v>
      </c>
    </row>
    <row r="49" spans="1:30" x14ac:dyDescent="0.25">
      <c r="A49" s="7" t="s">
        <v>82</v>
      </c>
      <c r="B49" s="7" t="s">
        <v>83</v>
      </c>
      <c r="C49" s="8">
        <v>27.670000076293945</v>
      </c>
      <c r="D49" s="9">
        <v>0.73074754989405055</v>
      </c>
      <c r="E49" s="9">
        <v>0.90803203757225981</v>
      </c>
      <c r="F49" s="9">
        <v>19.255678176879883</v>
      </c>
      <c r="G49" s="9">
        <v>24.194585800170898</v>
      </c>
      <c r="H49" s="8"/>
      <c r="I49" s="8"/>
      <c r="J49" s="68"/>
      <c r="K49" s="7" t="s">
        <v>61</v>
      </c>
      <c r="L49" s="7" t="s">
        <v>84</v>
      </c>
      <c r="M49" s="9">
        <v>89.452033996582031</v>
      </c>
      <c r="N49" s="9"/>
      <c r="O49" s="10">
        <v>32.422000122070315</v>
      </c>
      <c r="P49" s="2">
        <f>C49-O49</f>
        <v>-4.75200004577637</v>
      </c>
      <c r="Q49" s="11">
        <f>((_xlfn.RANK.EQ(F49, PE, 1) / COUNT(PE)) * 0.4) + ((_xlfn.RANK.EQ(N49, Cash_Ratio, 1) / COUNT(Cash_Ratio)) * 0.4) + ((_xlfn.RANK.EQ(M49, Debt_Equity, 0) / COUNT(Debt_Equity)) * 0.2)</f>
        <v>0.14777934234880488</v>
      </c>
      <c r="R49" s="9">
        <v>0</v>
      </c>
      <c r="S49" s="30">
        <f>((_xlfn.RANK.EQ(F49, PE, 1) / COUNT(PE)) * 0.4) + ((_xlfn.RANK.EQ(R49, $R$2:$R$400, 1) / COUNT($R$2:$R$400)) * 0.4) + ((_xlfn.RANK.EQ(M49, Debt_Equity, 0) / COUNT(Debt_Equity)) * 0.2)</f>
        <v>0.14736842105263157</v>
      </c>
      <c r="T49" s="11">
        <f>((_xlfn.RANK.EQ(D49, Alpha, 1) / COUNT(Alpha)) * 0.5) + ((_xlfn.RANK.EQ(E49, Beta, 1) / COUNT(Beta)) * 0.5)</f>
        <v>0.7343358395989974</v>
      </c>
      <c r="U49" s="11">
        <f>((_xlfn.RANK.EQ(H49, Accounts_Re,1 ) / COUNT(Accounts_Re)) * 0.5) + ((_xlfn.RANK.EQ(I49, Acc._payable, 0) / COUNT(Acc._payable)) * 0.5)</f>
        <v>0.47722119925344153</v>
      </c>
      <c r="V49" s="11">
        <f>((_xlfn.RANK.EQ(Q49, $Q$2:$Q$981, 1) / COUNT($Q$2:$Q$981)) * 0.4) + ((_xlfn.RANK.EQ(T49, $T$2:$T$981,1 ) / COUNT($T$2:$T$981)) * 0.4) + ((_xlfn.RANK.EQ(U49, $U$2:$U$981, 1) / COUNT($U$2:$U$981)) * 0.1)</f>
        <v>0.40225563909774442</v>
      </c>
      <c r="W49" s="11">
        <f>((_xlfn.RANK.EQ(AA49, $AA$2:$AA$982, 1) / COUNT($AA$2:$AA$982)) * 0.5) + ((_xlfn.RANK.EQ(AB49, $AB$2:$AB$982,1 ) / COUNT($AB$2:$AB$982)) * 0.5)</f>
        <v>0.32330827067669171</v>
      </c>
      <c r="X49" s="11">
        <f>((_xlfn.RANK.EQ(AC49, $AC$2:$AC$982, 1) / COUNT($AC$2:$AC$983)) * 1)</f>
        <v>0.19799498746867167</v>
      </c>
      <c r="Y49" s="62">
        <f>((_xlfn.RANK.EQ(C49, Price, 0) / COUNT(Price)) * 0.5) + ((_xlfn.RANK.EQ(AD49, Price_BVPS, 1) / COUNT(Price_BVPS)) * 0.5)</f>
        <v>0.33834586466165417</v>
      </c>
      <c r="Z49" s="8">
        <f>IF(OR(H49="", I49="", H49=0, I49=0), 0, H49-I49)</f>
        <v>0</v>
      </c>
      <c r="AA49">
        <f>IF(OR(H49="", I49="", H49=0, I49=0), 0, (H49-I49) / ( (ABS(I49))))</f>
        <v>0</v>
      </c>
      <c r="AB49">
        <f>IF(OR(H49="", I49="", H49=0, I49=0), 0, (H49-I49) / ( (ABS(H49))))</f>
        <v>0</v>
      </c>
      <c r="AC49">
        <f>IF(OR(H49="", I49="", H49=0, I49=0), 0, IF(ABS(H49-I49) = (ABS(H49) + ABS(I49)), 0, (H49-I49) / ((ABS(H49) + ABS(I49)) / 200)))</f>
        <v>0</v>
      </c>
      <c r="AD49" s="2">
        <f>G49-C49</f>
        <v>-3.4754142761230469</v>
      </c>
    </row>
    <row r="50" spans="1:30" x14ac:dyDescent="0.25">
      <c r="A50" s="7" t="s">
        <v>720</v>
      </c>
      <c r="B50" s="7" t="s">
        <v>721</v>
      </c>
      <c r="C50" s="8">
        <v>12.319999694824219</v>
      </c>
      <c r="D50" s="9">
        <v>-5.928161466338696E-2</v>
      </c>
      <c r="E50" s="9">
        <v>0.29637477331791573</v>
      </c>
      <c r="F50" s="9">
        <v>16.210525512695313</v>
      </c>
      <c r="G50" s="9">
        <v>15.152771949768066</v>
      </c>
      <c r="H50" s="8"/>
      <c r="I50" s="8"/>
      <c r="J50" s="68"/>
      <c r="K50" s="7" t="s">
        <v>61</v>
      </c>
      <c r="L50" s="7" t="s">
        <v>24</v>
      </c>
      <c r="M50" s="9">
        <v>26.74504280090332</v>
      </c>
      <c r="N50" s="9"/>
      <c r="O50" s="10">
        <v>15.143999862670899</v>
      </c>
      <c r="P50" s="2">
        <f>C50-O50</f>
        <v>-2.8240001678466804</v>
      </c>
      <c r="Q50" s="11">
        <f>((_xlfn.RANK.EQ(F50, PE, 1) / COUNT(PE)) * 0.4) + ((_xlfn.RANK.EQ(N50, Cash_Ratio, 1) / COUNT(Cash_Ratio)) * 0.4) + ((_xlfn.RANK.EQ(M50, Debt_Equity, 0) / COUNT(Debt_Equity)) * 0.2)</f>
        <v>0.14677683608314071</v>
      </c>
      <c r="R50" s="9">
        <v>0</v>
      </c>
      <c r="S50" s="30">
        <f>((_xlfn.RANK.EQ(F50, PE, 1) / COUNT(PE)) * 0.4) + ((_xlfn.RANK.EQ(R50, $R$2:$R$400, 1) / COUNT($R$2:$R$400)) * 0.4) + ((_xlfn.RANK.EQ(M50, Debt_Equity, 0) / COUNT(Debt_Equity)) * 0.2)</f>
        <v>0.14636591478696742</v>
      </c>
      <c r="T50" s="11">
        <f>((_xlfn.RANK.EQ(D50, Alpha, 1) / COUNT(Alpha)) * 0.5) + ((_xlfn.RANK.EQ(E50, Beta, 1) / COUNT(Beta)) * 0.5)</f>
        <v>0.17042606516290726</v>
      </c>
      <c r="U50" s="11">
        <f>((_xlfn.RANK.EQ(H50, Accounts_Re,1 ) / COUNT(Accounts_Re)) * 0.5) + ((_xlfn.RANK.EQ(I50, Acc._payable, 0) / COUNT(Acc._payable)) * 0.5)</f>
        <v>0.47722119925344153</v>
      </c>
      <c r="V50" s="11">
        <f>((_xlfn.RANK.EQ(Q50, $Q$2:$Q$981, 1) / COUNT($Q$2:$Q$981)) * 0.4) + ((_xlfn.RANK.EQ(T50, $T$2:$T$981,1 ) / COUNT($T$2:$T$981)) * 0.4) + ((_xlfn.RANK.EQ(U50, $U$2:$U$981, 1) / COUNT($U$2:$U$981)) * 0.1)</f>
        <v>7.0426065162907267E-2</v>
      </c>
      <c r="W50" s="11">
        <f>((_xlfn.RANK.EQ(AA50, $AA$2:$AA$982, 1) / COUNT($AA$2:$AA$982)) * 0.5) + ((_xlfn.RANK.EQ(AB50, $AB$2:$AB$982,1 ) / COUNT($AB$2:$AB$982)) * 0.5)</f>
        <v>0.32330827067669171</v>
      </c>
      <c r="X50" s="11">
        <f>((_xlfn.RANK.EQ(AC50, $AC$2:$AC$982, 1) / COUNT($AC$2:$AC$983)) * 1)</f>
        <v>0.19799498746867167</v>
      </c>
      <c r="Y50" s="62">
        <f>((_xlfn.RANK.EQ(C50, Price, 0) / COUNT(Price)) * 0.5) + ((_xlfn.RANK.EQ(AD50, Price_BVPS, 1) / COUNT(Price_BVPS)) * 0.5)</f>
        <v>0.79448621553884702</v>
      </c>
      <c r="Z50" s="8">
        <f>IF(OR(H50="", I50="", H50=0, I50=0), 0, H50-I50)</f>
        <v>0</v>
      </c>
      <c r="AA50">
        <f>IF(OR(H50="", I50="", H50=0, I50=0), 0, (H50-I50) / ( (ABS(I50))))</f>
        <v>0</v>
      </c>
      <c r="AB50">
        <f>IF(OR(H50="", I50="", H50=0, I50=0), 0, (H50-I50) / ( (ABS(H50))))</f>
        <v>0</v>
      </c>
      <c r="AC50">
        <f>IF(OR(H50="", I50="", H50=0, I50=0), 0, IF(ABS(H50-I50) = (ABS(H50) + ABS(I50)), 0, (H50-I50) / ((ABS(H50) + ABS(I50)) / 200)))</f>
        <v>0</v>
      </c>
      <c r="AD50" s="2">
        <f>G50-C50</f>
        <v>2.8327722549438477</v>
      </c>
    </row>
    <row r="51" spans="1:30" x14ac:dyDescent="0.25">
      <c r="A51" s="7" t="s">
        <v>631</v>
      </c>
      <c r="B51" s="7" t="s">
        <v>632</v>
      </c>
      <c r="C51" s="8">
        <v>13.689999580383301</v>
      </c>
      <c r="D51" s="9">
        <v>9.6362205795056277E-2</v>
      </c>
      <c r="E51" s="9">
        <v>0.70493563127458925</v>
      </c>
      <c r="F51" s="9">
        <v>21.825397491455078</v>
      </c>
      <c r="G51" s="9">
        <v>17.195566177368164</v>
      </c>
      <c r="H51" s="8"/>
      <c r="I51" s="8"/>
      <c r="J51" s="68"/>
      <c r="K51" s="7" t="s">
        <v>61</v>
      </c>
      <c r="L51" s="7" t="s">
        <v>174</v>
      </c>
      <c r="M51" s="9">
        <v>197.29269409179688</v>
      </c>
      <c r="N51" s="9"/>
      <c r="O51" s="10">
        <v>16.525999832153321</v>
      </c>
      <c r="P51" s="2">
        <f>C51-O51</f>
        <v>-2.8360002517700202</v>
      </c>
      <c r="Q51" s="11">
        <f>((_xlfn.RANK.EQ(F51, PE, 1) / COUNT(PE)) * 0.4) + ((_xlfn.RANK.EQ(N51, Cash_Ratio, 1) / COUNT(Cash_Ratio)) * 0.4) + ((_xlfn.RANK.EQ(M51, Debt_Equity, 0) / COUNT(Debt_Equity)) * 0.2)</f>
        <v>0.1447718235518124</v>
      </c>
      <c r="R51" s="9">
        <v>0</v>
      </c>
      <c r="S51" s="30">
        <f>((_xlfn.RANK.EQ(F51, PE, 1) / COUNT(PE)) * 0.4) + ((_xlfn.RANK.EQ(R51, $R$2:$R$400, 1) / COUNT($R$2:$R$400)) * 0.4) + ((_xlfn.RANK.EQ(M51, Debt_Equity, 0) / COUNT(Debt_Equity)) * 0.2)</f>
        <v>0.14436090225563911</v>
      </c>
      <c r="T51" s="11">
        <f>((_xlfn.RANK.EQ(D51, Alpha, 1) / COUNT(Alpha)) * 0.5) + ((_xlfn.RANK.EQ(E51, Beta, 1) / COUNT(Beta)) * 0.5)</f>
        <v>0.46616541353383456</v>
      </c>
      <c r="U51" s="11">
        <f>((_xlfn.RANK.EQ(H51, Accounts_Re,1 ) / COUNT(Accounts_Re)) * 0.5) + ((_xlfn.RANK.EQ(I51, Acc._payable, 0) / COUNT(Acc._payable)) * 0.5)</f>
        <v>0.47722119925344153</v>
      </c>
      <c r="V51" s="11">
        <f>((_xlfn.RANK.EQ(Q51, $Q$2:$Q$981, 1) / COUNT($Q$2:$Q$981)) * 0.4) + ((_xlfn.RANK.EQ(T51, $T$2:$T$981,1 ) / COUNT($T$2:$T$981)) * 0.4) + ((_xlfn.RANK.EQ(U51, $U$2:$U$981, 1) / COUNT($U$2:$U$981)) * 0.1)</f>
        <v>0.2388471177944862</v>
      </c>
      <c r="W51" s="11">
        <f>((_xlfn.RANK.EQ(AA51, $AA$2:$AA$982, 1) / COUNT($AA$2:$AA$982)) * 0.5) + ((_xlfn.RANK.EQ(AB51, $AB$2:$AB$982,1 ) / COUNT($AB$2:$AB$982)) * 0.5)</f>
        <v>0.32330827067669171</v>
      </c>
      <c r="X51" s="11">
        <f>((_xlfn.RANK.EQ(AC51, $AC$2:$AC$982, 1) / COUNT($AC$2:$AC$983)) * 1)</f>
        <v>0.19799498746867167</v>
      </c>
      <c r="Y51" s="62">
        <f>((_xlfn.RANK.EQ(C51, Price, 0) / COUNT(Price)) * 0.5) + ((_xlfn.RANK.EQ(AD51, Price_BVPS, 1) / COUNT(Price_BVPS)) * 0.5)</f>
        <v>0.74561403508771928</v>
      </c>
      <c r="Z51" s="8">
        <f>IF(OR(H51="", I51="", H51=0, I51=0), 0, H51-I51)</f>
        <v>0</v>
      </c>
      <c r="AA51">
        <f>IF(OR(H51="", I51="", H51=0, I51=0), 0, (H51-I51) / ( (ABS(I51))))</f>
        <v>0</v>
      </c>
      <c r="AB51">
        <f>IF(OR(H51="", I51="", H51=0, I51=0), 0, (H51-I51) / ( (ABS(H51))))</f>
        <v>0</v>
      </c>
      <c r="AC51">
        <f>IF(OR(H51="", I51="", H51=0, I51=0), 0, IF(ABS(H51-I51) = (ABS(H51) + ABS(I51)), 0, (H51-I51) / ((ABS(H51) + ABS(I51)) / 200)))</f>
        <v>0</v>
      </c>
      <c r="AD51" s="2">
        <f>G51-C51</f>
        <v>3.5055665969848633</v>
      </c>
    </row>
    <row r="52" spans="1:30" x14ac:dyDescent="0.25">
      <c r="A52" s="7" t="s">
        <v>601</v>
      </c>
      <c r="B52" s="7" t="s">
        <v>602</v>
      </c>
      <c r="C52" s="8">
        <v>14.069999694824219</v>
      </c>
      <c r="D52" s="9">
        <v>0.19727388927306472</v>
      </c>
      <c r="E52" s="9">
        <v>0.86699455502517342</v>
      </c>
      <c r="F52" s="9">
        <v>15.530881881713867</v>
      </c>
      <c r="G52" s="9">
        <v>15.809210777282715</v>
      </c>
      <c r="H52" s="8"/>
      <c r="I52" s="8"/>
      <c r="J52" s="68"/>
      <c r="K52" s="7" t="s">
        <v>61</v>
      </c>
      <c r="L52" s="7" t="s">
        <v>24</v>
      </c>
      <c r="M52" s="9">
        <v>18.363067626953125</v>
      </c>
      <c r="N52" s="9"/>
      <c r="O52" s="10">
        <v>17.20999984741211</v>
      </c>
      <c r="P52" s="2">
        <f>C52-O52</f>
        <v>-3.1400001525878913</v>
      </c>
      <c r="Q52" s="11">
        <f>((_xlfn.RANK.EQ(F52, PE, 1) / COUNT(PE)) * 0.4) + ((_xlfn.RANK.EQ(N52, Cash_Ratio, 1) / COUNT(Cash_Ratio)) * 0.4) + ((_xlfn.RANK.EQ(M52, Debt_Equity, 0) / COUNT(Debt_Equity)) * 0.2)</f>
        <v>0.14026054535632368</v>
      </c>
      <c r="R52" s="9">
        <v>0</v>
      </c>
      <c r="S52" s="30">
        <f>((_xlfn.RANK.EQ(F52, PE, 1) / COUNT(PE)) * 0.4) + ((_xlfn.RANK.EQ(R52, $R$2:$R$400, 1) / COUNT($R$2:$R$400)) * 0.4) + ((_xlfn.RANK.EQ(M52, Debt_Equity, 0) / COUNT(Debt_Equity)) * 0.2)</f>
        <v>0.13984962406015039</v>
      </c>
      <c r="T52" s="11">
        <f>((_xlfn.RANK.EQ(D52, Alpha, 1) / COUNT(Alpha)) * 0.5) + ((_xlfn.RANK.EQ(E52, Beta, 1) / COUNT(Beta)) * 0.5)</f>
        <v>0.57017543859649122</v>
      </c>
      <c r="U52" s="11">
        <f>((_xlfn.RANK.EQ(H52, Accounts_Re,1 ) / COUNT(Accounts_Re)) * 0.5) + ((_xlfn.RANK.EQ(I52, Acc._payable, 0) / COUNT(Acc._payable)) * 0.5)</f>
        <v>0.47722119925344153</v>
      </c>
      <c r="V52" s="11">
        <f>((_xlfn.RANK.EQ(Q52, $Q$2:$Q$981, 1) / COUNT($Q$2:$Q$981)) * 0.4) + ((_xlfn.RANK.EQ(T52, $T$2:$T$981,1 ) / COUNT($T$2:$T$981)) * 0.4) + ((_xlfn.RANK.EQ(U52, $U$2:$U$981, 1) / COUNT($U$2:$U$981)) * 0.1)</f>
        <v>0.31002506265664159</v>
      </c>
      <c r="W52" s="11">
        <f>((_xlfn.RANK.EQ(AA52, $AA$2:$AA$982, 1) / COUNT($AA$2:$AA$982)) * 0.5) + ((_xlfn.RANK.EQ(AB52, $AB$2:$AB$982,1 ) / COUNT($AB$2:$AB$982)) * 0.5)</f>
        <v>0.32330827067669171</v>
      </c>
      <c r="X52" s="11">
        <f>((_xlfn.RANK.EQ(AC52, $AC$2:$AC$982, 1) / COUNT($AC$2:$AC$983)) * 1)</f>
        <v>0.19799498746867167</v>
      </c>
      <c r="Y52" s="62">
        <f>((_xlfn.RANK.EQ(C52, Price, 0) / COUNT(Price)) * 0.5) + ((_xlfn.RANK.EQ(AD52, Price_BVPS, 1) / COUNT(Price_BVPS)) * 0.5)</f>
        <v>0.70802005012531333</v>
      </c>
      <c r="Z52" s="8">
        <f>IF(OR(H52="", I52="", H52=0, I52=0), 0, H52-I52)</f>
        <v>0</v>
      </c>
      <c r="AA52">
        <f>IF(OR(H52="", I52="", H52=0, I52=0), 0, (H52-I52) / ( (ABS(I52))))</f>
        <v>0</v>
      </c>
      <c r="AB52">
        <f>IF(OR(H52="", I52="", H52=0, I52=0), 0, (H52-I52) / ( (ABS(H52))))</f>
        <v>0</v>
      </c>
      <c r="AC52">
        <f>IF(OR(H52="", I52="", H52=0, I52=0), 0, IF(ABS(H52-I52) = (ABS(H52) + ABS(I52)), 0, (H52-I52) / ((ABS(H52) + ABS(I52)) / 200)))</f>
        <v>0</v>
      </c>
      <c r="AD52" s="2">
        <f>G52-C52</f>
        <v>1.7392110824584961</v>
      </c>
    </row>
    <row r="53" spans="1:30" x14ac:dyDescent="0.25">
      <c r="A53" s="7" t="s">
        <v>519</v>
      </c>
      <c r="B53" s="7" t="s">
        <v>520</v>
      </c>
      <c r="C53" s="8">
        <v>15.689999580383301</v>
      </c>
      <c r="D53" s="9">
        <v>0.31455624639295954</v>
      </c>
      <c r="E53" s="9">
        <v>0.94350442609953955</v>
      </c>
      <c r="F53" s="9">
        <v>20.405050277709961</v>
      </c>
      <c r="G53" s="9">
        <v>13.029049873352051</v>
      </c>
      <c r="H53" s="8"/>
      <c r="I53" s="8"/>
      <c r="J53" s="68"/>
      <c r="K53" s="7" t="s">
        <v>61</v>
      </c>
      <c r="L53" s="7" t="s">
        <v>177</v>
      </c>
      <c r="M53" s="9">
        <v>150.01690673828125</v>
      </c>
      <c r="N53" s="9"/>
      <c r="O53" s="10">
        <v>17.843999862670898</v>
      </c>
      <c r="P53" s="2">
        <f>C53-O53</f>
        <v>-2.1540002822875977</v>
      </c>
      <c r="Q53" s="11">
        <f>((_xlfn.RANK.EQ(F53, PE, 1) / COUNT(PE)) * 0.4) + ((_xlfn.RANK.EQ(N53, Cash_Ratio, 1) / COUNT(Cash_Ratio)) * 0.4) + ((_xlfn.RANK.EQ(M53, Debt_Equity, 0) / COUNT(Debt_Equity)) * 0.2)</f>
        <v>0.13073673583251416</v>
      </c>
      <c r="R53" s="9">
        <v>0</v>
      </c>
      <c r="S53" s="30">
        <f>((_xlfn.RANK.EQ(F53, PE, 1) / COUNT(PE)) * 0.4) + ((_xlfn.RANK.EQ(R53, $R$2:$R$400, 1) / COUNT($R$2:$R$400)) * 0.4) + ((_xlfn.RANK.EQ(M53, Debt_Equity, 0) / COUNT(Debt_Equity)) * 0.2)</f>
        <v>0.13032581453634084</v>
      </c>
      <c r="T53" s="11">
        <f>((_xlfn.RANK.EQ(D53, Alpha, 1) / COUNT(Alpha)) * 0.5) + ((_xlfn.RANK.EQ(E53, Beta, 1) / COUNT(Beta)) * 0.5)</f>
        <v>0.63408521303258147</v>
      </c>
      <c r="U53" s="11">
        <f>((_xlfn.RANK.EQ(H53, Accounts_Re,1 ) / COUNT(Accounts_Re)) * 0.5) + ((_xlfn.RANK.EQ(I53, Acc._payable, 0) / COUNT(Acc._payable)) * 0.5)</f>
        <v>0.47722119925344153</v>
      </c>
      <c r="V53" s="11">
        <f>((_xlfn.RANK.EQ(Q53, $Q$2:$Q$981, 1) / COUNT($Q$2:$Q$981)) * 0.4) + ((_xlfn.RANK.EQ(T53, $T$2:$T$981,1 ) / COUNT($T$2:$T$981)) * 0.4) + ((_xlfn.RANK.EQ(U53, $U$2:$U$981, 1) / COUNT($U$2:$U$981)) * 0.1)</f>
        <v>0.33909774436090229</v>
      </c>
      <c r="W53" s="11">
        <f>((_xlfn.RANK.EQ(AA53, $AA$2:$AA$982, 1) / COUNT($AA$2:$AA$982)) * 0.5) + ((_xlfn.RANK.EQ(AB53, $AB$2:$AB$982,1 ) / COUNT($AB$2:$AB$982)) * 0.5)</f>
        <v>0.32330827067669171</v>
      </c>
      <c r="X53" s="11">
        <f>((_xlfn.RANK.EQ(AC53, $AC$2:$AC$982, 1) / COUNT($AC$2:$AC$983)) * 1)</f>
        <v>0.19799498746867167</v>
      </c>
      <c r="Y53" s="62">
        <f>((_xlfn.RANK.EQ(C53, Price, 0) / COUNT(Price)) * 0.5) + ((_xlfn.RANK.EQ(AD53, Price_BVPS, 1) / COUNT(Price_BVPS)) * 0.5)</f>
        <v>0.57017543859649122</v>
      </c>
      <c r="Z53" s="8">
        <f>IF(OR(H53="", I53="", H53=0, I53=0), 0, H53-I53)</f>
        <v>0</v>
      </c>
      <c r="AA53">
        <f>IF(OR(H53="", I53="", H53=0, I53=0), 0, (H53-I53) / ( (ABS(I53))))</f>
        <v>0</v>
      </c>
      <c r="AB53">
        <f>IF(OR(H53="", I53="", H53=0, I53=0), 0, (H53-I53) / ( (ABS(H53))))</f>
        <v>0</v>
      </c>
      <c r="AC53">
        <f>IF(OR(H53="", I53="", H53=0, I53=0), 0, IF(ABS(H53-I53) = (ABS(H53) + ABS(I53)), 0, (H53-I53) / ((ABS(H53) + ABS(I53)) / 200)))</f>
        <v>0</v>
      </c>
      <c r="AD53" s="2">
        <f>G53-C53</f>
        <v>-2.66094970703125</v>
      </c>
    </row>
    <row r="54" spans="1:30" x14ac:dyDescent="0.25">
      <c r="A54" s="7" t="s">
        <v>718</v>
      </c>
      <c r="B54" s="7" t="s">
        <v>719</v>
      </c>
      <c r="C54" s="8">
        <v>12.369999885559082</v>
      </c>
      <c r="D54" s="9">
        <v>0.11532990264736039</v>
      </c>
      <c r="E54" s="9">
        <v>0.22204312036327786</v>
      </c>
      <c r="F54" s="9">
        <v>15.65786075592041</v>
      </c>
      <c r="G54" s="9">
        <v>18.158651351928711</v>
      </c>
      <c r="H54" s="8"/>
      <c r="I54" s="8"/>
      <c r="J54" s="68"/>
      <c r="K54" s="7" t="s">
        <v>61</v>
      </c>
      <c r="L54" s="7" t="s">
        <v>695</v>
      </c>
      <c r="M54" s="9">
        <v>38.108634948730469</v>
      </c>
      <c r="N54" s="9"/>
      <c r="O54" s="10">
        <v>14.945999908447266</v>
      </c>
      <c r="P54" s="2">
        <f>C54-O54</f>
        <v>-2.5760000228881843</v>
      </c>
      <c r="Q54" s="11">
        <f>((_xlfn.RANK.EQ(F54, PE, 1) / COUNT(PE)) * 0.4) + ((_xlfn.RANK.EQ(N54, Cash_Ratio, 1) / COUNT(Cash_Ratio)) * 0.4) + ((_xlfn.RANK.EQ(M54, Debt_Equity, 0) / COUNT(Debt_Equity)) * 0.2)</f>
        <v>0.12722796390268959</v>
      </c>
      <c r="R54" s="9">
        <v>0</v>
      </c>
      <c r="S54" s="30">
        <f>((_xlfn.RANK.EQ(F54, PE, 1) / COUNT(PE)) * 0.4) + ((_xlfn.RANK.EQ(R54, $R$2:$R$400, 1) / COUNT($R$2:$R$400)) * 0.4) + ((_xlfn.RANK.EQ(M54, Debt_Equity, 0) / COUNT(Debt_Equity)) * 0.2)</f>
        <v>0.1268170426065163</v>
      </c>
      <c r="T54" s="11">
        <f>((_xlfn.RANK.EQ(D54, Alpha, 1) / COUNT(Alpha)) * 0.5) + ((_xlfn.RANK.EQ(E54, Beta, 1) / COUNT(Beta)) * 0.5)</f>
        <v>0.2857142857142857</v>
      </c>
      <c r="U54" s="11">
        <f>((_xlfn.RANK.EQ(H54, Accounts_Re,1 ) / COUNT(Accounts_Re)) * 0.5) + ((_xlfn.RANK.EQ(I54, Acc._payable, 0) / COUNT(Acc._payable)) * 0.5)</f>
        <v>0.47722119925344153</v>
      </c>
      <c r="V54" s="11">
        <f>((_xlfn.RANK.EQ(Q54, $Q$2:$Q$981, 1) / COUNT($Q$2:$Q$981)) * 0.4) + ((_xlfn.RANK.EQ(T54, $T$2:$T$981,1 ) / COUNT($T$2:$T$981)) * 0.4) + ((_xlfn.RANK.EQ(U54, $U$2:$U$981, 1) / COUNT($U$2:$U$981)) * 0.1)</f>
        <v>0.12957393483709273</v>
      </c>
      <c r="W54" s="11">
        <f>((_xlfn.RANK.EQ(AA54, $AA$2:$AA$982, 1) / COUNT($AA$2:$AA$982)) * 0.5) + ((_xlfn.RANK.EQ(AB54, $AB$2:$AB$982,1 ) / COUNT($AB$2:$AB$982)) * 0.5)</f>
        <v>0.32330827067669171</v>
      </c>
      <c r="X54" s="11">
        <f>((_xlfn.RANK.EQ(AC54, $AC$2:$AC$982, 1) / COUNT($AC$2:$AC$983)) * 1)</f>
        <v>0.19799498746867167</v>
      </c>
      <c r="Y54" s="62">
        <f>((_xlfn.RANK.EQ(C54, Price, 0) / COUNT(Price)) * 0.5) + ((_xlfn.RANK.EQ(AD54, Price_BVPS, 1) / COUNT(Price_BVPS)) * 0.5)</f>
        <v>0.81328320802005005</v>
      </c>
      <c r="Z54" s="8">
        <f>IF(OR(H54="", I54="", H54=0, I54=0), 0, H54-I54)</f>
        <v>0</v>
      </c>
      <c r="AA54">
        <f>IF(OR(H54="", I54="", H54=0, I54=0), 0, (H54-I54) / ( (ABS(I54))))</f>
        <v>0</v>
      </c>
      <c r="AB54">
        <f>IF(OR(H54="", I54="", H54=0, I54=0), 0, (H54-I54) / ( (ABS(H54))))</f>
        <v>0</v>
      </c>
      <c r="AC54">
        <f>IF(OR(H54="", I54="", H54=0, I54=0), 0, IF(ABS(H54-I54) = (ABS(H54) + ABS(I54)), 0, (H54-I54) / ((ABS(H54) + ABS(I54)) / 200)))</f>
        <v>0</v>
      </c>
      <c r="AD54" s="2">
        <f>G54-C54</f>
        <v>5.7886514663696289</v>
      </c>
    </row>
    <row r="55" spans="1:30" x14ac:dyDescent="0.25">
      <c r="A55" s="7" t="s">
        <v>724</v>
      </c>
      <c r="B55" s="7" t="s">
        <v>725</v>
      </c>
      <c r="C55" s="8">
        <v>12.170000076293945</v>
      </c>
      <c r="D55" s="9">
        <v>0.37161167737094936</v>
      </c>
      <c r="E55" s="9">
        <v>1.0437734949216193</v>
      </c>
      <c r="F55" s="9">
        <v>18.932048797607422</v>
      </c>
      <c r="G55" s="9">
        <v>12.985507011413574</v>
      </c>
      <c r="H55" s="8"/>
      <c r="I55" s="8"/>
      <c r="J55" s="68"/>
      <c r="K55" s="7" t="s">
        <v>61</v>
      </c>
      <c r="L55" s="7" t="s">
        <v>174</v>
      </c>
      <c r="M55" s="9">
        <v>111.35331726074219</v>
      </c>
      <c r="N55" s="9"/>
      <c r="O55" s="10">
        <v>14.410000038146972</v>
      </c>
      <c r="P55" s="2">
        <f>C55-O55</f>
        <v>-2.2399999618530266</v>
      </c>
      <c r="Q55" s="11">
        <f>((_xlfn.RANK.EQ(F55, PE, 1) / COUNT(PE)) * 0.4) + ((_xlfn.RANK.EQ(N55, Cash_Ratio, 1) / COUNT(Cash_Ratio)) * 0.4) + ((_xlfn.RANK.EQ(M55, Debt_Equity, 0) / COUNT(Debt_Equity)) * 0.2)</f>
        <v>0.1267267107698575</v>
      </c>
      <c r="R55" s="9">
        <v>0</v>
      </c>
      <c r="S55" s="30">
        <f>((_xlfn.RANK.EQ(F55, PE, 1) / COUNT(PE)) * 0.4) + ((_xlfn.RANK.EQ(R55, $R$2:$R$400, 1) / COUNT($R$2:$R$400)) * 0.4) + ((_xlfn.RANK.EQ(M55, Debt_Equity, 0) / COUNT(Debt_Equity)) * 0.2)</f>
        <v>0.12631578947368421</v>
      </c>
      <c r="T55" s="11">
        <f>((_xlfn.RANK.EQ(D55, Alpha, 1) / COUNT(Alpha)) * 0.5) + ((_xlfn.RANK.EQ(E55, Beta, 1) / COUNT(Beta)) * 0.5)</f>
        <v>0.70802005012531333</v>
      </c>
      <c r="U55" s="11">
        <f>((_xlfn.RANK.EQ(H55, Accounts_Re,1 ) / COUNT(Accounts_Re)) * 0.5) + ((_xlfn.RANK.EQ(I55, Acc._payable, 0) / COUNT(Acc._payable)) * 0.5)</f>
        <v>0.47722119925344153</v>
      </c>
      <c r="V55" s="11">
        <f>((_xlfn.RANK.EQ(Q55, $Q$2:$Q$981, 1) / COUNT($Q$2:$Q$981)) * 0.4) + ((_xlfn.RANK.EQ(T55, $T$2:$T$981,1 ) / COUNT($T$2:$T$981)) * 0.4) + ((_xlfn.RANK.EQ(U55, $U$2:$U$981, 1) / COUNT($U$2:$U$981)) * 0.1)</f>
        <v>0.38120300751879699</v>
      </c>
      <c r="W55" s="11">
        <f>((_xlfn.RANK.EQ(AA55, $AA$2:$AA$982, 1) / COUNT($AA$2:$AA$982)) * 0.5) + ((_xlfn.RANK.EQ(AB55, $AB$2:$AB$982,1 ) / COUNT($AB$2:$AB$982)) * 0.5)</f>
        <v>0.32330827067669171</v>
      </c>
      <c r="X55" s="11">
        <f>((_xlfn.RANK.EQ(AC55, $AC$2:$AC$982, 1) / COUNT($AC$2:$AC$983)) * 1)</f>
        <v>0.19799498746867167</v>
      </c>
      <c r="Y55" s="62">
        <f>((_xlfn.RANK.EQ(C55, Price, 0) / COUNT(Price)) * 0.5) + ((_xlfn.RANK.EQ(AD55, Price_BVPS, 1) / COUNT(Price_BVPS)) * 0.5)</f>
        <v>0.77192982456140347</v>
      </c>
      <c r="Z55" s="8">
        <f>IF(OR(H55="", I55="", H55=0, I55=0), 0, H55-I55)</f>
        <v>0</v>
      </c>
      <c r="AA55">
        <f>IF(OR(H55="", I55="", H55=0, I55=0), 0, (H55-I55) / ( (ABS(I55))))</f>
        <v>0</v>
      </c>
      <c r="AB55">
        <f>IF(OR(H55="", I55="", H55=0, I55=0), 0, (H55-I55) / ( (ABS(H55))))</f>
        <v>0</v>
      </c>
      <c r="AC55">
        <f>IF(OR(H55="", I55="", H55=0, I55=0), 0, IF(ABS(H55-I55) = (ABS(H55) + ABS(I55)), 0, (H55-I55) / ((ABS(H55) + ABS(I55)) / 200)))</f>
        <v>0</v>
      </c>
      <c r="AD55" s="2">
        <f>G55-C55</f>
        <v>0.81550693511962891</v>
      </c>
    </row>
    <row r="56" spans="1:30" x14ac:dyDescent="0.25">
      <c r="A56" s="7" t="s">
        <v>305</v>
      </c>
      <c r="B56" s="7" t="s">
        <v>306</v>
      </c>
      <c r="C56" s="8">
        <v>21.200000762939453</v>
      </c>
      <c r="D56" s="9">
        <v>0.60673413181221181</v>
      </c>
      <c r="E56" s="9">
        <v>0.90400216168234315</v>
      </c>
      <c r="F56" s="9">
        <v>16.706348419189453</v>
      </c>
      <c r="G56" s="9">
        <v>24.655094146728516</v>
      </c>
      <c r="H56" s="8"/>
      <c r="I56" s="8"/>
      <c r="J56" s="68"/>
      <c r="K56" s="7" t="s">
        <v>61</v>
      </c>
      <c r="L56" s="7" t="s">
        <v>132</v>
      </c>
      <c r="M56" s="9">
        <v>61.36480712890625</v>
      </c>
      <c r="N56" s="9"/>
      <c r="O56" s="10">
        <v>25.176000595092773</v>
      </c>
      <c r="P56" s="2">
        <f>C56-O56</f>
        <v>-3.9759998321533203</v>
      </c>
      <c r="Q56" s="11">
        <f>((_xlfn.RANK.EQ(F56, PE, 1) / COUNT(PE)) * 0.4) + ((_xlfn.RANK.EQ(N56, Cash_Ratio, 1) / COUNT(Cash_Ratio)) * 0.4) + ((_xlfn.RANK.EQ(M56, Debt_Equity, 0) / COUNT(Debt_Equity)) * 0.2)</f>
        <v>0.12472169823852919</v>
      </c>
      <c r="R56" s="9">
        <v>0</v>
      </c>
      <c r="S56" s="30">
        <f>((_xlfn.RANK.EQ(F56, PE, 1) / COUNT(PE)) * 0.4) + ((_xlfn.RANK.EQ(R56, $R$2:$R$400, 1) / COUNT($R$2:$R$400)) * 0.4) + ((_xlfn.RANK.EQ(M56, Debt_Equity, 0) / COUNT(Debt_Equity)) * 0.2)</f>
        <v>0.12431077694235589</v>
      </c>
      <c r="T56" s="11">
        <f>((_xlfn.RANK.EQ(D56, Alpha, 1) / COUNT(Alpha)) * 0.5) + ((_xlfn.RANK.EQ(E56, Beta, 1) / COUNT(Beta)) * 0.5)</f>
        <v>0.7142857142857143</v>
      </c>
      <c r="U56" s="11">
        <f>((_xlfn.RANK.EQ(H56, Accounts_Re,1 ) / COUNT(Accounts_Re)) * 0.5) + ((_xlfn.RANK.EQ(I56, Acc._payable, 0) / COUNT(Acc._payable)) * 0.5)</f>
        <v>0.47722119925344153</v>
      </c>
      <c r="V56" s="11">
        <f>((_xlfn.RANK.EQ(Q56, $Q$2:$Q$981, 1) / COUNT($Q$2:$Q$981)) * 0.4) + ((_xlfn.RANK.EQ(T56, $T$2:$T$981,1 ) / COUNT($T$2:$T$981)) * 0.4) + ((_xlfn.RANK.EQ(U56, $U$2:$U$981, 1) / COUNT($U$2:$U$981)) * 0.1)</f>
        <v>0.38220551378446121</v>
      </c>
      <c r="W56" s="11">
        <f>((_xlfn.RANK.EQ(AA56, $AA$2:$AA$982, 1) / COUNT($AA$2:$AA$982)) * 0.5) + ((_xlfn.RANK.EQ(AB56, $AB$2:$AB$982,1 ) / COUNT($AB$2:$AB$982)) * 0.5)</f>
        <v>0.32330827067669171</v>
      </c>
      <c r="X56" s="11">
        <f>((_xlfn.RANK.EQ(AC56, $AC$2:$AC$982, 1) / COUNT($AC$2:$AC$983)) * 1)</f>
        <v>0.19799498746867167</v>
      </c>
      <c r="Y56" s="62">
        <f>((_xlfn.RANK.EQ(C56, Price, 0) / COUNT(Price)) * 0.5) + ((_xlfn.RANK.EQ(AD56, Price_BVPS, 1) / COUNT(Price_BVPS)) * 0.5)</f>
        <v>0.56892230576441105</v>
      </c>
      <c r="Z56" s="8">
        <f>IF(OR(H56="", I56="", H56=0, I56=0), 0, H56-I56)</f>
        <v>0</v>
      </c>
      <c r="AA56">
        <f>IF(OR(H56="", I56="", H56=0, I56=0), 0, (H56-I56) / ( (ABS(I56))))</f>
        <v>0</v>
      </c>
      <c r="AB56">
        <f>IF(OR(H56="", I56="", H56=0, I56=0), 0, (H56-I56) / ( (ABS(H56))))</f>
        <v>0</v>
      </c>
      <c r="AC56">
        <f>IF(OR(H56="", I56="", H56=0, I56=0), 0, IF(ABS(H56-I56) = (ABS(H56) + ABS(I56)), 0, (H56-I56) / ((ABS(H56) + ABS(I56)) / 200)))</f>
        <v>0</v>
      </c>
      <c r="AD56" s="2">
        <f>G56-C56</f>
        <v>3.4550933837890625</v>
      </c>
    </row>
    <row r="57" spans="1:30" x14ac:dyDescent="0.25">
      <c r="A57" s="7" t="s">
        <v>420</v>
      </c>
      <c r="B57" s="7" t="s">
        <v>421</v>
      </c>
      <c r="C57" s="8">
        <v>18.059999465942383</v>
      </c>
      <c r="D57" s="9">
        <v>-0.32365539662251175</v>
      </c>
      <c r="E57" s="9">
        <v>1.3059378904642673</v>
      </c>
      <c r="F57" s="9">
        <v>16.5</v>
      </c>
      <c r="G57" s="9">
        <v>18.577613830566406</v>
      </c>
      <c r="H57" s="8"/>
      <c r="I57" s="8"/>
      <c r="J57" s="68"/>
      <c r="K57" s="7" t="s">
        <v>61</v>
      </c>
      <c r="L57" s="7" t="s">
        <v>180</v>
      </c>
      <c r="M57" s="9">
        <v>75.780738830566406</v>
      </c>
      <c r="N57" s="9"/>
      <c r="O57" s="10">
        <v>21.993999862670897</v>
      </c>
      <c r="P57" s="2">
        <f>C57-O57</f>
        <v>-3.9340003967285142</v>
      </c>
      <c r="Q57" s="11">
        <f>((_xlfn.RANK.EQ(F57, PE, 1) / COUNT(PE)) * 0.4) + ((_xlfn.RANK.EQ(N57, Cash_Ratio, 1) / COUNT(Cash_Ratio)) * 0.4) + ((_xlfn.RANK.EQ(M57, Debt_Equity, 0) / COUNT(Debt_Equity)) * 0.2)</f>
        <v>0.1041703197924139</v>
      </c>
      <c r="R57" s="9">
        <v>0</v>
      </c>
      <c r="S57" s="30">
        <f>((_xlfn.RANK.EQ(F57, PE, 1) / COUNT(PE)) * 0.4) + ((_xlfn.RANK.EQ(R57, $R$2:$R$400, 1) / COUNT($R$2:$R$400)) * 0.4) + ((_xlfn.RANK.EQ(M57, Debt_Equity, 0) / COUNT(Debt_Equity)) * 0.2)</f>
        <v>0.10375939849624061</v>
      </c>
      <c r="T57" s="11">
        <f>((_xlfn.RANK.EQ(D57, Alpha, 1) / COUNT(Alpha)) * 0.5) + ((_xlfn.RANK.EQ(E57, Beta, 1) / COUNT(Beta)) * 0.5)</f>
        <v>0.47869674185463656</v>
      </c>
      <c r="U57" s="11">
        <f>((_xlfn.RANK.EQ(H57, Accounts_Re,1 ) / COUNT(Accounts_Re)) * 0.5) + ((_xlfn.RANK.EQ(I57, Acc._payable, 0) / COUNT(Acc._payable)) * 0.5)</f>
        <v>0.47722119925344153</v>
      </c>
      <c r="V57" s="11">
        <f>((_xlfn.RANK.EQ(Q57, $Q$2:$Q$981, 1) / COUNT($Q$2:$Q$981)) * 0.4) + ((_xlfn.RANK.EQ(T57, $T$2:$T$981,1 ) / COUNT($T$2:$T$981)) * 0.4) + ((_xlfn.RANK.EQ(U57, $U$2:$U$981, 1) / COUNT($U$2:$U$981)) * 0.1)</f>
        <v>0.24285714285714285</v>
      </c>
      <c r="W57" s="11">
        <f>((_xlfn.RANK.EQ(AA57, $AA$2:$AA$982, 1) / COUNT($AA$2:$AA$982)) * 0.5) + ((_xlfn.RANK.EQ(AB57, $AB$2:$AB$982,1 ) / COUNT($AB$2:$AB$982)) * 0.5)</f>
        <v>0.32330827067669171</v>
      </c>
      <c r="X57" s="11">
        <f>((_xlfn.RANK.EQ(AC57, $AC$2:$AC$982, 1) / COUNT($AC$2:$AC$983)) * 1)</f>
        <v>0.19799498746867167</v>
      </c>
      <c r="Y57" s="62">
        <f>((_xlfn.RANK.EQ(C57, Price, 0) / COUNT(Price)) * 0.5) + ((_xlfn.RANK.EQ(AD57, Price_BVPS, 1) / COUNT(Price_BVPS)) * 0.5)</f>
        <v>0.59022556390977443</v>
      </c>
      <c r="Z57" s="8">
        <f>IF(OR(H57="", I57="", H57=0, I57=0), 0, H57-I57)</f>
        <v>0</v>
      </c>
      <c r="AA57">
        <f>IF(OR(H57="", I57="", H57=0, I57=0), 0, (H57-I57) / ( (ABS(I57))))</f>
        <v>0</v>
      </c>
      <c r="AB57">
        <f>IF(OR(H57="", I57="", H57=0, I57=0), 0, (H57-I57) / ( (ABS(H57))))</f>
        <v>0</v>
      </c>
      <c r="AC57">
        <f>IF(OR(H57="", I57="", H57=0, I57=0), 0, IF(ABS(H57-I57) = (ABS(H57) + ABS(I57)), 0, (H57-I57) / ((ABS(H57) + ABS(I57)) / 200)))</f>
        <v>0</v>
      </c>
      <c r="AD57" s="2">
        <f>G57-C57</f>
        <v>0.51761436462402344</v>
      </c>
    </row>
    <row r="58" spans="1:30" x14ac:dyDescent="0.25">
      <c r="A58" s="7" t="s">
        <v>205</v>
      </c>
      <c r="B58" s="7" t="s">
        <v>206</v>
      </c>
      <c r="C58" s="8">
        <v>24.680000305175781</v>
      </c>
      <c r="D58" s="9">
        <v>0.43301413280847462</v>
      </c>
      <c r="E58" s="9">
        <v>1.008022470426899</v>
      </c>
      <c r="F58" s="9">
        <v>15.866242408752441</v>
      </c>
      <c r="G58" s="9">
        <v>23.586645126342773</v>
      </c>
      <c r="H58" s="8"/>
      <c r="I58" s="8"/>
      <c r="J58" s="68"/>
      <c r="K58" s="7" t="s">
        <v>61</v>
      </c>
      <c r="L58" s="7" t="s">
        <v>24</v>
      </c>
      <c r="M58" s="9">
        <v>90.905708312988281</v>
      </c>
      <c r="N58" s="9"/>
      <c r="O58" s="10">
        <v>29.081999969482421</v>
      </c>
      <c r="P58" s="2">
        <f>C58-O58</f>
        <v>-4.4019996643066399</v>
      </c>
      <c r="Q58" s="11">
        <f>((_xlfn.RANK.EQ(F58, PE, 1) / COUNT(PE)) * 0.4) + ((_xlfn.RANK.EQ(N58, Cash_Ratio, 1) / COUNT(Cash_Ratio)) * 0.4) + ((_xlfn.RANK.EQ(M58, Debt_Equity, 0) / COUNT(Debt_Equity)) * 0.2)</f>
        <v>8.512270074479486E-2</v>
      </c>
      <c r="R58" s="9">
        <v>0</v>
      </c>
      <c r="S58" s="30">
        <f>((_xlfn.RANK.EQ(F58, PE, 1) / COUNT(PE)) * 0.4) + ((_xlfn.RANK.EQ(R58, $R$2:$R$400, 1) / COUNT($R$2:$R$400)) * 0.4) + ((_xlfn.RANK.EQ(M58, Debt_Equity, 0) / COUNT(Debt_Equity)) * 0.2)</f>
        <v>8.4711779448621558E-2</v>
      </c>
      <c r="T58" s="11">
        <f>((_xlfn.RANK.EQ(D58, Alpha, 1) / COUNT(Alpha)) * 0.5) + ((_xlfn.RANK.EQ(E58, Beta, 1) / COUNT(Beta)) * 0.5)</f>
        <v>0.71428571428571419</v>
      </c>
      <c r="U58" s="11">
        <f>((_xlfn.RANK.EQ(H58, Accounts_Re,1 ) / COUNT(Accounts_Re)) * 0.5) + ((_xlfn.RANK.EQ(I58, Acc._payable, 0) / COUNT(Acc._payable)) * 0.5)</f>
        <v>0.47722119925344153</v>
      </c>
      <c r="V58" s="11">
        <f>((_xlfn.RANK.EQ(Q58, $Q$2:$Q$981, 1) / COUNT($Q$2:$Q$981)) * 0.4) + ((_xlfn.RANK.EQ(T58, $T$2:$T$981,1 ) / COUNT($T$2:$T$981)) * 0.4) + ((_xlfn.RANK.EQ(U58, $U$2:$U$981, 1) / COUNT($U$2:$U$981)) * 0.1)</f>
        <v>0.37318295739348367</v>
      </c>
      <c r="W58" s="11">
        <f>((_xlfn.RANK.EQ(AA58, $AA$2:$AA$982, 1) / COUNT($AA$2:$AA$982)) * 0.5) + ((_xlfn.RANK.EQ(AB58, $AB$2:$AB$982,1 ) / COUNT($AB$2:$AB$982)) * 0.5)</f>
        <v>0.32330827067669171</v>
      </c>
      <c r="X58" s="11">
        <f>((_xlfn.RANK.EQ(AC58, $AC$2:$AC$982, 1) / COUNT($AC$2:$AC$983)) * 1)</f>
        <v>0.19799498746867167</v>
      </c>
      <c r="Y58" s="62">
        <f>((_xlfn.RANK.EQ(C58, Price, 0) / COUNT(Price)) * 0.5) + ((_xlfn.RANK.EQ(AD58, Price_BVPS, 1) / COUNT(Price_BVPS)) * 0.5)</f>
        <v>0.43859649122807015</v>
      </c>
      <c r="Z58" s="8">
        <f>IF(OR(H58="", I58="", H58=0, I58=0), 0, H58-I58)</f>
        <v>0</v>
      </c>
      <c r="AA58">
        <f>IF(OR(H58="", I58="", H58=0, I58=0), 0, (H58-I58) / ( (ABS(I58))))</f>
        <v>0</v>
      </c>
      <c r="AB58">
        <f>IF(OR(H58="", I58="", H58=0, I58=0), 0, (H58-I58) / ( (ABS(H58))))</f>
        <v>0</v>
      </c>
      <c r="AC58">
        <f>IF(OR(H58="", I58="", H58=0, I58=0), 0, IF(ABS(H58-I58) = (ABS(H58) + ABS(I58)), 0, (H58-I58) / ((ABS(H58) + ABS(I58)) / 200)))</f>
        <v>0</v>
      </c>
      <c r="AD58" s="2">
        <f>G58-C58</f>
        <v>-1.0933551788330078</v>
      </c>
    </row>
    <row r="59" spans="1:30" x14ac:dyDescent="0.25">
      <c r="A59" s="7" t="s">
        <v>650</v>
      </c>
      <c r="B59" s="7" t="s">
        <v>651</v>
      </c>
      <c r="C59" s="8">
        <v>13.310000419616699</v>
      </c>
      <c r="D59" s="9">
        <v>0.47623826764902744</v>
      </c>
      <c r="E59" s="9">
        <v>0.42675158939752461</v>
      </c>
      <c r="F59" s="9">
        <v>17.826244354248047</v>
      </c>
      <c r="G59" s="9">
        <v>10.691309928894043</v>
      </c>
      <c r="H59" s="8"/>
      <c r="I59" s="8"/>
      <c r="J59" s="68"/>
      <c r="K59" s="7" t="s">
        <v>61</v>
      </c>
      <c r="L59" s="7" t="s">
        <v>144</v>
      </c>
      <c r="M59" s="9">
        <v>190.63481140136719</v>
      </c>
      <c r="N59" s="9"/>
      <c r="O59" s="10">
        <v>15.955000114440917</v>
      </c>
      <c r="P59" s="2">
        <f>C59-O59</f>
        <v>-2.644999694824218</v>
      </c>
      <c r="Q59" s="11">
        <f>((_xlfn.RANK.EQ(F59, PE, 1) / COUNT(PE)) * 0.4) + ((_xlfn.RANK.EQ(N59, Cash_Ratio, 1) / COUNT(Cash_Ratio)) * 0.4) + ((_xlfn.RANK.EQ(M59, Debt_Equity, 0) / COUNT(Debt_Equity)) * 0.2)</f>
        <v>7.7102650619481558E-2</v>
      </c>
      <c r="R59" s="9">
        <v>0</v>
      </c>
      <c r="S59" s="30">
        <f>((_xlfn.RANK.EQ(F59, PE, 1) / COUNT(PE)) * 0.4) + ((_xlfn.RANK.EQ(R59, $R$2:$R$400, 1) / COUNT($R$2:$R$400)) * 0.4) + ((_xlfn.RANK.EQ(M59, Debt_Equity, 0) / COUNT(Debt_Equity)) * 0.2)</f>
        <v>7.6691729323308269E-2</v>
      </c>
      <c r="T59" s="11">
        <f>((_xlfn.RANK.EQ(D59, Alpha, 1) / COUNT(Alpha)) * 0.5) + ((_xlfn.RANK.EQ(E59, Beta, 1) / COUNT(Beta)) * 0.5)</f>
        <v>0.53258145363408516</v>
      </c>
      <c r="U59" s="11">
        <f>((_xlfn.RANK.EQ(H59, Accounts_Re,1 ) / COUNT(Accounts_Re)) * 0.5) + ((_xlfn.RANK.EQ(I59, Acc._payable, 0) / COUNT(Acc._payable)) * 0.5)</f>
        <v>0.47722119925344153</v>
      </c>
      <c r="V59" s="11">
        <f>((_xlfn.RANK.EQ(Q59, $Q$2:$Q$981, 1) / COUNT($Q$2:$Q$981)) * 0.4) + ((_xlfn.RANK.EQ(T59, $T$2:$T$981,1 ) / COUNT($T$2:$T$981)) * 0.4) + ((_xlfn.RANK.EQ(U59, $U$2:$U$981, 1) / COUNT($U$2:$U$981)) * 0.1)</f>
        <v>0.27493734335839598</v>
      </c>
      <c r="W59" s="11">
        <f>((_xlfn.RANK.EQ(AA59, $AA$2:$AA$982, 1) / COUNT($AA$2:$AA$982)) * 0.5) + ((_xlfn.RANK.EQ(AB59, $AB$2:$AB$982,1 ) / COUNT($AB$2:$AB$982)) * 0.5)</f>
        <v>0.32330827067669171</v>
      </c>
      <c r="X59" s="11">
        <f>((_xlfn.RANK.EQ(AC59, $AC$2:$AC$982, 1) / COUNT($AC$2:$AC$983)) * 1)</f>
        <v>0.19799498746867167</v>
      </c>
      <c r="Y59" s="62">
        <f>((_xlfn.RANK.EQ(C59, Price, 0) / COUNT(Price)) * 0.5) + ((_xlfn.RANK.EQ(AD59, Price_BVPS, 1) / COUNT(Price_BVPS)) * 0.5)</f>
        <v>0.64536340852130325</v>
      </c>
      <c r="Z59" s="8">
        <f>IF(OR(H59="", I59="", H59=0, I59=0), 0, H59-I59)</f>
        <v>0</v>
      </c>
      <c r="AA59">
        <f>IF(OR(H59="", I59="", H59=0, I59=0), 0, (H59-I59) / ( (ABS(I59))))</f>
        <v>0</v>
      </c>
      <c r="AB59">
        <f>IF(OR(H59="", I59="", H59=0, I59=0), 0, (H59-I59) / ( (ABS(H59))))</f>
        <v>0</v>
      </c>
      <c r="AC59">
        <f>IF(OR(H59="", I59="", H59=0, I59=0), 0, IF(ABS(H59-I59) = (ABS(H59) + ABS(I59)), 0, (H59-I59) / ((ABS(H59) + ABS(I59)) / 200)))</f>
        <v>0</v>
      </c>
      <c r="AD59" s="2">
        <f>G59-C59</f>
        <v>-2.6186904907226563</v>
      </c>
    </row>
    <row r="60" spans="1:30" x14ac:dyDescent="0.25">
      <c r="A60" s="7" t="s">
        <v>446</v>
      </c>
      <c r="B60" s="7" t="s">
        <v>447</v>
      </c>
      <c r="C60" s="8">
        <v>17.139999389648438</v>
      </c>
      <c r="D60" s="9">
        <v>0.44633087244242681</v>
      </c>
      <c r="E60" s="9">
        <v>0.92425881265760079</v>
      </c>
      <c r="F60" s="9">
        <v>15.599185943603516</v>
      </c>
      <c r="G60" s="9">
        <v>19.601459503173828</v>
      </c>
      <c r="H60" s="8"/>
      <c r="I60" s="8"/>
      <c r="J60" s="68"/>
      <c r="K60" s="7" t="s">
        <v>61</v>
      </c>
      <c r="L60" s="7" t="s">
        <v>24</v>
      </c>
      <c r="M60" s="9">
        <v>109.57198333740234</v>
      </c>
      <c r="N60" s="9"/>
      <c r="O60" s="10">
        <v>20.301999664306642</v>
      </c>
      <c r="P60" s="2">
        <f>C60-O60</f>
        <v>-3.1620002746582045</v>
      </c>
      <c r="Q60" s="11">
        <f>((_xlfn.RANK.EQ(F60, PE, 1) / COUNT(PE)) * 0.4) + ((_xlfn.RANK.EQ(N60, Cash_Ratio, 1) / COUNT(Cash_Ratio)) * 0.4) + ((_xlfn.RANK.EQ(M60, Debt_Equity, 0) / COUNT(Debt_Equity)) * 0.2)</f>
        <v>6.9583853627000369E-2</v>
      </c>
      <c r="R60" s="9">
        <v>0</v>
      </c>
      <c r="S60" s="30">
        <f>((_xlfn.RANK.EQ(F60, PE, 1) / COUNT(PE)) * 0.4) + ((_xlfn.RANK.EQ(R60, $R$2:$R$400, 1) / COUNT($R$2:$R$400)) * 0.4) + ((_xlfn.RANK.EQ(M60, Debt_Equity, 0) / COUNT(Debt_Equity)) * 0.2)</f>
        <v>6.9172932330827067E-2</v>
      </c>
      <c r="T60" s="11">
        <f>((_xlfn.RANK.EQ(D60, Alpha, 1) / COUNT(Alpha)) * 0.5) + ((_xlfn.RANK.EQ(E60, Beta, 1) / COUNT(Beta)) * 0.5)</f>
        <v>0.68421052631578938</v>
      </c>
      <c r="U60" s="11">
        <f>((_xlfn.RANK.EQ(H60, Accounts_Re,1 ) / COUNT(Accounts_Re)) * 0.5) + ((_xlfn.RANK.EQ(I60, Acc._payable, 0) / COUNT(Acc._payable)) * 0.5)</f>
        <v>0.47722119925344153</v>
      </c>
      <c r="V60" s="11">
        <f>((_xlfn.RANK.EQ(Q60, $Q$2:$Q$981, 1) / COUNT($Q$2:$Q$981)) * 0.4) + ((_xlfn.RANK.EQ(T60, $T$2:$T$981,1 ) / COUNT($T$2:$T$981)) * 0.4) + ((_xlfn.RANK.EQ(U60, $U$2:$U$981, 1) / COUNT($U$2:$U$981)) * 0.1)</f>
        <v>0.35012531328320801</v>
      </c>
      <c r="W60" s="11">
        <f>((_xlfn.RANK.EQ(AA60, $AA$2:$AA$982, 1) / COUNT($AA$2:$AA$982)) * 0.5) + ((_xlfn.RANK.EQ(AB60, $AB$2:$AB$982,1 ) / COUNT($AB$2:$AB$982)) * 0.5)</f>
        <v>0.32330827067669171</v>
      </c>
      <c r="X60" s="11">
        <f>((_xlfn.RANK.EQ(AC60, $AC$2:$AC$982, 1) / COUNT($AC$2:$AC$983)) * 1)</f>
        <v>0.19799498746867167</v>
      </c>
      <c r="Y60" s="62">
        <f>((_xlfn.RANK.EQ(C60, Price, 0) / COUNT(Price)) * 0.5) + ((_xlfn.RANK.EQ(AD60, Price_BVPS, 1) / COUNT(Price_BVPS)) * 0.5)</f>
        <v>0.63408521303258136</v>
      </c>
      <c r="Z60" s="8">
        <f>IF(OR(H60="", I60="", H60=0, I60=0), 0, H60-I60)</f>
        <v>0</v>
      </c>
      <c r="AA60">
        <f>IF(OR(H60="", I60="", H60=0, I60=0), 0, (H60-I60) / ( (ABS(I60))))</f>
        <v>0</v>
      </c>
      <c r="AB60">
        <f>IF(OR(H60="", I60="", H60=0, I60=0), 0, (H60-I60) / ( (ABS(H60))))</f>
        <v>0</v>
      </c>
      <c r="AC60">
        <f>IF(OR(H60="", I60="", H60=0, I60=0), 0, IF(ABS(H60-I60) = (ABS(H60) + ABS(I60)), 0, (H60-I60) / ((ABS(H60) + ABS(I60)) / 200)))</f>
        <v>0</v>
      </c>
      <c r="AD60" s="2">
        <f>G60-C60</f>
        <v>2.4614601135253906</v>
      </c>
    </row>
    <row r="61" spans="1:30" x14ac:dyDescent="0.25">
      <c r="A61" s="7" t="s">
        <v>716</v>
      </c>
      <c r="B61" s="7" t="s">
        <v>717</v>
      </c>
      <c r="C61" s="8">
        <v>12.399999618530273</v>
      </c>
      <c r="D61" s="9">
        <v>0.12783123301808622</v>
      </c>
      <c r="E61" s="9">
        <v>0.39589201076037922</v>
      </c>
      <c r="F61" s="9">
        <v>17.971014022827148</v>
      </c>
      <c r="G61" s="9">
        <v>20.034238815307617</v>
      </c>
      <c r="H61" s="8"/>
      <c r="I61" s="8"/>
      <c r="J61" s="68"/>
      <c r="K61" s="7" t="s">
        <v>61</v>
      </c>
      <c r="L61" s="7"/>
      <c r="M61" s="9">
        <v>442.9713134765625</v>
      </c>
      <c r="N61" s="9"/>
      <c r="O61" s="10">
        <v>14.599999809265137</v>
      </c>
      <c r="P61" s="2">
        <f>C61-O61</f>
        <v>-2.2000001907348636</v>
      </c>
      <c r="Q61" s="11">
        <f>((_xlfn.RANK.EQ(F61, PE, 1) / COUNT(PE)) * 0.4) + ((_xlfn.RANK.EQ(N61, Cash_Ratio, 1) / COUNT(Cash_Ratio)) * 0.4) + ((_xlfn.RANK.EQ(M61, Debt_Equity, 0) / COUNT(Debt_Equity)) * 0.2)</f>
        <v>6.757884109567204E-2</v>
      </c>
      <c r="R61" s="9">
        <v>0</v>
      </c>
      <c r="S61" s="30">
        <f>((_xlfn.RANK.EQ(F61, PE, 1) / COUNT(PE)) * 0.4) + ((_xlfn.RANK.EQ(R61, $R$2:$R$400, 1) / COUNT($R$2:$R$400)) * 0.4) + ((_xlfn.RANK.EQ(M61, Debt_Equity, 0) / COUNT(Debt_Equity)) * 0.2)</f>
        <v>6.7167919799498738E-2</v>
      </c>
      <c r="T61" s="11">
        <f>((_xlfn.RANK.EQ(D61, Alpha, 1) / COUNT(Alpha)) * 0.5) + ((_xlfn.RANK.EQ(E61, Beta, 1) / COUNT(Beta)) * 0.5)</f>
        <v>0.39348370927318299</v>
      </c>
      <c r="U61" s="11">
        <f>((_xlfn.RANK.EQ(H61, Accounts_Re,1 ) / COUNT(Accounts_Re)) * 0.5) + ((_xlfn.RANK.EQ(I61, Acc._payable, 0) / COUNT(Acc._payable)) * 0.5)</f>
        <v>0.47722119925344153</v>
      </c>
      <c r="V61" s="11">
        <f>((_xlfn.RANK.EQ(Q61, $Q$2:$Q$981, 1) / COUNT($Q$2:$Q$981)) * 0.4) + ((_xlfn.RANK.EQ(T61, $T$2:$T$981,1 ) / COUNT($T$2:$T$981)) * 0.4) + ((_xlfn.RANK.EQ(U61, $U$2:$U$981, 1) / COUNT($U$2:$U$981)) * 0.1)</f>
        <v>0.17468671679197995</v>
      </c>
      <c r="W61" s="11">
        <f>((_xlfn.RANK.EQ(AA61, $AA$2:$AA$982, 1) / COUNT($AA$2:$AA$982)) * 0.5) + ((_xlfn.RANK.EQ(AB61, $AB$2:$AB$982,1 ) / COUNT($AB$2:$AB$982)) * 0.5)</f>
        <v>0.32330827067669171</v>
      </c>
      <c r="X61" s="11">
        <f>((_xlfn.RANK.EQ(AC61, $AC$2:$AC$982, 1) / COUNT($AC$2:$AC$983)) * 1)</f>
        <v>0.19799498746867167</v>
      </c>
      <c r="Y61" s="62">
        <f>((_xlfn.RANK.EQ(C61, Price, 0) / COUNT(Price)) * 0.5) + ((_xlfn.RANK.EQ(AD61, Price_BVPS, 1) / COUNT(Price_BVPS)) * 0.5)</f>
        <v>0.82205513784461148</v>
      </c>
      <c r="Z61" s="8">
        <f>IF(OR(H61="", I61="", H61=0, I61=0), 0, H61-I61)</f>
        <v>0</v>
      </c>
      <c r="AA61">
        <f>IF(OR(H61="", I61="", H61=0, I61=0), 0, (H61-I61) / ( (ABS(I61))))</f>
        <v>0</v>
      </c>
      <c r="AB61">
        <f>IF(OR(H61="", I61="", H61=0, I61=0), 0, (H61-I61) / ( (ABS(H61))))</f>
        <v>0</v>
      </c>
      <c r="AC61">
        <f>IF(OR(H61="", I61="", H61=0, I61=0), 0, IF(ABS(H61-I61) = (ABS(H61) + ABS(I61)), 0, (H61-I61) / ((ABS(H61) + ABS(I61)) / 200)))</f>
        <v>0</v>
      </c>
      <c r="AD61" s="2">
        <f>G61-C61</f>
        <v>7.6342391967773438</v>
      </c>
    </row>
    <row r="62" spans="1:30" x14ac:dyDescent="0.25">
      <c r="A62" s="7" t="s">
        <v>812</v>
      </c>
      <c r="B62" s="7" t="s">
        <v>813</v>
      </c>
      <c r="C62" s="8">
        <v>11.279999732971191</v>
      </c>
      <c r="D62" s="9">
        <v>0.50186335541472638</v>
      </c>
      <c r="E62" s="9">
        <v>0.93327970937982718</v>
      </c>
      <c r="F62" s="9">
        <v>16.626865386962891</v>
      </c>
      <c r="G62" s="9">
        <v>15.943696022033691</v>
      </c>
      <c r="H62" s="8"/>
      <c r="I62" s="8"/>
      <c r="J62" s="68"/>
      <c r="K62" s="7" t="s">
        <v>61</v>
      </c>
      <c r="L62" s="7" t="s">
        <v>24</v>
      </c>
      <c r="M62" s="9">
        <v>171.46159362792969</v>
      </c>
      <c r="N62" s="9"/>
      <c r="O62" s="10">
        <v>13.460000038146973</v>
      </c>
      <c r="P62" s="2">
        <f>C62-O62</f>
        <v>-2.1800003051757813</v>
      </c>
      <c r="Q62" s="11">
        <f>((_xlfn.RANK.EQ(F62, PE, 1) / COUNT(PE)) * 0.4) + ((_xlfn.RANK.EQ(N62, Cash_Ratio, 1) / COUNT(Cash_Ratio)) * 0.4) + ((_xlfn.RANK.EQ(M62, Debt_Equity, 0) / COUNT(Debt_Equity)) * 0.2)</f>
        <v>6.1062550368854995E-2</v>
      </c>
      <c r="R62" s="9">
        <v>0</v>
      </c>
      <c r="S62" s="30">
        <f>((_xlfn.RANK.EQ(F62, PE, 1) / COUNT(PE)) * 0.4) + ((_xlfn.RANK.EQ(R62, $R$2:$R$400, 1) / COUNT($R$2:$R$400)) * 0.4) + ((_xlfn.RANK.EQ(M62, Debt_Equity, 0) / COUNT(Debt_Equity)) * 0.2)</f>
        <v>6.06516290726817E-2</v>
      </c>
      <c r="T62" s="11">
        <f>((_xlfn.RANK.EQ(D62, Alpha, 1) / COUNT(Alpha)) * 0.5) + ((_xlfn.RANK.EQ(E62, Beta, 1) / COUNT(Beta)) * 0.5)</f>
        <v>0.70050125313283207</v>
      </c>
      <c r="U62" s="11">
        <f>((_xlfn.RANK.EQ(H62, Accounts_Re,1 ) / COUNT(Accounts_Re)) * 0.5) + ((_xlfn.RANK.EQ(I62, Acc._payable, 0) / COUNT(Acc._payable)) * 0.5)</f>
        <v>0.47722119925344153</v>
      </c>
      <c r="V62" s="11">
        <f>((_xlfn.RANK.EQ(Q62, $Q$2:$Q$981, 1) / COUNT($Q$2:$Q$981)) * 0.4) + ((_xlfn.RANK.EQ(T62, $T$2:$T$981,1 ) / COUNT($T$2:$T$981)) * 0.4) + ((_xlfn.RANK.EQ(U62, $U$2:$U$981, 1) / COUNT($U$2:$U$981)) * 0.1)</f>
        <v>0.36416040100250624</v>
      </c>
      <c r="W62" s="11">
        <f>((_xlfn.RANK.EQ(AA62, $AA$2:$AA$982, 1) / COUNT($AA$2:$AA$982)) * 0.5) + ((_xlfn.RANK.EQ(AB62, $AB$2:$AB$982,1 ) / COUNT($AB$2:$AB$982)) * 0.5)</f>
        <v>0.32330827067669171</v>
      </c>
      <c r="X62" s="11">
        <f>((_xlfn.RANK.EQ(AC62, $AC$2:$AC$982, 1) / COUNT($AC$2:$AC$983)) * 1)</f>
        <v>0.19799498746867167</v>
      </c>
      <c r="Y62" s="62">
        <f>((_xlfn.RANK.EQ(C62, Price, 0) / COUNT(Price)) * 0.5) + ((_xlfn.RANK.EQ(AD62, Price_BVPS, 1) / COUNT(Price_BVPS)) * 0.5)</f>
        <v>0.86466165413533835</v>
      </c>
      <c r="Z62" s="8">
        <f>IF(OR(H62="", I62="", H62=0, I62=0), 0, H62-I62)</f>
        <v>0</v>
      </c>
      <c r="AA62">
        <f>IF(OR(H62="", I62="", H62=0, I62=0), 0, (H62-I62) / ( (ABS(I62))))</f>
        <v>0</v>
      </c>
      <c r="AB62">
        <f>IF(OR(H62="", I62="", H62=0, I62=0), 0, (H62-I62) / ( (ABS(H62))))</f>
        <v>0</v>
      </c>
      <c r="AC62">
        <f>IF(OR(H62="", I62="", H62=0, I62=0), 0, IF(ABS(H62-I62) = (ABS(H62) + ABS(I62)), 0, (H62-I62) / ((ABS(H62) + ABS(I62)) / 200)))</f>
        <v>0</v>
      </c>
      <c r="AD62" s="2">
        <f>G62-C62</f>
        <v>4.6636962890625</v>
      </c>
    </row>
    <row r="63" spans="1:30" x14ac:dyDescent="0.25">
      <c r="A63" s="7" t="s">
        <v>251</v>
      </c>
      <c r="B63" s="7" t="s">
        <v>252</v>
      </c>
      <c r="C63" s="8">
        <v>22.579999923706055</v>
      </c>
      <c r="D63" s="9">
        <v>0.89543405446186353</v>
      </c>
      <c r="E63" s="9">
        <v>0.4836683452908328</v>
      </c>
      <c r="F63" s="9">
        <v>16.9715576171875</v>
      </c>
      <c r="G63" s="9">
        <v>24.405635833740234</v>
      </c>
      <c r="H63" s="8"/>
      <c r="I63" s="8"/>
      <c r="J63" s="68"/>
      <c r="K63" s="7" t="s">
        <v>61</v>
      </c>
      <c r="L63" s="7" t="s">
        <v>28</v>
      </c>
      <c r="M63" s="9">
        <v>252.9761962890625</v>
      </c>
      <c r="N63" s="9"/>
      <c r="O63" s="10">
        <v>27.055999755859375</v>
      </c>
      <c r="P63" s="2">
        <f>C63-O63</f>
        <v>-4.4759998321533203</v>
      </c>
      <c r="Q63" s="11">
        <f>((_xlfn.RANK.EQ(F63, PE, 1) / COUNT(PE)) * 0.4) + ((_xlfn.RANK.EQ(N63, Cash_Ratio, 1) / COUNT(Cash_Ratio)) * 0.4) + ((_xlfn.RANK.EQ(M63, Debt_Equity, 0) / COUNT(Debt_Equity)) * 0.2)</f>
        <v>6.0060044103190838E-2</v>
      </c>
      <c r="R63" s="9">
        <v>0</v>
      </c>
      <c r="S63" s="30">
        <f>((_xlfn.RANK.EQ(F63, PE, 1) / COUNT(PE)) * 0.4) + ((_xlfn.RANK.EQ(R63, $R$2:$R$400, 1) / COUNT($R$2:$R$400)) * 0.4) + ((_xlfn.RANK.EQ(M63, Debt_Equity, 0) / COUNT(Debt_Equity)) * 0.2)</f>
        <v>5.9649122807017542E-2</v>
      </c>
      <c r="T63" s="11">
        <f>((_xlfn.RANK.EQ(D63, Alpha, 1) / COUNT(Alpha)) * 0.5) + ((_xlfn.RANK.EQ(E63, Beta, 1) / COUNT(Beta)) * 0.5)</f>
        <v>0.61278195488721798</v>
      </c>
      <c r="U63" s="11">
        <f>((_xlfn.RANK.EQ(H63, Accounts_Re,1 ) / COUNT(Accounts_Re)) * 0.5) + ((_xlfn.RANK.EQ(I63, Acc._payable, 0) / COUNT(Acc._payable)) * 0.5)</f>
        <v>0.47722119925344153</v>
      </c>
      <c r="V63" s="11">
        <f>((_xlfn.RANK.EQ(Q63, $Q$2:$Q$981, 1) / COUNT($Q$2:$Q$981)) * 0.4) + ((_xlfn.RANK.EQ(T63, $T$2:$T$981,1 ) / COUNT($T$2:$T$981)) * 0.4) + ((_xlfn.RANK.EQ(U63, $U$2:$U$981, 1) / COUNT($U$2:$U$981)) * 0.1)</f>
        <v>0.31403508771929822</v>
      </c>
      <c r="W63" s="11">
        <f>((_xlfn.RANK.EQ(AA63, $AA$2:$AA$982, 1) / COUNT($AA$2:$AA$982)) * 0.5) + ((_xlfn.RANK.EQ(AB63, $AB$2:$AB$982,1 ) / COUNT($AB$2:$AB$982)) * 0.5)</f>
        <v>0.32330827067669171</v>
      </c>
      <c r="X63" s="11">
        <f>((_xlfn.RANK.EQ(AC63, $AC$2:$AC$982, 1) / COUNT($AC$2:$AC$983)) * 1)</f>
        <v>0.19799498746867167</v>
      </c>
      <c r="Y63" s="62">
        <f>((_xlfn.RANK.EQ(C63, Price, 0) / COUNT(Price)) * 0.5) + ((_xlfn.RANK.EQ(AD63, Price_BVPS, 1) / COUNT(Price_BVPS)) * 0.5)</f>
        <v>0.52380952380952372</v>
      </c>
      <c r="Z63" s="8">
        <f>IF(OR(H63="", I63="", H63=0, I63=0), 0, H63-I63)</f>
        <v>0</v>
      </c>
      <c r="AA63">
        <f>IF(OR(H63="", I63="", H63=0, I63=0), 0, (H63-I63) / ( (ABS(I63))))</f>
        <v>0</v>
      </c>
      <c r="AB63">
        <f>IF(OR(H63="", I63="", H63=0, I63=0), 0, (H63-I63) / ( (ABS(H63))))</f>
        <v>0</v>
      </c>
      <c r="AC63">
        <f>IF(OR(H63="", I63="", H63=0, I63=0), 0, IF(ABS(H63-I63) = (ABS(H63) + ABS(I63)), 0, (H63-I63) / ((ABS(H63) + ABS(I63)) / 200)))</f>
        <v>0</v>
      </c>
      <c r="AD63" s="2">
        <f>G63-C63</f>
        <v>1.8256359100341797</v>
      </c>
    </row>
    <row r="64" spans="1:30" x14ac:dyDescent="0.25">
      <c r="A64" s="7" t="s">
        <v>188</v>
      </c>
      <c r="B64" s="7" t="s">
        <v>189</v>
      </c>
      <c r="C64" s="8">
        <v>25.079999923706055</v>
      </c>
      <c r="D64" s="9">
        <v>8.4459232604540538E-2</v>
      </c>
      <c r="E64" s="9">
        <v>1.4581204697852577</v>
      </c>
      <c r="F64" s="9">
        <v>15.527778625488281</v>
      </c>
      <c r="G64" s="9">
        <v>22.519159317016602</v>
      </c>
      <c r="H64" s="8"/>
      <c r="I64" s="8"/>
      <c r="J64" s="68"/>
      <c r="K64" s="7" t="s">
        <v>61</v>
      </c>
      <c r="L64" s="7" t="s">
        <v>174</v>
      </c>
      <c r="M64" s="9">
        <v>115.49781036376953</v>
      </c>
      <c r="N64" s="9"/>
      <c r="O64" s="10">
        <v>30.636000061035155</v>
      </c>
      <c r="P64" s="2">
        <f>C64-O64</f>
        <v>-5.5560001373291001</v>
      </c>
      <c r="Q64" s="11">
        <f>((_xlfn.RANK.EQ(F64, PE, 1) / COUNT(PE)) * 0.4) + ((_xlfn.RANK.EQ(N64, Cash_Ratio, 1) / COUNT(Cash_Ratio)) * 0.4) + ((_xlfn.RANK.EQ(M64, Debt_Equity, 0) / COUNT(Debt_Equity)) * 0.2)</f>
        <v>5.9558790970358766E-2</v>
      </c>
      <c r="R64" s="9">
        <v>0</v>
      </c>
      <c r="S64" s="30">
        <f>((_xlfn.RANK.EQ(F64, PE, 1) / COUNT(PE)) * 0.4) + ((_xlfn.RANK.EQ(R64, $R$2:$R$400, 1) / COUNT($R$2:$R$400)) * 0.4) + ((_xlfn.RANK.EQ(M64, Debt_Equity, 0) / COUNT(Debt_Equity)) * 0.2)</f>
        <v>5.9147869674185463E-2</v>
      </c>
      <c r="T64" s="11">
        <f>((_xlfn.RANK.EQ(D64, Alpha, 1) / COUNT(Alpha)) * 0.5) + ((_xlfn.RANK.EQ(E64, Beta, 1) / COUNT(Beta)) * 0.5)</f>
        <v>0.69423558897243109</v>
      </c>
      <c r="U64" s="11">
        <f>((_xlfn.RANK.EQ(H64, Accounts_Re,1 ) / COUNT(Accounts_Re)) * 0.5) + ((_xlfn.RANK.EQ(I64, Acc._payable, 0) / COUNT(Acc._payable)) * 0.5)</f>
        <v>0.47722119925344153</v>
      </c>
      <c r="V64" s="11">
        <f>((_xlfn.RANK.EQ(Q64, $Q$2:$Q$981, 1) / COUNT($Q$2:$Q$981)) * 0.4) + ((_xlfn.RANK.EQ(T64, $T$2:$T$981,1 ) / COUNT($T$2:$T$981)) * 0.4) + ((_xlfn.RANK.EQ(U64, $U$2:$U$981, 1) / COUNT($U$2:$U$981)) * 0.1)</f>
        <v>0.36015037593984967</v>
      </c>
      <c r="W64" s="11">
        <f>((_xlfn.RANK.EQ(AA64, $AA$2:$AA$982, 1) / COUNT($AA$2:$AA$982)) * 0.5) + ((_xlfn.RANK.EQ(AB64, $AB$2:$AB$982,1 ) / COUNT($AB$2:$AB$982)) * 0.5)</f>
        <v>0.32330827067669171</v>
      </c>
      <c r="X64" s="11">
        <f>((_xlfn.RANK.EQ(AC64, $AC$2:$AC$982, 1) / COUNT($AC$2:$AC$983)) * 1)</f>
        <v>0.19799498746867167</v>
      </c>
      <c r="Y64" s="62">
        <f>((_xlfn.RANK.EQ(C64, Price, 0) / COUNT(Price)) * 0.5) + ((_xlfn.RANK.EQ(AD64, Price_BVPS, 1) / COUNT(Price_BVPS)) * 0.5)</f>
        <v>0.40225563909774431</v>
      </c>
      <c r="Z64" s="8">
        <f>IF(OR(H64="", I64="", H64=0, I64=0), 0, H64-I64)</f>
        <v>0</v>
      </c>
      <c r="AA64">
        <f>IF(OR(H64="", I64="", H64=0, I64=0), 0, (H64-I64) / ( (ABS(I64))))</f>
        <v>0</v>
      </c>
      <c r="AB64">
        <f>IF(OR(H64="", I64="", H64=0, I64=0), 0, (H64-I64) / ( (ABS(H64))))</f>
        <v>0</v>
      </c>
      <c r="AC64">
        <f>IF(OR(H64="", I64="", H64=0, I64=0), 0, IF(ABS(H64-I64) = (ABS(H64) + ABS(I64)), 0, (H64-I64) / ((ABS(H64) + ABS(I64)) / 200)))</f>
        <v>0</v>
      </c>
      <c r="AD64" s="2">
        <f>G64-C64</f>
        <v>-2.5608406066894531</v>
      </c>
    </row>
    <row r="65" spans="1:30" x14ac:dyDescent="0.25">
      <c r="A65" s="7" t="s">
        <v>161</v>
      </c>
      <c r="B65" s="7" t="s">
        <v>162</v>
      </c>
      <c r="C65" s="8">
        <v>26.010000228881836</v>
      </c>
      <c r="D65" s="9">
        <v>-0.17065927742916265</v>
      </c>
      <c r="E65" s="9">
        <v>0.2290539606365484</v>
      </c>
      <c r="F65" s="9">
        <v>15.210526466369629</v>
      </c>
      <c r="G65" s="9">
        <v>18.459646224975586</v>
      </c>
      <c r="H65" s="8"/>
      <c r="I65" s="8"/>
      <c r="J65" s="68"/>
      <c r="K65" s="7" t="s">
        <v>61</v>
      </c>
      <c r="L65" s="7"/>
      <c r="M65" s="9">
        <v>116.94287109375</v>
      </c>
      <c r="N65" s="9"/>
      <c r="O65" s="10">
        <v>32.091999435424803</v>
      </c>
      <c r="P65" s="2">
        <f>C65-O65</f>
        <v>-6.0819992065429673</v>
      </c>
      <c r="Q65" s="11">
        <f>((_xlfn.RANK.EQ(F65, PE, 1) / COUNT(PE)) * 0.4) + ((_xlfn.RANK.EQ(N65, Cash_Ratio, 1) / COUNT(Cash_Ratio)) * 0.4) + ((_xlfn.RANK.EQ(M65, Debt_Equity, 0) / COUNT(Debt_Equity)) * 0.2)</f>
        <v>4.8029968915220912E-2</v>
      </c>
      <c r="R65" s="9">
        <v>0</v>
      </c>
      <c r="S65" s="30">
        <f>((_xlfn.RANK.EQ(F65, PE, 1) / COUNT(PE)) * 0.4) + ((_xlfn.RANK.EQ(R65, $R$2:$R$400, 1) / COUNT($R$2:$R$400)) * 0.4) + ((_xlfn.RANK.EQ(M65, Debt_Equity, 0) / COUNT(Debt_Equity)) * 0.2)</f>
        <v>4.7619047619047616E-2</v>
      </c>
      <c r="T65" s="11">
        <f>((_xlfn.RANK.EQ(D65, Alpha, 1) / COUNT(Alpha)) * 0.5) + ((_xlfn.RANK.EQ(E65, Beta, 1) / COUNT(Beta)) * 0.5)</f>
        <v>0.11528822055137844</v>
      </c>
      <c r="U65" s="11">
        <f>((_xlfn.RANK.EQ(H65, Accounts_Re,1 ) / COUNT(Accounts_Re)) * 0.5) + ((_xlfn.RANK.EQ(I65, Acc._payable, 0) / COUNT(Acc._payable)) * 0.5)</f>
        <v>0.47722119925344153</v>
      </c>
      <c r="V65" s="11">
        <f>((_xlfn.RANK.EQ(Q65, $Q$2:$Q$981, 1) / COUNT($Q$2:$Q$981)) * 0.4) + ((_xlfn.RANK.EQ(T65, $T$2:$T$981,1 ) / COUNT($T$2:$T$981)) * 0.4) + ((_xlfn.RANK.EQ(U65, $U$2:$U$981, 1) / COUNT($U$2:$U$981)) * 0.1)</f>
        <v>3.9348370927318299E-2</v>
      </c>
      <c r="W65" s="11">
        <f>((_xlfn.RANK.EQ(AA65, $AA$2:$AA$982, 1) / COUNT($AA$2:$AA$982)) * 0.5) + ((_xlfn.RANK.EQ(AB65, $AB$2:$AB$982,1 ) / COUNT($AB$2:$AB$982)) * 0.5)</f>
        <v>0.32330827067669171</v>
      </c>
      <c r="X65" s="11">
        <f>((_xlfn.RANK.EQ(AC65, $AC$2:$AC$982, 1) / COUNT($AC$2:$AC$983)) * 1)</f>
        <v>0.19799498746867167</v>
      </c>
      <c r="Y65" s="62">
        <f>((_xlfn.RANK.EQ(C65, Price, 0) / COUNT(Price)) * 0.5) + ((_xlfn.RANK.EQ(AD65, Price_BVPS, 1) / COUNT(Price_BVPS)) * 0.5)</f>
        <v>0.26315789473684209</v>
      </c>
      <c r="Z65" s="8">
        <f>IF(OR(H65="", I65="", H65=0, I65=0), 0, H65-I65)</f>
        <v>0</v>
      </c>
      <c r="AA65">
        <f>IF(OR(H65="", I65="", H65=0, I65=0), 0, (H65-I65) / ( (ABS(I65))))</f>
        <v>0</v>
      </c>
      <c r="AB65">
        <f>IF(OR(H65="", I65="", H65=0, I65=0), 0, (H65-I65) / ( (ABS(H65))))</f>
        <v>0</v>
      </c>
      <c r="AC65">
        <f>IF(OR(H65="", I65="", H65=0, I65=0), 0, IF(ABS(H65-I65) = (ABS(H65) + ABS(I65)), 0, (H65-I65) / ((ABS(H65) + ABS(I65)) / 200)))</f>
        <v>0</v>
      </c>
      <c r="AD65" s="2">
        <f>G65-C65</f>
        <v>-7.55035400390625</v>
      </c>
    </row>
    <row r="66" spans="1:30" x14ac:dyDescent="0.25">
      <c r="A66" s="7" t="s">
        <v>530</v>
      </c>
      <c r="B66" s="7" t="s">
        <v>531</v>
      </c>
      <c r="C66" s="8">
        <v>15.539999961853027</v>
      </c>
      <c r="D66" s="9">
        <v>9.3015329368381153E-2</v>
      </c>
      <c r="E66" s="9">
        <v>0.86896731979747643</v>
      </c>
      <c r="F66" s="9">
        <v>14.83931827545166</v>
      </c>
      <c r="G66" s="9">
        <v>15.300502777099609</v>
      </c>
      <c r="H66" s="8"/>
      <c r="I66" s="8"/>
      <c r="J66" s="68"/>
      <c r="K66" s="7" t="s">
        <v>61</v>
      </c>
      <c r="L66" s="7" t="s">
        <v>24</v>
      </c>
      <c r="M66" s="9">
        <v>112.00223541259766</v>
      </c>
      <c r="N66" s="9"/>
      <c r="O66" s="10">
        <v>18.597999954223631</v>
      </c>
      <c r="P66" s="2">
        <f>C66-O66</f>
        <v>-3.057999992370604</v>
      </c>
      <c r="Q66" s="11">
        <f>((_xlfn.RANK.EQ(F66, PE, 1) / COUNT(PE)) * 0.4) + ((_xlfn.RANK.EQ(N66, Cash_Ratio, 1) / COUNT(Cash_Ratio)) * 0.4) + ((_xlfn.RANK.EQ(M66, Debt_Equity, 0) / COUNT(Debt_Equity)) * 0.2)</f>
        <v>4.7027462649556755E-2</v>
      </c>
      <c r="R66" s="9">
        <v>0</v>
      </c>
      <c r="S66" s="30">
        <f>((_xlfn.RANK.EQ(F66, PE, 1) / COUNT(PE)) * 0.4) + ((_xlfn.RANK.EQ(R66, $R$2:$R$400, 1) / COUNT($R$2:$R$400)) * 0.4) + ((_xlfn.RANK.EQ(M66, Debt_Equity, 0) / COUNT(Debt_Equity)) * 0.2)</f>
        <v>4.6616541353383459E-2</v>
      </c>
      <c r="T66" s="11">
        <f>((_xlfn.RANK.EQ(D66, Alpha, 1) / COUNT(Alpha)) * 0.5) + ((_xlfn.RANK.EQ(E66, Beta, 1) / COUNT(Beta)) * 0.5)</f>
        <v>0.52005012531328321</v>
      </c>
      <c r="U66" s="11">
        <f>((_xlfn.RANK.EQ(H66, Accounts_Re,1 ) / COUNT(Accounts_Re)) * 0.5) + ((_xlfn.RANK.EQ(I66, Acc._payable, 0) / COUNT(Acc._payable)) * 0.5)</f>
        <v>0.47722119925344153</v>
      </c>
      <c r="V66" s="11">
        <f>((_xlfn.RANK.EQ(Q66, $Q$2:$Q$981, 1) / COUNT($Q$2:$Q$981)) * 0.4) + ((_xlfn.RANK.EQ(T66, $T$2:$T$981,1 ) / COUNT($T$2:$T$981)) * 0.4) + ((_xlfn.RANK.EQ(U66, $U$2:$U$981, 1) / COUNT($U$2:$U$981)) * 0.1)</f>
        <v>0.25889724310776946</v>
      </c>
      <c r="W66" s="11">
        <f>((_xlfn.RANK.EQ(AA66, $AA$2:$AA$982, 1) / COUNT($AA$2:$AA$982)) * 0.5) + ((_xlfn.RANK.EQ(AB66, $AB$2:$AB$982,1 ) / COUNT($AB$2:$AB$982)) * 0.5)</f>
        <v>0.32330827067669171</v>
      </c>
      <c r="X66" s="11">
        <f>((_xlfn.RANK.EQ(AC66, $AC$2:$AC$982, 1) / COUNT($AC$2:$AC$983)) * 1)</f>
        <v>0.19799498746867167</v>
      </c>
      <c r="Y66" s="62">
        <f>((_xlfn.RANK.EQ(C66, Price, 0) / COUNT(Price)) * 0.5) + ((_xlfn.RANK.EQ(AD66, Price_BVPS, 1) / COUNT(Price_BVPS)) * 0.5)</f>
        <v>0.63283208020050119</v>
      </c>
      <c r="Z66" s="8">
        <f>IF(OR(H66="", I66="", H66=0, I66=0), 0, H66-I66)</f>
        <v>0</v>
      </c>
      <c r="AA66">
        <f>IF(OR(H66="", I66="", H66=0, I66=0), 0, (H66-I66) / ( (ABS(I66))))</f>
        <v>0</v>
      </c>
      <c r="AB66">
        <f>IF(OR(H66="", I66="", H66=0, I66=0), 0, (H66-I66) / ( (ABS(H66))))</f>
        <v>0</v>
      </c>
      <c r="AC66">
        <f>IF(OR(H66="", I66="", H66=0, I66=0), 0, IF(ABS(H66-I66) = (ABS(H66) + ABS(I66)), 0, (H66-I66) / ((ABS(H66) + ABS(I66)) / 200)))</f>
        <v>0</v>
      </c>
      <c r="AD66" s="2">
        <f>G66-C66</f>
        <v>-0.23949718475341797</v>
      </c>
    </row>
    <row r="67" spans="1:30" x14ac:dyDescent="0.25">
      <c r="A67" s="7" t="s">
        <v>658</v>
      </c>
      <c r="B67" s="7" t="s">
        <v>659</v>
      </c>
      <c r="C67" s="8">
        <v>13.170000076293945</v>
      </c>
      <c r="D67" s="9">
        <v>3.4031429846445707E-2</v>
      </c>
      <c r="E67" s="9">
        <v>1.2134500816243936</v>
      </c>
      <c r="F67" s="9">
        <v>16.177148818969727</v>
      </c>
      <c r="G67" s="9">
        <v>22.887680053710938</v>
      </c>
      <c r="H67" s="8"/>
      <c r="I67" s="8"/>
      <c r="J67" s="68"/>
      <c r="K67" s="7" t="s">
        <v>61</v>
      </c>
      <c r="L67" s="7" t="s">
        <v>174</v>
      </c>
      <c r="M67" s="9">
        <v>205.02102661132813</v>
      </c>
      <c r="N67" s="9"/>
      <c r="O67" s="10">
        <v>15.343999862670898</v>
      </c>
      <c r="P67" s="2">
        <f>C67-O67</f>
        <v>-2.1739997863769531</v>
      </c>
      <c r="Q67" s="11">
        <f>((_xlfn.RANK.EQ(F67, PE, 1) / COUNT(PE)) * 0.4) + ((_xlfn.RANK.EQ(N67, Cash_Ratio, 1) / COUNT(Cash_Ratio)) * 0.4) + ((_xlfn.RANK.EQ(M67, Debt_Equity, 0) / COUNT(Debt_Equity)) * 0.2)</f>
        <v>4.602495638389259E-2</v>
      </c>
      <c r="R67" s="9">
        <v>0</v>
      </c>
      <c r="S67" s="30">
        <f>((_xlfn.RANK.EQ(F67, PE, 1) / COUNT(PE)) * 0.4) + ((_xlfn.RANK.EQ(R67, $R$2:$R$400, 1) / COUNT($R$2:$R$400)) * 0.4) + ((_xlfn.RANK.EQ(M67, Debt_Equity, 0) / COUNT(Debt_Equity)) * 0.2)</f>
        <v>4.5614035087719301E-2</v>
      </c>
      <c r="T67" s="11">
        <f>((_xlfn.RANK.EQ(D67, Alpha, 1) / COUNT(Alpha)) * 0.5) + ((_xlfn.RANK.EQ(E67, Beta, 1) / COUNT(Beta)) * 0.5)</f>
        <v>0.61654135338345861</v>
      </c>
      <c r="U67" s="11">
        <f>((_xlfn.RANK.EQ(H67, Accounts_Re,1 ) / COUNT(Accounts_Re)) * 0.5) + ((_xlfn.RANK.EQ(I67, Acc._payable, 0) / COUNT(Acc._payable)) * 0.5)</f>
        <v>0.47722119925344153</v>
      </c>
      <c r="V67" s="11">
        <f>((_xlfn.RANK.EQ(Q67, $Q$2:$Q$981, 1) / COUNT($Q$2:$Q$981)) * 0.4) + ((_xlfn.RANK.EQ(T67, $T$2:$T$981,1 ) / COUNT($T$2:$T$981)) * 0.4) + ((_xlfn.RANK.EQ(U67, $U$2:$U$981, 1) / COUNT($U$2:$U$981)) * 0.1)</f>
        <v>0.31303258145363405</v>
      </c>
      <c r="W67" s="11">
        <f>((_xlfn.RANK.EQ(AA67, $AA$2:$AA$982, 1) / COUNT($AA$2:$AA$982)) * 0.5) + ((_xlfn.RANK.EQ(AB67, $AB$2:$AB$982,1 ) / COUNT($AB$2:$AB$982)) * 0.5)</f>
        <v>0.32330827067669171</v>
      </c>
      <c r="X67" s="11">
        <f>((_xlfn.RANK.EQ(AC67, $AC$2:$AC$982, 1) / COUNT($AC$2:$AC$983)) * 1)</f>
        <v>0.19799498746867167</v>
      </c>
      <c r="Y67" s="62">
        <f>((_xlfn.RANK.EQ(C67, Price, 0) / COUNT(Price)) * 0.5) + ((_xlfn.RANK.EQ(AD67, Price_BVPS, 1) / COUNT(Price_BVPS)) * 0.5)</f>
        <v>0.80451127819548873</v>
      </c>
      <c r="Z67" s="8">
        <f>IF(OR(H67="", I67="", H67=0, I67=0), 0, H67-I67)</f>
        <v>0</v>
      </c>
      <c r="AA67">
        <f>IF(OR(H67="", I67="", H67=0, I67=0), 0, (H67-I67) / ( (ABS(I67))))</f>
        <v>0</v>
      </c>
      <c r="AB67">
        <f>IF(OR(H67="", I67="", H67=0, I67=0), 0, (H67-I67) / ( (ABS(H67))))</f>
        <v>0</v>
      </c>
      <c r="AC67">
        <f>IF(OR(H67="", I67="", H67=0, I67=0), 0, IF(ABS(H67-I67) = (ABS(H67) + ABS(I67)), 0, (H67-I67) / ((ABS(H67) + ABS(I67)) / 200)))</f>
        <v>0</v>
      </c>
      <c r="AD67" s="2">
        <f>G67-C67</f>
        <v>9.7176799774169922</v>
      </c>
    </row>
    <row r="68" spans="1:30" x14ac:dyDescent="0.25">
      <c r="A68" s="7" t="s">
        <v>617</v>
      </c>
      <c r="B68" s="7" t="s">
        <v>618</v>
      </c>
      <c r="C68" s="8">
        <v>13.850000381469727</v>
      </c>
      <c r="D68" s="9">
        <v>0.19338534867471055</v>
      </c>
      <c r="E68" s="9">
        <v>5.1341242001629629E-2</v>
      </c>
      <c r="F68" s="9">
        <v>15.388889312744141</v>
      </c>
      <c r="G68" s="9">
        <v>24.84532356262207</v>
      </c>
      <c r="H68" s="8"/>
      <c r="I68" s="8"/>
      <c r="J68" s="68"/>
      <c r="K68" s="7" t="s">
        <v>61</v>
      </c>
      <c r="L68" s="7"/>
      <c r="M68" s="9">
        <v>207.63926696777344</v>
      </c>
      <c r="N68" s="9"/>
      <c r="O68" s="10">
        <v>16.500000190734863</v>
      </c>
      <c r="P68" s="2">
        <f>C68-O68</f>
        <v>-2.649999809265136</v>
      </c>
      <c r="Q68" s="11">
        <f>((_xlfn.RANK.EQ(F68, PE, 1) / COUNT(PE)) * 0.4) + ((_xlfn.RANK.EQ(N68, Cash_Ratio, 1) / COUNT(Cash_Ratio)) * 0.4) + ((_xlfn.RANK.EQ(M68, Debt_Equity, 0) / COUNT(Debt_Equity)) * 0.2)</f>
        <v>2.8481096734769788E-2</v>
      </c>
      <c r="R68" s="9">
        <v>0</v>
      </c>
      <c r="S68" s="30">
        <f>((_xlfn.RANK.EQ(F68, PE, 1) / COUNT(PE)) * 0.4) + ((_xlfn.RANK.EQ(R68, $R$2:$R$400, 1) / COUNT($R$2:$R$400)) * 0.4) + ((_xlfn.RANK.EQ(M68, Debt_Equity, 0) / COUNT(Debt_Equity)) * 0.2)</f>
        <v>2.8070175438596492E-2</v>
      </c>
      <c r="T68" s="11">
        <f>((_xlfn.RANK.EQ(D68, Alpha, 1) / COUNT(Alpha)) * 0.5) + ((_xlfn.RANK.EQ(E68, Beta, 1) / COUNT(Beta)) * 0.5)</f>
        <v>0.31077694235588971</v>
      </c>
      <c r="U68" s="11">
        <f>((_xlfn.RANK.EQ(H68, Accounts_Re,1 ) / COUNT(Accounts_Re)) * 0.5) + ((_xlfn.RANK.EQ(I68, Acc._payable, 0) / COUNT(Acc._payable)) * 0.5)</f>
        <v>0.47722119925344153</v>
      </c>
      <c r="V68" s="11">
        <f>((_xlfn.RANK.EQ(Q68, $Q$2:$Q$981, 1) / COUNT($Q$2:$Q$981)) * 0.4) + ((_xlfn.RANK.EQ(T68, $T$2:$T$981,1 ) / COUNT($T$2:$T$981)) * 0.4) + ((_xlfn.RANK.EQ(U68, $U$2:$U$981, 1) / COUNT($U$2:$U$981)) * 0.1)</f>
        <v>0.13157894736842105</v>
      </c>
      <c r="W68" s="11">
        <f>((_xlfn.RANK.EQ(AA68, $AA$2:$AA$982, 1) / COUNT($AA$2:$AA$982)) * 0.5) + ((_xlfn.RANK.EQ(AB68, $AB$2:$AB$982,1 ) / COUNT($AB$2:$AB$982)) * 0.5)</f>
        <v>0.32330827067669171</v>
      </c>
      <c r="X68" s="11">
        <f>((_xlfn.RANK.EQ(AC68, $AC$2:$AC$982, 1) / COUNT($AC$2:$AC$983)) * 1)</f>
        <v>0.19799498746867167</v>
      </c>
      <c r="Y68" s="62">
        <f>((_xlfn.RANK.EQ(C68, Price, 0) / COUNT(Price)) * 0.5) + ((_xlfn.RANK.EQ(AD68, Price_BVPS, 1) / COUNT(Price_BVPS)) * 0.5)</f>
        <v>0.78195488721804507</v>
      </c>
      <c r="Z68" s="8">
        <f>IF(OR(H68="", I68="", H68=0, I68=0), 0, H68-I68)</f>
        <v>0</v>
      </c>
      <c r="AA68">
        <f>IF(OR(H68="", I68="", H68=0, I68=0), 0, (H68-I68) / ( (ABS(I68))))</f>
        <v>0</v>
      </c>
      <c r="AB68">
        <f>IF(OR(H68="", I68="", H68=0, I68=0), 0, (H68-I68) / ( (ABS(H68))))</f>
        <v>0</v>
      </c>
      <c r="AC68">
        <f>IF(OR(H68="", I68="", H68=0, I68=0), 0, IF(ABS(H68-I68) = (ABS(H68) + ABS(I68)), 0, (H68-I68) / ((ABS(H68) + ABS(I68)) / 200)))</f>
        <v>0</v>
      </c>
      <c r="AD68" s="2">
        <f>G68-C68</f>
        <v>10.995323181152344</v>
      </c>
    </row>
    <row r="69" spans="1:30" x14ac:dyDescent="0.25">
      <c r="A69" s="7" t="s">
        <v>710</v>
      </c>
      <c r="B69" s="7" t="s">
        <v>711</v>
      </c>
      <c r="C69" s="8">
        <v>12.449999809265137</v>
      </c>
      <c r="D69" s="9">
        <v>-0.32063666418142256</v>
      </c>
      <c r="E69" s="9">
        <v>0.47144891563120156</v>
      </c>
      <c r="F69" s="9">
        <v>15.5625</v>
      </c>
      <c r="G69" s="9">
        <v>20.757612228393555</v>
      </c>
      <c r="H69" s="8"/>
      <c r="I69" s="8"/>
      <c r="J69" s="68"/>
      <c r="K69" s="7" t="s">
        <v>61</v>
      </c>
      <c r="L69" s="7"/>
      <c r="M69" s="9">
        <v>364.87619018554688</v>
      </c>
      <c r="N69" s="9"/>
      <c r="O69" s="10">
        <v>15.239999961853027</v>
      </c>
      <c r="P69" s="2">
        <f>C69-O69</f>
        <v>-2.7900001525878899</v>
      </c>
      <c r="Q69" s="11">
        <f>((_xlfn.RANK.EQ(F69, PE, 1) / COUNT(PE)) * 0.4) + ((_xlfn.RANK.EQ(N69, Cash_Ratio, 1) / COUNT(Cash_Ratio)) * 0.4) + ((_xlfn.RANK.EQ(M69, Debt_Equity, 0) / COUNT(Debt_Equity)) * 0.2)</f>
        <v>2.7478590469105627E-2</v>
      </c>
      <c r="R69" s="9">
        <v>0</v>
      </c>
      <c r="S69" s="30">
        <f>((_xlfn.RANK.EQ(F69, PE, 1) / COUNT(PE)) * 0.4) + ((_xlfn.RANK.EQ(R69, $R$2:$R$400, 1) / COUNT($R$2:$R$400)) * 0.4) + ((_xlfn.RANK.EQ(M69, Debt_Equity, 0) / COUNT(Debt_Equity)) * 0.2)</f>
        <v>2.7067669172932331E-2</v>
      </c>
      <c r="T69" s="11">
        <f>((_xlfn.RANK.EQ(D69, Alpha, 1) / COUNT(Alpha)) * 0.5) + ((_xlfn.RANK.EQ(E69, Beta, 1) / COUNT(Beta)) * 0.5)</f>
        <v>0.20426065162907267</v>
      </c>
      <c r="U69" s="11">
        <f>((_xlfn.RANK.EQ(H69, Accounts_Re,1 ) / COUNT(Accounts_Re)) * 0.5) + ((_xlfn.RANK.EQ(I69, Acc._payable, 0) / COUNT(Acc._payable)) * 0.5)</f>
        <v>0.47722119925344153</v>
      </c>
      <c r="V69" s="11">
        <f>((_xlfn.RANK.EQ(Q69, $Q$2:$Q$981, 1) / COUNT($Q$2:$Q$981)) * 0.4) + ((_xlfn.RANK.EQ(T69, $T$2:$T$981,1 ) / COUNT($T$2:$T$981)) * 0.4) + ((_xlfn.RANK.EQ(U69, $U$2:$U$981, 1) / COUNT($U$2:$U$981)) * 0.1)</f>
        <v>4.6365914786967416E-2</v>
      </c>
      <c r="W69" s="11">
        <f>((_xlfn.RANK.EQ(AA69, $AA$2:$AA$982, 1) / COUNT($AA$2:$AA$982)) * 0.5) + ((_xlfn.RANK.EQ(AB69, $AB$2:$AB$982,1 ) / COUNT($AB$2:$AB$982)) * 0.5)</f>
        <v>0.32330827067669171</v>
      </c>
      <c r="X69" s="11">
        <f>((_xlfn.RANK.EQ(AC69, $AC$2:$AC$982, 1) / COUNT($AC$2:$AC$983)) * 1)</f>
        <v>0.19799498746867167</v>
      </c>
      <c r="Y69" s="62">
        <f>((_xlfn.RANK.EQ(C69, Price, 0) / COUNT(Price)) * 0.5) + ((_xlfn.RANK.EQ(AD69, Price_BVPS, 1) / COUNT(Price_BVPS)) * 0.5)</f>
        <v>0.81829573934837097</v>
      </c>
      <c r="Z69" s="8">
        <f>IF(OR(H69="", I69="", H69=0, I69=0), 0, H69-I69)</f>
        <v>0</v>
      </c>
      <c r="AA69">
        <f>IF(OR(H69="", I69="", H69=0, I69=0), 0, (H69-I69) / ( (ABS(I69))))</f>
        <v>0</v>
      </c>
      <c r="AB69">
        <f>IF(OR(H69="", I69="", H69=0, I69=0), 0, (H69-I69) / ( (ABS(H69))))</f>
        <v>0</v>
      </c>
      <c r="AC69">
        <f>IF(OR(H69="", I69="", H69=0, I69=0), 0, IF(ABS(H69-I69) = (ABS(H69) + ABS(I69)), 0, (H69-I69) / ((ABS(H69) + ABS(I69)) / 200)))</f>
        <v>0</v>
      </c>
      <c r="AD69" s="2">
        <f>G69-C69</f>
        <v>8.307612419128418</v>
      </c>
    </row>
    <row r="70" spans="1:30" x14ac:dyDescent="0.25">
      <c r="A70" s="7" t="s">
        <v>722</v>
      </c>
      <c r="B70" s="7" t="s">
        <v>723</v>
      </c>
      <c r="C70" s="8">
        <v>12.180000305175781</v>
      </c>
      <c r="D70" s="9">
        <v>0.2909233945391777</v>
      </c>
      <c r="E70" s="9">
        <v>0.57892009014373846</v>
      </c>
      <c r="F70" s="9">
        <v>15.040528297424316</v>
      </c>
      <c r="G70" s="9">
        <v>11.898538589477539</v>
      </c>
      <c r="H70" s="8"/>
      <c r="I70" s="8"/>
      <c r="J70" s="68"/>
      <c r="K70" s="7" t="s">
        <v>61</v>
      </c>
      <c r="L70" s="7" t="s">
        <v>132</v>
      </c>
      <c r="M70" s="9">
        <v>192.20501708984375</v>
      </c>
      <c r="N70" s="9"/>
      <c r="O70" s="10">
        <v>14.684000205993652</v>
      </c>
      <c r="P70" s="2">
        <f>C70-O70</f>
        <v>-2.5039999008178704</v>
      </c>
      <c r="Q70" s="11">
        <f>((_xlfn.RANK.EQ(F70, PE, 1) / COUNT(PE)) * 0.4) + ((_xlfn.RANK.EQ(N70, Cash_Ratio, 1) / COUNT(Cash_Ratio)) * 0.4) + ((_xlfn.RANK.EQ(M70, Debt_Equity, 0) / COUNT(Debt_Equity)) * 0.2)</f>
        <v>2.3468565406448982E-2</v>
      </c>
      <c r="R70" s="9">
        <v>0</v>
      </c>
      <c r="S70" s="30">
        <f>((_xlfn.RANK.EQ(F70, PE, 1) / COUNT(PE)) * 0.4) + ((_xlfn.RANK.EQ(R70, $R$2:$R$400, 1) / COUNT($R$2:$R$400)) * 0.4) + ((_xlfn.RANK.EQ(M70, Debt_Equity, 0) / COUNT(Debt_Equity)) * 0.2)</f>
        <v>2.3057644110275687E-2</v>
      </c>
      <c r="T70" s="11">
        <f>((_xlfn.RANK.EQ(D70, Alpha, 1) / COUNT(Alpha)) * 0.5) + ((_xlfn.RANK.EQ(E70, Beta, 1) / COUNT(Beta)) * 0.5)</f>
        <v>0.5</v>
      </c>
      <c r="U70" s="11">
        <f>((_xlfn.RANK.EQ(H70, Accounts_Re,1 ) / COUNT(Accounts_Re)) * 0.5) + ((_xlfn.RANK.EQ(I70, Acc._payable, 0) / COUNT(Acc._payable)) * 0.5)</f>
        <v>0.47722119925344153</v>
      </c>
      <c r="V70" s="11">
        <f>((_xlfn.RANK.EQ(Q70, $Q$2:$Q$981, 1) / COUNT($Q$2:$Q$981)) * 0.4) + ((_xlfn.RANK.EQ(T70, $T$2:$T$981,1 ) / COUNT($T$2:$T$981)) * 0.4) + ((_xlfn.RANK.EQ(U70, $U$2:$U$981, 1) / COUNT($U$2:$U$981)) * 0.1)</f>
        <v>0.23984962406015037</v>
      </c>
      <c r="W70" s="11">
        <f>((_xlfn.RANK.EQ(AA70, $AA$2:$AA$982, 1) / COUNT($AA$2:$AA$982)) * 0.5) + ((_xlfn.RANK.EQ(AB70, $AB$2:$AB$982,1 ) / COUNT($AB$2:$AB$982)) * 0.5)</f>
        <v>0.32330827067669171</v>
      </c>
      <c r="X70" s="11">
        <f>((_xlfn.RANK.EQ(AC70, $AC$2:$AC$982, 1) / COUNT($AC$2:$AC$983)) * 1)</f>
        <v>0.19799498746867167</v>
      </c>
      <c r="Y70" s="62">
        <f>((_xlfn.RANK.EQ(C70, Price, 0) / COUNT(Price)) * 0.5) + ((_xlfn.RANK.EQ(AD70, Price_BVPS, 1) / COUNT(Price_BVPS)) * 0.5)</f>
        <v>0.74185463659147866</v>
      </c>
      <c r="Z70" s="8">
        <f>IF(OR(H70="", I70="", H70=0, I70=0), 0, H70-I70)</f>
        <v>0</v>
      </c>
      <c r="AA70">
        <f>IF(OR(H70="", I70="", H70=0, I70=0), 0, (H70-I70) / ( (ABS(I70))))</f>
        <v>0</v>
      </c>
      <c r="AB70">
        <f>IF(OR(H70="", I70="", H70=0, I70=0), 0, (H70-I70) / ( (ABS(H70))))</f>
        <v>0</v>
      </c>
      <c r="AC70">
        <f>IF(OR(H70="", I70="", H70=0, I70=0), 0, IF(ABS(H70-I70) = (ABS(H70) + ABS(I70)), 0, (H70-I70) / ((ABS(H70) + ABS(I70)) / 200)))</f>
        <v>0</v>
      </c>
      <c r="AD70" s="2">
        <f>G70-C70</f>
        <v>-0.28146171569824219</v>
      </c>
    </row>
    <row r="71" spans="1:30" x14ac:dyDescent="0.25">
      <c r="A71" s="29" t="s">
        <v>858</v>
      </c>
      <c r="B71" s="7" t="s">
        <v>859</v>
      </c>
      <c r="C71" s="8">
        <v>11.039999961853027</v>
      </c>
      <c r="D71" s="9">
        <v>0.26332336022400571</v>
      </c>
      <c r="E71" s="9">
        <v>0.80941082983133461</v>
      </c>
      <c r="F71" s="9">
        <v>103.36087799072266</v>
      </c>
      <c r="G71" s="9">
        <v>4.907844066619873</v>
      </c>
      <c r="H71" s="8">
        <v>17493000</v>
      </c>
      <c r="I71" s="8">
        <v>2124000</v>
      </c>
      <c r="J71" s="68"/>
      <c r="K71" s="7" t="s">
        <v>137</v>
      </c>
      <c r="L71" s="7" t="s">
        <v>20</v>
      </c>
      <c r="M71" s="9">
        <v>39.710880279541016</v>
      </c>
      <c r="N71" s="9">
        <v>11.828081130981445</v>
      </c>
      <c r="O71" s="10">
        <v>12.907999992370605</v>
      </c>
      <c r="P71" s="2">
        <f>C71-O71</f>
        <v>-1.8680000305175781</v>
      </c>
      <c r="Q71" s="30">
        <f>((_xlfn.RANK.EQ(F71, PE, 1) / COUNT(PE)) * 0.4) + ((_xlfn.RANK.EQ(N71, Cash_Ratio, 1) / COUNT(Cash_Ratio)) * 0.4) + ((_xlfn.RANK.EQ(M71, Debt_Equity, 0) / COUNT(Debt_Equity)) * 0.2)</f>
        <v>0.84078216743271605</v>
      </c>
      <c r="R71" s="9">
        <v>11.828081130981445</v>
      </c>
      <c r="S71" s="30">
        <f>((_xlfn.RANK.EQ(F71, PE, 1) / COUNT(PE)) * 0.4) + ((_xlfn.RANK.EQ(R71, $R$2:$R$400, 1) / COUNT($R$2:$R$400)) * 0.4) + ((_xlfn.RANK.EQ(M71, Debt_Equity, 0) / COUNT(Debt_Equity)) * 0.2)</f>
        <v>0.8416040100250628</v>
      </c>
      <c r="T71" s="11">
        <f>((_xlfn.RANK.EQ(D71, Alpha, 1) / COUNT(Alpha)) * 0.5) + ((_xlfn.RANK.EQ(E71, Beta, 1) / COUNT(Beta)) * 0.5)</f>
        <v>0.56265664160400997</v>
      </c>
      <c r="U71" s="31">
        <f>((_xlfn.RANK.EQ(H71, Accounts_Re,1 ) / COUNT(Accounts_Re)) * 0.5) + ((_xlfn.RANK.EQ(I71, Acc._payable, 0) / COUNT(Acc._payable)) * 0.5)</f>
        <v>0.61415705284781985</v>
      </c>
      <c r="V71" s="28">
        <f>((_xlfn.RANK.EQ(Q71, $Q$2:$Q$981, 1) / COUNT($Q$2:$Q$981)) * 0.4) + ((_xlfn.RANK.EQ(T71, $T$2:$T$981,1 ) / COUNT($T$2:$T$981)) * 0.4) + ((_xlfn.RANK.EQ(U71, $U$2:$U$981, 1) / COUNT($U$2:$U$981)) * 0.1)</f>
        <v>0.72807017543859653</v>
      </c>
      <c r="W71" s="33">
        <f>((_xlfn.RANK.EQ(AA71, $AA$2:$AA$982, 1) / COUNT($AA$2:$AA$982)) * 0.5) + ((_xlfn.RANK.EQ(AB71, $AB$2:$AB$982,1 ) / COUNT($AB$2:$AB$982)) * 0.5)</f>
        <v>0.90977443609022557</v>
      </c>
      <c r="X71" s="27">
        <f>((_xlfn.RANK.EQ(AC71, $AC$2:$AC$982, 1) / COUNT($AC$2:$AC$983)) * 1)</f>
        <v>0.95989974937343359</v>
      </c>
      <c r="Y71" s="62">
        <f>((_xlfn.RANK.EQ(C71, Price, 0) / COUNT(Price)) * 0.5) + ((_xlfn.RANK.EQ(AD71, Price_BVPS, 1) / COUNT(Price_BVPS)) * 0.5)</f>
        <v>0.68546365914786966</v>
      </c>
      <c r="Z71" s="8">
        <f>IF(OR(H71="", I71="", H71=0, I71=0), 0, H71-I71)</f>
        <v>15369000</v>
      </c>
      <c r="AA71">
        <f>IF(OR(H71="", I71="", H71=0, I71=0), 0, (H71-I71) / ( (ABS(I71))))</f>
        <v>7.2358757062146895</v>
      </c>
      <c r="AB71">
        <f>IF(OR(H71="", I71="", H71=0, I71=0), 0, (H71-I71) / ( (ABS(H71))))</f>
        <v>0.87858000342994336</v>
      </c>
      <c r="AC71">
        <f>IF(OR(H71="", I71="", H71=0, I71=0), 0, IF(ABS(H71-I71) = (ABS(H71) + ABS(I71)), 0, (H71-I71) / ((ABS(H71) + ABS(I71)) / 200)))</f>
        <v>156.69062547790182</v>
      </c>
      <c r="AD71" s="2">
        <f>G71-C71</f>
        <v>-6.1321558952331543</v>
      </c>
    </row>
    <row r="72" spans="1:30" x14ac:dyDescent="0.25">
      <c r="A72" s="7" t="s">
        <v>793</v>
      </c>
      <c r="B72" s="7" t="s">
        <v>794</v>
      </c>
      <c r="C72" s="8">
        <v>11.359999656677246</v>
      </c>
      <c r="D72" s="9">
        <v>0.2039484622289629</v>
      </c>
      <c r="E72" s="9">
        <v>1.1861033414937314</v>
      </c>
      <c r="F72" s="9">
        <v>57.992996215820313</v>
      </c>
      <c r="G72" s="9">
        <v>7.3989639282226563</v>
      </c>
      <c r="H72" s="8">
        <v>0</v>
      </c>
      <c r="I72" s="8">
        <v>0</v>
      </c>
      <c r="J72" s="68"/>
      <c r="K72" s="7" t="s">
        <v>137</v>
      </c>
      <c r="L72" s="7" t="s">
        <v>473</v>
      </c>
      <c r="M72" s="9">
        <v>7.7498140335083008</v>
      </c>
      <c r="N72" s="9">
        <v>24.500505447387695</v>
      </c>
      <c r="O72" s="10">
        <v>13.002000045776366</v>
      </c>
      <c r="P72" s="2">
        <f>C72-O72</f>
        <v>-1.6420003890991204</v>
      </c>
      <c r="Q72" s="11">
        <f>((_xlfn.RANK.EQ(F72, PE, 1) / COUNT(PE)) * 0.4) + ((_xlfn.RANK.EQ(N72, Cash_Ratio, 1) / COUNT(Cash_Ratio)) * 0.4) + ((_xlfn.RANK.EQ(M72, Debt_Equity, 0) / COUNT(Debt_Equity)) * 0.2)</f>
        <v>0.83107769423558908</v>
      </c>
      <c r="R72" s="9">
        <v>24.500505447387695</v>
      </c>
      <c r="S72" s="30">
        <f>((_xlfn.RANK.EQ(F72, PE, 1) / COUNT(PE)) * 0.4) + ((_xlfn.RANK.EQ(R72, $R$2:$R$400, 1) / COUNT($R$2:$R$400)) * 0.4) + ((_xlfn.RANK.EQ(M72, Debt_Equity, 0) / COUNT(Debt_Equity)) * 0.2)</f>
        <v>0.83107769423558908</v>
      </c>
      <c r="T72" s="11">
        <f>((_xlfn.RANK.EQ(D72, Alpha, 1) / COUNT(Alpha)) * 0.5) + ((_xlfn.RANK.EQ(E72, Beta, 1) / COUNT(Beta)) * 0.5)</f>
        <v>0.69298245614035081</v>
      </c>
      <c r="U72" s="11">
        <f>((_xlfn.RANK.EQ(H72, Accounts_Re,1 ) / COUNT(Accounts_Re)) * 0.5) + ((_xlfn.RANK.EQ(I72, Acc._payable, 0) / COUNT(Acc._payable)) * 0.5)</f>
        <v>0.47722119925344153</v>
      </c>
      <c r="V72" s="11">
        <f>((_xlfn.RANK.EQ(Q72, $Q$2:$Q$981, 1) / COUNT($Q$2:$Q$981)) * 0.4) + ((_xlfn.RANK.EQ(T72, $T$2:$T$981,1 ) / COUNT($T$2:$T$981)) * 0.4) + ((_xlfn.RANK.EQ(U72, $U$2:$U$981, 1) / COUNT($U$2:$U$981)) * 0.1)</f>
        <v>0.73909774436090225</v>
      </c>
      <c r="W72" s="11">
        <f>((_xlfn.RANK.EQ(AA72, $AA$2:$AA$982, 1) / COUNT($AA$2:$AA$982)) * 0.5) + ((_xlfn.RANK.EQ(AB72, $AB$2:$AB$982,1 ) / COUNT($AB$2:$AB$982)) * 0.5)</f>
        <v>0.32330827067669171</v>
      </c>
      <c r="X72" s="11">
        <f>((_xlfn.RANK.EQ(AC72, $AC$2:$AC$982, 1) / COUNT($AC$2:$AC$983)) * 1)</f>
        <v>0.19799498746867167</v>
      </c>
      <c r="Y72" s="62">
        <f>((_xlfn.RANK.EQ(C72, Price, 0) / COUNT(Price)) * 0.5) + ((_xlfn.RANK.EQ(AD72, Price_BVPS, 1) / COUNT(Price_BVPS)) * 0.5)</f>
        <v>0.70802005012531333</v>
      </c>
      <c r="Z72" s="8">
        <f>IF(OR(H72="", I72="", H72=0, I72=0), 0, H72-I72)</f>
        <v>0</v>
      </c>
      <c r="AA72">
        <f>IF(OR(H72="", I72="", H72=0, I72=0), 0, (H72-I72) / ( (ABS(I72))))</f>
        <v>0</v>
      </c>
      <c r="AB72">
        <f>IF(OR(H72="", I72="", H72=0, I72=0), 0, (H72-I72) / ( (ABS(H72))))</f>
        <v>0</v>
      </c>
      <c r="AC72">
        <f>IF(OR(H72="", I72="", H72=0, I72=0), 0, IF(ABS(H72-I72) = (ABS(H72) + ABS(I72)), 0, (H72-I72) / ((ABS(H72) + ABS(I72)) / 200)))</f>
        <v>0</v>
      </c>
      <c r="AD72" s="2">
        <f>G72-C72</f>
        <v>-3.9610357284545898</v>
      </c>
    </row>
    <row r="73" spans="1:30" x14ac:dyDescent="0.25">
      <c r="A73" s="34" t="s">
        <v>514</v>
      </c>
      <c r="B73" s="7" t="s">
        <v>515</v>
      </c>
      <c r="C73" s="8">
        <v>15.729999542236328</v>
      </c>
      <c r="D73" s="9">
        <v>-0.25329561205410989</v>
      </c>
      <c r="E73" s="9">
        <v>1.2006514420792251</v>
      </c>
      <c r="F73" s="9">
        <v>86.944442749023438</v>
      </c>
      <c r="G73" s="9">
        <v>3.1154038906097412</v>
      </c>
      <c r="H73" s="8">
        <v>8997000</v>
      </c>
      <c r="I73" s="8">
        <v>550000</v>
      </c>
      <c r="J73" s="68"/>
      <c r="K73" s="7" t="s">
        <v>137</v>
      </c>
      <c r="L73" s="7" t="s">
        <v>20</v>
      </c>
      <c r="M73" s="9">
        <v>11.158506393432617</v>
      </c>
      <c r="N73" s="9">
        <v>1.4827309846878052</v>
      </c>
      <c r="O73" s="10">
        <v>19.277000045776369</v>
      </c>
      <c r="P73" s="2">
        <f>C73-O73</f>
        <v>-3.5470005035400405</v>
      </c>
      <c r="Q73" s="11">
        <f>((_xlfn.RANK.EQ(F73, PE, 1) / COUNT(PE)) * 0.4) + ((_xlfn.RANK.EQ(N73, Cash_Ratio, 1) / COUNT(Cash_Ratio)) * 0.4) + ((_xlfn.RANK.EQ(M73, Debt_Equity, 0) / COUNT(Debt_Equity)) * 0.2)</f>
        <v>0.7995536544541566</v>
      </c>
      <c r="R73" s="9">
        <v>1.4827309846878052</v>
      </c>
      <c r="S73" s="30">
        <f>((_xlfn.RANK.EQ(F73, PE, 1) / COUNT(PE)) * 0.4) + ((_xlfn.RANK.EQ(R73, $R$2:$R$400, 1) / COUNT($R$2:$R$400)) * 0.4) + ((_xlfn.RANK.EQ(M73, Debt_Equity, 0) / COUNT(Debt_Equity)) * 0.2)</f>
        <v>0.81804511278195491</v>
      </c>
      <c r="T73" s="11">
        <f>((_xlfn.RANK.EQ(D73, Alpha, 1) / COUNT(Alpha)) * 0.5) + ((_xlfn.RANK.EQ(E73, Beta, 1) / COUNT(Beta)) * 0.5)</f>
        <v>0.46616541353383456</v>
      </c>
      <c r="U73" s="11">
        <f>((_xlfn.RANK.EQ(H73, Accounts_Re,1 ) / COUNT(Accounts_Re)) * 0.5) + ((_xlfn.RANK.EQ(I73, Acc._payable, 0) / COUNT(Acc._payable)) * 0.5)</f>
        <v>0.63816341613117378</v>
      </c>
      <c r="V73" s="11">
        <f>((_xlfn.RANK.EQ(Q73, $Q$2:$Q$981, 1) / COUNT($Q$2:$Q$981)) * 0.4) + ((_xlfn.RANK.EQ(T73, $T$2:$T$981,1 ) / COUNT($T$2:$T$981)) * 0.4) + ((_xlfn.RANK.EQ(U73, $U$2:$U$981, 1) / COUNT($U$2:$U$981)) * 0.1)</f>
        <v>0.64937343358395982</v>
      </c>
      <c r="W73" s="11">
        <f>((_xlfn.RANK.EQ(AA73, $AA$2:$AA$982, 1) / COUNT($AA$2:$AA$982)) * 0.5) + ((_xlfn.RANK.EQ(AB73, $AB$2:$AB$982,1 ) / COUNT($AB$2:$AB$982)) * 0.5)</f>
        <v>0.92230576441102752</v>
      </c>
      <c r="X73" s="27">
        <f>((_xlfn.RANK.EQ(AC73, $AC$2:$AC$982, 1) / COUNT($AC$2:$AC$983)) * 1)</f>
        <v>0.98245614035087714</v>
      </c>
      <c r="Y73" s="62">
        <f>((_xlfn.RANK.EQ(C73, Price, 0) / COUNT(Price)) * 0.5) + ((_xlfn.RANK.EQ(AD73, Price_BVPS, 1) / COUNT(Price_BVPS)) * 0.5)</f>
        <v>0.33333333333333331</v>
      </c>
      <c r="Z73" s="8">
        <f>IF(OR(H73="", I73="", H73=0, I73=0), 0, H73-I73)</f>
        <v>8447000</v>
      </c>
      <c r="AA73">
        <f>IF(OR(H73="", I73="", H73=0, I73=0), 0, (H73-I73) / ( (ABS(I73))))</f>
        <v>15.358181818181817</v>
      </c>
      <c r="AB73">
        <f>IF(OR(H73="", I73="", H73=0, I73=0), 0, (H73-I73) / ( (ABS(H73))))</f>
        <v>0.93886851172613095</v>
      </c>
      <c r="AC73">
        <f>IF(OR(H73="", I73="", H73=0, I73=0), 0, IF(ABS(H73-I73) = (ABS(H73) + ABS(I73)), 0, (H73-I73) / ((ABS(H73) + ABS(I73)) / 200)))</f>
        <v>176.9561118676024</v>
      </c>
      <c r="AD73" s="2">
        <f>G73-C73</f>
        <v>-12.614595651626587</v>
      </c>
    </row>
    <row r="74" spans="1:30" x14ac:dyDescent="0.25">
      <c r="A74" s="29" t="s">
        <v>354</v>
      </c>
      <c r="B74" s="7" t="s">
        <v>355</v>
      </c>
      <c r="C74" s="8">
        <v>19.590000152587891</v>
      </c>
      <c r="D74" s="9">
        <v>1.0760861662286898</v>
      </c>
      <c r="E74" s="9">
        <v>1.5617581173214095</v>
      </c>
      <c r="F74" s="9">
        <v>35.601852416992188</v>
      </c>
      <c r="G74" s="9">
        <v>5.1354031562805176</v>
      </c>
      <c r="H74" s="8">
        <v>-3321000</v>
      </c>
      <c r="I74" s="8">
        <v>-3145000</v>
      </c>
      <c r="J74" s="68"/>
      <c r="K74" s="7" t="s">
        <v>137</v>
      </c>
      <c r="L74" s="7" t="s">
        <v>65</v>
      </c>
      <c r="M74" s="9">
        <v>0.55466598272323608</v>
      </c>
      <c r="N74" s="9">
        <v>4.0695528984069824</v>
      </c>
      <c r="O74" s="10">
        <v>21.617999649047853</v>
      </c>
      <c r="P74" s="2">
        <f>C74-O74</f>
        <v>-2.0279994964599624</v>
      </c>
      <c r="Q74" s="11">
        <f>((_xlfn.RANK.EQ(F74, PE, 1) / COUNT(PE)) * 0.4) + ((_xlfn.RANK.EQ(N74, Cash_Ratio, 1) / COUNT(Cash_Ratio)) * 0.4) + ((_xlfn.RANK.EQ(M74, Debt_Equity, 0) / COUNT(Debt_Equity)) * 0.2)</f>
        <v>0.75651319110497084</v>
      </c>
      <c r="R74" s="9">
        <v>4.0695528984069824</v>
      </c>
      <c r="S74" s="30">
        <f>((_xlfn.RANK.EQ(F74, PE, 1) / COUNT(PE)) * 0.4) + ((_xlfn.RANK.EQ(R74, $R$2:$R$400, 1) / COUNT($R$2:$R$400)) * 0.4) + ((_xlfn.RANK.EQ(M74, Debt_Equity, 0) / COUNT(Debt_Equity)) * 0.2)</f>
        <v>0.76390977443609021</v>
      </c>
      <c r="T74" s="32">
        <f>((_xlfn.RANK.EQ(D74, Alpha, 1) / COUNT(Alpha)) * 0.5) + ((_xlfn.RANK.EQ(E74, Beta, 1) / COUNT(Beta)) * 0.5)</f>
        <v>0.95238095238095233</v>
      </c>
      <c r="U74" s="11">
        <f>((_xlfn.RANK.EQ(H74, Accounts_Re,1 ) / COUNT(Accounts_Re)) * 0.5) + ((_xlfn.RANK.EQ(I74, Acc._payable, 0) / COUNT(Acc._payable)) * 0.5)</f>
        <v>0.51453033206819232</v>
      </c>
      <c r="V74" s="28">
        <f>((_xlfn.RANK.EQ(Q74, $Q$2:$Q$981, 1) / COUNT($Q$2:$Q$981)) * 0.4) + ((_xlfn.RANK.EQ(T74, $T$2:$T$981,1 ) / COUNT($T$2:$T$981)) * 0.4) + ((_xlfn.RANK.EQ(U74, $U$2:$U$981, 1) / COUNT($U$2:$U$981)) * 0.1)</f>
        <v>0.837593984962406</v>
      </c>
      <c r="W74" s="11">
        <f>((_xlfn.RANK.EQ(AA74, $AA$2:$AA$982, 1) / COUNT($AA$2:$AA$982)) * 0.5) + ((_xlfn.RANK.EQ(AB74, $AB$2:$AB$982,1 ) / COUNT($AB$2:$AB$982)) * 0.5)</f>
        <v>0.31077694235588971</v>
      </c>
      <c r="X74" s="11">
        <f>((_xlfn.RANK.EQ(AC74, $AC$2:$AC$982, 1) / COUNT($AC$2:$AC$983)) * 1)</f>
        <v>0.18546365914786966</v>
      </c>
      <c r="Y74" s="62">
        <f>((_xlfn.RANK.EQ(C74, Price, 0) / COUNT(Price)) * 0.5) + ((_xlfn.RANK.EQ(AD74, Price_BVPS, 1) / COUNT(Price_BVPS)) * 0.5)</f>
        <v>0.22681704260651628</v>
      </c>
      <c r="Z74" s="8">
        <f>IF(OR(H74="", I74="", H74=0, I74=0), 0, H74-I74)</f>
        <v>-176000</v>
      </c>
      <c r="AA74">
        <f>IF(OR(H74="", I74="", H74=0, I74=0), 0, (H74-I74) / ( (ABS(I74))))</f>
        <v>-5.5961844197138316E-2</v>
      </c>
      <c r="AB74">
        <f>IF(OR(H74="", I74="", H74=0, I74=0), 0, (H74-I74) / ( (ABS(H74))))</f>
        <v>-5.2996085516410718E-2</v>
      </c>
      <c r="AC74">
        <f>IF(OR(H74="", I74="", H74=0, I74=0), 0, IF(ABS(H74-I74) = (ABS(H74) + ABS(I74)), 0, (H74-I74) / ((ABS(H74) + ABS(I74)) / 200)))</f>
        <v>-5.4438601917723473</v>
      </c>
      <c r="AD74" s="2">
        <f>G74-C74</f>
        <v>-14.454596996307373</v>
      </c>
    </row>
    <row r="75" spans="1:30" x14ac:dyDescent="0.25">
      <c r="A75" s="29" t="s">
        <v>135</v>
      </c>
      <c r="B75" s="7" t="s">
        <v>136</v>
      </c>
      <c r="C75" s="8">
        <v>26.700000762939453</v>
      </c>
      <c r="D75" s="9">
        <v>0.86067665973645879</v>
      </c>
      <c r="E75" s="9">
        <v>0.4148828102672999</v>
      </c>
      <c r="F75" s="9">
        <v>21.337257385253906</v>
      </c>
      <c r="G75" s="9">
        <v>7.4318737983703613</v>
      </c>
      <c r="H75" s="8">
        <v>156007008</v>
      </c>
      <c r="I75" s="8">
        <v>2607000</v>
      </c>
      <c r="J75" s="68"/>
      <c r="K75" s="7" t="s">
        <v>137</v>
      </c>
      <c r="L75" s="7" t="s">
        <v>20</v>
      </c>
      <c r="M75" s="9">
        <v>9.3415966033935547</v>
      </c>
      <c r="N75" s="9">
        <v>2.8984389305114746</v>
      </c>
      <c r="O75" s="10">
        <v>31.548000335693359</v>
      </c>
      <c r="P75" s="2">
        <f>C75-O75</f>
        <v>-4.8479995727539063</v>
      </c>
      <c r="Q75" s="11">
        <f>((_xlfn.RANK.EQ(F75, PE, 1) / COUNT(PE)) * 0.4) + ((_xlfn.RANK.EQ(N75, Cash_Ratio, 1) / COUNT(Cash_Ratio)) * 0.4) + ((_xlfn.RANK.EQ(M75, Debt_Equity, 0) / COUNT(Debt_Equity)) * 0.2)</f>
        <v>0.62363151695493158</v>
      </c>
      <c r="R75" s="9">
        <v>2.8984389305114746</v>
      </c>
      <c r="S75" s="30">
        <f>((_xlfn.RANK.EQ(F75, PE, 1) / COUNT(PE)) * 0.4) + ((_xlfn.RANK.EQ(R75, $R$2:$R$400, 1) / COUNT($R$2:$R$400)) * 0.4) + ((_xlfn.RANK.EQ(M75, Debt_Equity, 0) / COUNT(Debt_Equity)) * 0.2)</f>
        <v>0.63308270676691736</v>
      </c>
      <c r="T75" s="11">
        <f>((_xlfn.RANK.EQ(D75, Alpha, 1) / COUNT(Alpha)) * 0.5) + ((_xlfn.RANK.EQ(E75, Beta, 1) / COUNT(Beta)) * 0.5)</f>
        <v>0.58897243107769426</v>
      </c>
      <c r="U75" s="11">
        <f>((_xlfn.RANK.EQ(H75, Accounts_Re,1 ) / COUNT(Accounts_Re)) * 0.5) + ((_xlfn.RANK.EQ(I75, Acc._payable, 0) / COUNT(Acc._payable)) * 0.5)</f>
        <v>0.66164994425863988</v>
      </c>
      <c r="V75" s="11">
        <f>((_xlfn.RANK.EQ(Q75, $Q$2:$Q$981, 1) / COUNT($Q$2:$Q$981)) * 0.4) + ((_xlfn.RANK.EQ(T75, $T$2:$T$981,1 ) / COUNT($T$2:$T$981)) * 0.4) + ((_xlfn.RANK.EQ(U75, $U$2:$U$981, 1) / COUNT($U$2:$U$981)) * 0.1)</f>
        <v>0.6796992481203008</v>
      </c>
      <c r="W75" s="33">
        <f>((_xlfn.RANK.EQ(AA75, $AA$2:$AA$982, 1) / COUNT($AA$2:$AA$982)) * 0.5) + ((_xlfn.RANK.EQ(AB75, $AB$2:$AB$982,1 ) / COUNT($AB$2:$AB$982)) * 0.5)</f>
        <v>0.93483709273182947</v>
      </c>
      <c r="X75" s="27">
        <f>((_xlfn.RANK.EQ(AC75, $AC$2:$AC$982, 1) / COUNT($AC$2:$AC$983)) * 1)</f>
        <v>0.9949874686716792</v>
      </c>
      <c r="Y75" s="62">
        <f>((_xlfn.RANK.EQ(C75, Price, 0) / COUNT(Price)) * 0.5) + ((_xlfn.RANK.EQ(AD75, Price_BVPS, 1) / COUNT(Price_BVPS)) * 0.5)</f>
        <v>7.5187969924812026E-2</v>
      </c>
      <c r="Z75" s="8">
        <f>IF(OR(H75="", I75="", H75=0, I75=0), 0, H75-I75)</f>
        <v>153400008</v>
      </c>
      <c r="AA75">
        <f>IF(OR(H75="", I75="", H75=0, I75=0), 0, (H75-I75) / ( (ABS(I75))))</f>
        <v>58.841583429228997</v>
      </c>
      <c r="AB75">
        <f>IF(OR(H75="", I75="", H75=0, I75=0), 0, (H75-I75) / ( (ABS(H75))))</f>
        <v>0.98328921223846555</v>
      </c>
      <c r="AC75">
        <f>IF(OR(H75="", I75="", H75=0, I75=0), 0, IF(ABS(H75-I75) = (ABS(H75) + ABS(I75)), 0, (H75-I75) / ((ABS(H75) + ABS(I75)) / 200)))</f>
        <v>193.42554914821898</v>
      </c>
      <c r="AD75" s="2">
        <f>G75-C75</f>
        <v>-19.268126964569092</v>
      </c>
    </row>
    <row r="76" spans="1:30" x14ac:dyDescent="0.25">
      <c r="A76" s="7" t="s">
        <v>225</v>
      </c>
      <c r="B76" s="7" t="s">
        <v>226</v>
      </c>
      <c r="C76" s="8">
        <v>23.469999313354492</v>
      </c>
      <c r="D76" s="9">
        <v>-0.18248471655663162</v>
      </c>
      <c r="E76" s="9">
        <v>2.0085770001925285</v>
      </c>
      <c r="F76" s="9">
        <v>1681.23876953125</v>
      </c>
      <c r="G76" s="9">
        <v>6.7179560661315918</v>
      </c>
      <c r="H76" s="8">
        <v>32899000</v>
      </c>
      <c r="I76" s="8">
        <v>12533000</v>
      </c>
      <c r="J76" s="68"/>
      <c r="K76" s="7" t="s">
        <v>41</v>
      </c>
      <c r="L76" s="7" t="s">
        <v>20</v>
      </c>
      <c r="M76" s="9">
        <v>28.252485275268555</v>
      </c>
      <c r="N76" s="9">
        <v>1.0953010320663452</v>
      </c>
      <c r="O76" s="10">
        <v>25.607999801635742</v>
      </c>
      <c r="P76" s="2">
        <f>C76-O76</f>
        <v>-2.13800048828125</v>
      </c>
      <c r="Q76" s="11">
        <f>((_xlfn.RANK.EQ(F76, PE, 1) / COUNT(PE)) * 0.4) + ((_xlfn.RANK.EQ(N76, Cash_Ratio, 1) / COUNT(Cash_Ratio)) * 0.4) + ((_xlfn.RANK.EQ(M76, Debt_Equity, 0) / COUNT(Debt_Equity)) * 0.2)</f>
        <v>0.81233826616009996</v>
      </c>
      <c r="R76" s="9">
        <v>1.0953010320663452</v>
      </c>
      <c r="S76" s="30">
        <f>((_xlfn.RANK.EQ(F76, PE, 1) / COUNT(PE)) * 0.4) + ((_xlfn.RANK.EQ(R76, $R$2:$R$400, 1) / COUNT($R$2:$R$400)) * 0.4) + ((_xlfn.RANK.EQ(M76, Debt_Equity, 0) / COUNT(Debt_Equity)) * 0.2)</f>
        <v>0.84110275689223069</v>
      </c>
      <c r="T76" s="11">
        <f>((_xlfn.RANK.EQ(D76, Alpha, 1) / COUNT(Alpha)) * 0.5) + ((_xlfn.RANK.EQ(E76, Beta, 1) / COUNT(Beta)) * 0.5)</f>
        <v>0.58395989974937335</v>
      </c>
      <c r="U76" s="11">
        <f>((_xlfn.RANK.EQ(H76, Accounts_Re,1 ) / COUNT(Accounts_Re)) * 0.5) + ((_xlfn.RANK.EQ(I76, Acc._payable, 0) / COUNT(Acc._payable)) * 0.5)</f>
        <v>0.53544273671288822</v>
      </c>
      <c r="V76" s="11">
        <f>((_xlfn.RANK.EQ(Q76, $Q$2:$Q$981, 1) / COUNT($Q$2:$Q$981)) * 0.4) + ((_xlfn.RANK.EQ(T76, $T$2:$T$981,1 ) / COUNT($T$2:$T$981)) * 0.4) + ((_xlfn.RANK.EQ(U76, $U$2:$U$981, 1) / COUNT($U$2:$U$981)) * 0.1)</f>
        <v>0.71979949874686722</v>
      </c>
      <c r="W76" s="11">
        <f>((_xlfn.RANK.EQ(AA76, $AA$2:$AA$982, 1) / COUNT($AA$2:$AA$982)) * 0.5) + ((_xlfn.RANK.EQ(AB76, $AB$2:$AB$982,1 ) / COUNT($AB$2:$AB$982)) * 0.5)</f>
        <v>0.84586466165413532</v>
      </c>
      <c r="X76" s="11">
        <f>((_xlfn.RANK.EQ(AC76, $AC$2:$AC$982, 1) / COUNT($AC$2:$AC$983)) * 1)</f>
        <v>0.92481203007518797</v>
      </c>
      <c r="Y76" s="62">
        <f>((_xlfn.RANK.EQ(C76, Price, 0) / COUNT(Price)) * 0.5) + ((_xlfn.RANK.EQ(AD76, Price_BVPS, 1) / COUNT(Price_BVPS)) * 0.5)</f>
        <v>0.13283208020050125</v>
      </c>
      <c r="Z76" s="8">
        <f>IF(OR(H76="", I76="", H76=0, I76=0), 0, H76-I76)</f>
        <v>20366000</v>
      </c>
      <c r="AA76">
        <f>IF(OR(H76="", I76="", H76=0, I76=0), 0, (H76-I76) / ( (ABS(I76))))</f>
        <v>1.6249900263304875</v>
      </c>
      <c r="AB76">
        <f>IF(OR(H76="", I76="", H76=0, I76=0), 0, (H76-I76) / ( (ABS(H76))))</f>
        <v>0.61904617161615849</v>
      </c>
      <c r="AC76">
        <f>IF(OR(H76="", I76="", H76=0, I76=0), 0, IF(ABS(H76-I76) = (ABS(H76) + ABS(I76)), 0, (H76-I76) / ((ABS(H76) + ABS(I76)) / 200)))</f>
        <v>89.6548688149322</v>
      </c>
      <c r="AD76" s="2">
        <f>G76-C76</f>
        <v>-16.7520432472229</v>
      </c>
    </row>
    <row r="77" spans="1:30" x14ac:dyDescent="0.25">
      <c r="A77" s="7" t="s">
        <v>338</v>
      </c>
      <c r="B77" s="7" t="s">
        <v>339</v>
      </c>
      <c r="C77" s="8">
        <v>19.909999847412109</v>
      </c>
      <c r="D77" s="9">
        <v>0.32088398620437736</v>
      </c>
      <c r="E77" s="9">
        <v>1.1210693707600681</v>
      </c>
      <c r="F77" s="9">
        <v>21.319854736328125</v>
      </c>
      <c r="G77" s="9">
        <v>5.0837149620056152</v>
      </c>
      <c r="H77" s="8">
        <v>-16500000</v>
      </c>
      <c r="I77" s="8">
        <v>-11000000</v>
      </c>
      <c r="J77" s="68"/>
      <c r="K77" s="7" t="s">
        <v>41</v>
      </c>
      <c r="L77" s="7" t="s">
        <v>340</v>
      </c>
      <c r="M77" s="9">
        <v>56.707931518554688</v>
      </c>
      <c r="N77" s="9">
        <v>1.1454800367355347</v>
      </c>
      <c r="O77" s="10">
        <v>24.002000045776366</v>
      </c>
      <c r="P77" s="2">
        <f>C77-O77</f>
        <v>-4.0920001983642571</v>
      </c>
      <c r="Q77" s="11">
        <f>((_xlfn.RANK.EQ(F77, PE, 1) / COUNT(PE)) * 0.4) + ((_xlfn.RANK.EQ(N77, Cash_Ratio, 1) / COUNT(Cash_Ratio)) * 0.4) + ((_xlfn.RANK.EQ(M77, Debt_Equity, 0) / COUNT(Debt_Equity)) * 0.2)</f>
        <v>0.51304940797222742</v>
      </c>
      <c r="R77" s="9">
        <v>1.1454800367355347</v>
      </c>
      <c r="S77" s="30">
        <f>((_xlfn.RANK.EQ(F77, PE, 1) / COUNT(PE)) * 0.4) + ((_xlfn.RANK.EQ(R77, $R$2:$R$400, 1) / COUNT($R$2:$R$400)) * 0.4) + ((_xlfn.RANK.EQ(M77, Debt_Equity, 0) / COUNT(Debt_Equity)) * 0.2)</f>
        <v>0.53934837092731835</v>
      </c>
      <c r="T77" s="11">
        <f>((_xlfn.RANK.EQ(D77, Alpha, 1) / COUNT(Alpha)) * 0.5) + ((_xlfn.RANK.EQ(E77, Beta, 1) / COUNT(Beta)) * 0.5)</f>
        <v>0.70551378446115287</v>
      </c>
      <c r="U77" s="11">
        <f>((_xlfn.RANK.EQ(H77, Accounts_Re,1 ) / COUNT(Accounts_Re)) * 0.5) + ((_xlfn.RANK.EQ(I77, Acc._payable, 0) / COUNT(Acc._payable)) * 0.5)</f>
        <v>0.48816905289792445</v>
      </c>
      <c r="V77" s="11">
        <f>((_xlfn.RANK.EQ(Q77, $Q$2:$Q$981, 1) / COUNT($Q$2:$Q$981)) * 0.4) + ((_xlfn.RANK.EQ(T77, $T$2:$T$981,1 ) / COUNT($T$2:$T$981)) * 0.4) + ((_xlfn.RANK.EQ(U77, $U$2:$U$981, 1) / COUNT($U$2:$U$981)) * 0.1)</f>
        <v>0.64210526315789473</v>
      </c>
      <c r="W77" s="11">
        <f>((_xlfn.RANK.EQ(AA77, $AA$2:$AA$982, 1) / COUNT($AA$2:$AA$982)) * 0.5) + ((_xlfn.RANK.EQ(AB77, $AB$2:$AB$982,1 ) / COUNT($AB$2:$AB$982)) * 0.5)</f>
        <v>0.26566416040100249</v>
      </c>
      <c r="X77" s="11">
        <f>((_xlfn.RANK.EQ(AC77, $AC$2:$AC$982, 1) / COUNT($AC$2:$AC$983)) * 1)</f>
        <v>0.13784461152882205</v>
      </c>
      <c r="Y77" s="62">
        <f>((_xlfn.RANK.EQ(C77, Price, 0) / COUNT(Price)) * 0.5) + ((_xlfn.RANK.EQ(AD77, Price_BVPS, 1) / COUNT(Price_BVPS)) * 0.5)</f>
        <v>0.21804511278195488</v>
      </c>
      <c r="Z77" s="8">
        <f>IF(OR(H77="", I77="", H77=0, I77=0), 0, H77-I77)</f>
        <v>-5500000</v>
      </c>
      <c r="AA77">
        <f>IF(OR(H77="", I77="", H77=0, I77=0), 0, (H77-I77) / ( (ABS(I77))))</f>
        <v>-0.5</v>
      </c>
      <c r="AB77">
        <f>IF(OR(H77="", I77="", H77=0, I77=0), 0, (H77-I77) / ( (ABS(H77))))</f>
        <v>-0.33333333333333331</v>
      </c>
      <c r="AC77">
        <f>IF(OR(H77="", I77="", H77=0, I77=0), 0, IF(ABS(H77-I77) = (ABS(H77) + ABS(I77)), 0, (H77-I77) / ((ABS(H77) + ABS(I77)) / 200)))</f>
        <v>-40</v>
      </c>
      <c r="AD77" s="2">
        <f>G77-C77</f>
        <v>-14.826284885406494</v>
      </c>
    </row>
    <row r="78" spans="1:30" x14ac:dyDescent="0.25">
      <c r="A78" s="7" t="s">
        <v>39</v>
      </c>
      <c r="B78" s="7" t="s">
        <v>40</v>
      </c>
      <c r="C78" s="8">
        <v>28.5</v>
      </c>
      <c r="D78" s="9">
        <v>-0.10813702452554765</v>
      </c>
      <c r="E78" s="9">
        <v>0.59714665941806411</v>
      </c>
      <c r="F78" s="9">
        <v>38.513511657714844</v>
      </c>
      <c r="G78" s="9">
        <v>12.384841918945313</v>
      </c>
      <c r="H78" s="8">
        <v>5196000</v>
      </c>
      <c r="I78" s="8">
        <v>2705000</v>
      </c>
      <c r="J78" s="68"/>
      <c r="K78" s="7" t="s">
        <v>41</v>
      </c>
      <c r="L78" s="7"/>
      <c r="M78" s="9">
        <v>41.696483612060547</v>
      </c>
      <c r="N78" s="9">
        <v>2.0250000059604645E-2</v>
      </c>
      <c r="O78" s="10">
        <v>34.579999923706055</v>
      </c>
      <c r="P78" s="2">
        <f>C78-O78</f>
        <v>-6.0799999237060547</v>
      </c>
      <c r="Q78" s="11">
        <f>((_xlfn.RANK.EQ(F78, PE, 1) / COUNT(PE)) * 0.4) + ((_xlfn.RANK.EQ(N78, Cash_Ratio, 1) / COUNT(Cash_Ratio)) * 0.4) + ((_xlfn.RANK.EQ(M78, Debt_Equity, 0) / COUNT(Debt_Equity)) * 0.2)</f>
        <v>0.39743882674885095</v>
      </c>
      <c r="R78" s="9">
        <v>2.0250000059604645E-2</v>
      </c>
      <c r="S78" s="30">
        <f>((_xlfn.RANK.EQ(F78, PE, 1) / COUNT(PE)) * 0.4) + ((_xlfn.RANK.EQ(R78, $R$2:$R$400, 1) / COUNT($R$2:$R$400)) * 0.4) + ((_xlfn.RANK.EQ(M78, Debt_Equity, 0) / COUNT(Debt_Equity)) * 0.2)</f>
        <v>0.49523809523809526</v>
      </c>
      <c r="T78" s="11">
        <f>((_xlfn.RANK.EQ(D78, Alpha, 1) / COUNT(Alpha)) * 0.5) + ((_xlfn.RANK.EQ(E78, Beta, 1) / COUNT(Beta)) * 0.5)</f>
        <v>0.2932330827067669</v>
      </c>
      <c r="U78" s="11">
        <f>((_xlfn.RANK.EQ(H78, Accounts_Re,1 ) / COUNT(Accounts_Re)) * 0.5) + ((_xlfn.RANK.EQ(I78, Acc._payable, 0) / COUNT(Acc._payable)) * 0.5)</f>
        <v>0.55088121453534256</v>
      </c>
      <c r="V78" s="11">
        <f>((_xlfn.RANK.EQ(Q78, $Q$2:$Q$981, 1) / COUNT($Q$2:$Q$981)) * 0.4) + ((_xlfn.RANK.EQ(T78, $T$2:$T$981,1 ) / COUNT($T$2:$T$981)) * 0.4) + ((_xlfn.RANK.EQ(U78, $U$2:$U$981, 1) / COUNT($U$2:$U$981)) * 0.1)</f>
        <v>0.33032581453634086</v>
      </c>
      <c r="W78" s="11">
        <f>((_xlfn.RANK.EQ(AA78, $AA$2:$AA$982, 1) / COUNT($AA$2:$AA$982)) * 0.5) + ((_xlfn.RANK.EQ(AB78, $AB$2:$AB$982,1 ) / COUNT($AB$2:$AB$982)) * 0.5)</f>
        <v>0.81077694235588971</v>
      </c>
      <c r="X78" s="11">
        <f>((_xlfn.RANK.EQ(AC78, $AC$2:$AC$982, 1) / COUNT($AC$2:$AC$983)) * 1)</f>
        <v>0.90476190476190477</v>
      </c>
      <c r="Y78" s="62">
        <f>((_xlfn.RANK.EQ(C78, Price, 0) / COUNT(Price)) * 0.5) + ((_xlfn.RANK.EQ(AD78, Price_BVPS, 1) / COUNT(Price_BVPS)) * 0.5)</f>
        <v>6.1403508771929821E-2</v>
      </c>
      <c r="Z78" s="8">
        <f>IF(OR(H78="", I78="", H78=0, I78=0), 0, H78-I78)</f>
        <v>2491000</v>
      </c>
      <c r="AA78">
        <f>IF(OR(H78="", I78="", H78=0, I78=0), 0, (H78-I78) / ( (ABS(I78))))</f>
        <v>0.9208872458410351</v>
      </c>
      <c r="AB78">
        <f>IF(OR(H78="", I78="", H78=0, I78=0), 0, (H78-I78) / ( (ABS(H78))))</f>
        <v>0.47940723633564281</v>
      </c>
      <c r="AC78">
        <f>IF(OR(H78="", I78="", H78=0, I78=0), 0, IF(ABS(H78-I78) = (ABS(H78) + ABS(I78)), 0, (H78-I78) / ((ABS(H78) + ABS(I78)) / 200)))</f>
        <v>63.055309454499429</v>
      </c>
      <c r="AD78" s="2">
        <f>G78-C78</f>
        <v>-16.115158081054688</v>
      </c>
    </row>
    <row r="79" spans="1:30" s="41" customFormat="1" x14ac:dyDescent="0.25">
      <c r="A79" s="7" t="s">
        <v>572</v>
      </c>
      <c r="B79" s="7" t="s">
        <v>573</v>
      </c>
      <c r="C79" s="8">
        <v>14.720000267028809</v>
      </c>
      <c r="D79" s="9">
        <v>0.17957845197554434</v>
      </c>
      <c r="E79" s="9">
        <v>1.5926783111148639</v>
      </c>
      <c r="F79" s="9">
        <v>15.451583862304688</v>
      </c>
      <c r="G79" s="9">
        <v>6.8161778450012207</v>
      </c>
      <c r="H79" s="8">
        <v>-3430000</v>
      </c>
      <c r="I79" s="8">
        <v>2978000</v>
      </c>
      <c r="J79" s="68"/>
      <c r="K79" s="7" t="s">
        <v>41</v>
      </c>
      <c r="L79" s="7" t="s">
        <v>574</v>
      </c>
      <c r="M79" s="9">
        <v>13.690995216369629</v>
      </c>
      <c r="N79" s="9">
        <v>0.10828399658203125</v>
      </c>
      <c r="O79" s="10">
        <v>17.365999984741212</v>
      </c>
      <c r="P79" s="2">
        <f>C79-O79</f>
        <v>-2.6459997177124031</v>
      </c>
      <c r="Q79" s="11">
        <f>((_xlfn.RANK.EQ(F79, PE, 1) / COUNT(PE)) * 0.4) + ((_xlfn.RANK.EQ(N79, Cash_Ratio, 1) / COUNT(Cash_Ratio)) * 0.4) + ((_xlfn.RANK.EQ(M79, Debt_Equity, 0) / COUNT(Debt_Equity)) * 0.2)</f>
        <v>0.26915344899350852</v>
      </c>
      <c r="R79" s="9">
        <v>0.10828399658203125</v>
      </c>
      <c r="S79" s="30">
        <f>((_xlfn.RANK.EQ(F79, PE, 1) / COUNT(PE)) * 0.4) + ((_xlfn.RANK.EQ(R79, $R$2:$R$400, 1) / COUNT($R$2:$R$400)) * 0.4) + ((_xlfn.RANK.EQ(M79, Debt_Equity, 0) / COUNT(Debt_Equity)) * 0.2)</f>
        <v>0.34887218045112783</v>
      </c>
      <c r="T79" s="11">
        <f>((_xlfn.RANK.EQ(D79, Alpha, 1) / COUNT(Alpha)) * 0.5) + ((_xlfn.RANK.EQ(E79, Beta, 1) / COUNT(Beta)) * 0.5)</f>
        <v>0.76566416040100249</v>
      </c>
      <c r="U79" s="11">
        <f>((_xlfn.RANK.EQ(H79, Accounts_Re,1 ) / COUNT(Accounts_Re)) * 0.5) + ((_xlfn.RANK.EQ(I79, Acc._payable, 0) / COUNT(Acc._payable)) * 0.5)</f>
        <v>0.28272143098718572</v>
      </c>
      <c r="V79" s="11">
        <f>((_xlfn.RANK.EQ(Q79, $Q$2:$Q$981, 1) / COUNT($Q$2:$Q$981)) * 0.4) + ((_xlfn.RANK.EQ(T79, $T$2:$T$981,1 ) / COUNT($T$2:$T$981)) * 0.4) + ((_xlfn.RANK.EQ(U79, $U$2:$U$981, 1) / COUNT($U$2:$U$981)) * 0.1)</f>
        <v>0.45137844611528821</v>
      </c>
      <c r="W79" s="11">
        <f>((_xlfn.RANK.EQ(AA79, $AA$2:$AA$982, 1) / COUNT($AA$2:$AA$982)) * 0.5) + ((_xlfn.RANK.EQ(AB79, $AB$2:$AB$982,1 ) / COUNT($AB$2:$AB$982)) * 0.5)</f>
        <v>0.11403508771929824</v>
      </c>
      <c r="X79" s="11">
        <f>((_xlfn.RANK.EQ(AC79, $AC$2:$AC$982, 1) / COUNT($AC$2:$AC$983)) * 1)</f>
        <v>0.19799498746867167</v>
      </c>
      <c r="Y79" s="62">
        <f>((_xlfn.RANK.EQ(C79, Price, 0) / COUNT(Price)) * 0.5) + ((_xlfn.RANK.EQ(AD79, Price_BVPS, 1) / COUNT(Price_BVPS)) * 0.5)</f>
        <v>0.46491228070175439</v>
      </c>
      <c r="Z79" s="8">
        <f>IF(OR(H79="", I79="", H79=0, I79=0), 0, H79-I79)</f>
        <v>-6408000</v>
      </c>
      <c r="AA79">
        <f>IF(OR(H79="", I79="", H79=0, I79=0), 0, (H79-I79) / ( (ABS(I79))))</f>
        <v>-2.1517797179314977</v>
      </c>
      <c r="AB79">
        <f>IF(OR(H79="", I79="", H79=0, I79=0), 0, (H79-I79) / ( (ABS(H79))))</f>
        <v>-1.8682215743440234</v>
      </c>
      <c r="AC79">
        <f>IF(OR(H79="", I79="", H79=0, I79=0), 0, IF(ABS(H79-I79) = (ABS(H79) + ABS(I79)), 0, (H79-I79) / ((ABS(H79) + ABS(I79)) / 200)))</f>
        <v>0</v>
      </c>
      <c r="AD79" s="2">
        <f>G79-C79</f>
        <v>-7.9038224220275879</v>
      </c>
    </row>
    <row r="80" spans="1:30" s="56" customFormat="1" x14ac:dyDescent="0.25">
      <c r="A80" s="7" t="s">
        <v>580</v>
      </c>
      <c r="B80" s="7" t="s">
        <v>581</v>
      </c>
      <c r="C80" s="8">
        <v>14.430000305175781</v>
      </c>
      <c r="D80" s="9">
        <v>0.34407940712413487</v>
      </c>
      <c r="E80" s="9">
        <v>0.68359242033424117</v>
      </c>
      <c r="F80" s="9">
        <v>34.30523681640625</v>
      </c>
      <c r="G80" s="9">
        <v>13.150294303894043</v>
      </c>
      <c r="H80" s="8">
        <v>-115124992</v>
      </c>
      <c r="I80" s="8">
        <v>-13239000</v>
      </c>
      <c r="J80" s="68"/>
      <c r="K80" s="7" t="s">
        <v>582</v>
      </c>
      <c r="L80" s="7" t="s">
        <v>20</v>
      </c>
      <c r="M80" s="9">
        <v>1.0788910388946533</v>
      </c>
      <c r="N80" s="9">
        <v>0.63207602500915527</v>
      </c>
      <c r="O80" s="10">
        <v>18.410000228881835</v>
      </c>
      <c r="P80" s="2">
        <f>C80-O80</f>
        <v>-3.9799999237060533</v>
      </c>
      <c r="Q80" s="11">
        <f>((_xlfn.RANK.EQ(F80, PE, 1) / COUNT(PE)) * 0.4) + ((_xlfn.RANK.EQ(N80, Cash_Ratio, 1) / COUNT(Cash_Ratio)) * 0.4) + ((_xlfn.RANK.EQ(M80, Debt_Equity, 0) / COUNT(Debt_Equity)) * 0.2)</f>
        <v>0.62835179822347387</v>
      </c>
      <c r="R80" s="9">
        <v>0.63207602500915527</v>
      </c>
      <c r="S80" s="30">
        <f>((_xlfn.RANK.EQ(F80, PE, 1) / COUNT(PE)) * 0.4) + ((_xlfn.RANK.EQ(R80, $R$2:$R$400, 1) / COUNT($R$2:$R$400)) * 0.4) + ((_xlfn.RANK.EQ(M80, Debt_Equity, 0) / COUNT(Debt_Equity)) * 0.2)</f>
        <v>0.67067669172932343</v>
      </c>
      <c r="T80" s="11">
        <f>((_xlfn.RANK.EQ(D80, Alpha, 1) / COUNT(Alpha)) * 0.5) + ((_xlfn.RANK.EQ(E80, Beta, 1) / COUNT(Beta)) * 0.5)</f>
        <v>0.55639097744360899</v>
      </c>
      <c r="U80" s="11">
        <f>((_xlfn.RANK.EQ(H80, Accounts_Re,1 ) / COUNT(Accounts_Re)) * 0.5) + ((_xlfn.RANK.EQ(I80, Acc._payable, 0) / COUNT(Acc._payable)) * 0.5)</f>
        <v>0.45927122868989012</v>
      </c>
      <c r="V80" s="11">
        <f>((_xlfn.RANK.EQ(Q80, $Q$2:$Q$981, 1) / COUNT($Q$2:$Q$981)) * 0.4) + ((_xlfn.RANK.EQ(T80, $T$2:$T$981,1 ) / COUNT($T$2:$T$981)) * 0.4) + ((_xlfn.RANK.EQ(U80, $U$2:$U$981, 1) / COUNT($U$2:$U$981)) * 0.1)</f>
        <v>0.5982456140350878</v>
      </c>
      <c r="W80" s="11">
        <f>((_xlfn.RANK.EQ(AA80, $AA$2:$AA$982, 1) / COUNT($AA$2:$AA$982)) * 0.5) + ((_xlfn.RANK.EQ(AB80, $AB$2:$AB$982,1 ) / COUNT($AB$2:$AB$982)) * 0.5)</f>
        <v>0.13909774436090225</v>
      </c>
      <c r="X80" s="11">
        <f>((_xlfn.RANK.EQ(AC80, $AC$2:$AC$982, 1) / COUNT($AC$2:$AC$983)) * 1)</f>
        <v>6.0150375939849621E-2</v>
      </c>
      <c r="Y80" s="62">
        <f>((_xlfn.RANK.EQ(C80, Price, 0) / COUNT(Price)) * 0.5) + ((_xlfn.RANK.EQ(AD80, Price_BVPS, 1) / COUNT(Price_BVPS)) * 0.5)</f>
        <v>0.63032581453634084</v>
      </c>
      <c r="Z80" s="8">
        <f>IF(OR(H80="", I80="", H80=0, I80=0), 0, H80-I80)</f>
        <v>-101885992</v>
      </c>
      <c r="AA80">
        <f>IF(OR(H80="", I80="", H80=0, I80=0), 0, (H80-I80) / ( (ABS(I80))))</f>
        <v>-7.6958978774831932</v>
      </c>
      <c r="AB80">
        <f>IF(OR(H80="", I80="", H80=0, I80=0), 0, (H80-I80) / ( (ABS(H80))))</f>
        <v>-0.8850032493379022</v>
      </c>
      <c r="AC80">
        <f>IF(OR(H80="", I80="", H80=0, I80=0), 0, IF(ABS(H80-I80) = (ABS(H80) + ABS(I80)), 0, (H80-I80) / ((ABS(H80) + ABS(I80)) / 200)))</f>
        <v>-158.74544007637283</v>
      </c>
      <c r="AD80" s="2">
        <f>G80-C80</f>
        <v>-1.2797060012817383</v>
      </c>
    </row>
    <row r="81" spans="1:30" x14ac:dyDescent="0.25">
      <c r="A81" s="29" t="s">
        <v>638</v>
      </c>
      <c r="B81" s="7" t="s">
        <v>639</v>
      </c>
      <c r="C81" s="8">
        <v>13.5</v>
      </c>
      <c r="D81" s="9">
        <v>7.8794580469718989E-2</v>
      </c>
      <c r="E81" s="9">
        <v>1.2163950183819114</v>
      </c>
      <c r="F81" s="9">
        <v>23.685447692871094</v>
      </c>
      <c r="G81" s="9">
        <v>4.6814570426940918</v>
      </c>
      <c r="H81" s="8">
        <v>2132000</v>
      </c>
      <c r="I81" s="8">
        <v>160000</v>
      </c>
      <c r="J81" s="68"/>
      <c r="K81" s="7" t="s">
        <v>582</v>
      </c>
      <c r="L81" s="7" t="s">
        <v>65</v>
      </c>
      <c r="M81" s="9">
        <v>24.532974243164063</v>
      </c>
      <c r="N81" s="9">
        <v>1.6589999198913574E-2</v>
      </c>
      <c r="O81" s="10">
        <v>15.24600009918213</v>
      </c>
      <c r="P81" s="2">
        <f>C81-O81</f>
        <v>-1.7460000991821296</v>
      </c>
      <c r="Q81" s="11">
        <f>((_xlfn.RANK.EQ(F81, PE, 1) / COUNT(PE)) * 0.4) + ((_xlfn.RANK.EQ(N81, Cash_Ratio, 1) / COUNT(Cash_Ratio)) * 0.4) + ((_xlfn.RANK.EQ(M81, Debt_Equity, 0) / COUNT(Debt_Equity)) * 0.2)</f>
        <v>0.3132690383201821</v>
      </c>
      <c r="R81" s="9">
        <v>1.6589999198913574E-2</v>
      </c>
      <c r="S81" s="30">
        <f>((_xlfn.RANK.EQ(F81, PE, 1) / COUNT(PE)) * 0.4) + ((_xlfn.RANK.EQ(R81, $R$2:$R$400, 1) / COUNT($R$2:$R$400)) * 0.4) + ((_xlfn.RANK.EQ(M81, Debt_Equity, 0) / COUNT(Debt_Equity)) * 0.2)</f>
        <v>0.4135338345864662</v>
      </c>
      <c r="T81" s="11">
        <f>((_xlfn.RANK.EQ(D81, Alpha, 1) / COUNT(Alpha)) * 0.5) + ((_xlfn.RANK.EQ(E81, Beta, 1) / COUNT(Beta)) * 0.5)</f>
        <v>0.64411027568922308</v>
      </c>
      <c r="U81" s="11">
        <f>((_xlfn.RANK.EQ(H81, Accounts_Re,1 ) / COUNT(Accounts_Re)) * 0.5) + ((_xlfn.RANK.EQ(I81, Acc._payable, 0) / COUNT(Acc._payable)) * 0.5)</f>
        <v>0.6039795573259179</v>
      </c>
      <c r="V81" s="11">
        <f>((_xlfn.RANK.EQ(Q81, $Q$2:$Q$981, 1) / COUNT($Q$2:$Q$981)) * 0.4) + ((_xlfn.RANK.EQ(T81, $T$2:$T$981,1 ) / COUNT($T$2:$T$981)) * 0.4) + ((_xlfn.RANK.EQ(U81, $U$2:$U$981, 1) / COUNT($U$2:$U$981)) * 0.1)</f>
        <v>0.49122807017543857</v>
      </c>
      <c r="W81" s="11">
        <f>((_xlfn.RANK.EQ(AA81, $AA$2:$AA$982, 1) / COUNT($AA$2:$AA$982)) * 0.5) + ((_xlfn.RANK.EQ(AB81, $AB$2:$AB$982,1 ) / COUNT($AB$2:$AB$982)) * 0.5)</f>
        <v>0.918546365914787</v>
      </c>
      <c r="X81" s="27">
        <f>((_xlfn.RANK.EQ(AC81, $AC$2:$AC$982, 1) / COUNT($AC$2:$AC$983)) * 1)</f>
        <v>0.97994987468671679</v>
      </c>
      <c r="Y81" s="62">
        <f>((_xlfn.RANK.EQ(C81, Price, 0) / COUNT(Price)) * 0.5) + ((_xlfn.RANK.EQ(AD81, Price_BVPS, 1) / COUNT(Price_BVPS)) * 0.5)</f>
        <v>0.47368421052631582</v>
      </c>
      <c r="Z81" s="8">
        <f>IF(OR(H81="", I81="", H81=0, I81=0), 0, H81-I81)</f>
        <v>1972000</v>
      </c>
      <c r="AA81">
        <f>IF(OR(H81="", I81="", H81=0, I81=0), 0, (H81-I81) / ( (ABS(I81))))</f>
        <v>12.324999999999999</v>
      </c>
      <c r="AB81">
        <f>IF(OR(H81="", I81="", H81=0, I81=0), 0, (H81-I81) / ( (ABS(H81))))</f>
        <v>0.924953095684803</v>
      </c>
      <c r="AC81">
        <f>IF(OR(H81="", I81="", H81=0, I81=0), 0, IF(ABS(H81-I81) = (ABS(H81) + ABS(I81)), 0, (H81-I81) / ((ABS(H81) + ABS(I81)) / 200)))</f>
        <v>172.07678883071554</v>
      </c>
      <c r="AD81" s="2">
        <f>G81-C81</f>
        <v>-8.8185429573059082</v>
      </c>
    </row>
    <row r="82" spans="1:30" x14ac:dyDescent="0.25">
      <c r="A82" s="29" t="s">
        <v>307</v>
      </c>
      <c r="B82" s="7" t="s">
        <v>308</v>
      </c>
      <c r="C82" s="8">
        <v>21.200000762939453</v>
      </c>
      <c r="D82" s="9">
        <v>8.3111527556778572E-2</v>
      </c>
      <c r="E82" s="9">
        <v>0.66479805148094284</v>
      </c>
      <c r="F82" s="9">
        <v>168.91084289550781</v>
      </c>
      <c r="G82" s="9">
        <v>16.592473983764648</v>
      </c>
      <c r="H82" s="8">
        <v>344344</v>
      </c>
      <c r="I82" s="8">
        <v>-1866617</v>
      </c>
      <c r="J82" s="68"/>
      <c r="K82" s="7" t="s">
        <v>295</v>
      </c>
      <c r="L82" s="7" t="s">
        <v>65</v>
      </c>
      <c r="M82" s="9">
        <v>0.2734769880771637</v>
      </c>
      <c r="N82" s="9">
        <v>2.4721179008483887</v>
      </c>
      <c r="O82" s="10">
        <v>25.403000259399413</v>
      </c>
      <c r="P82" s="2">
        <f>C82-O82</f>
        <v>-4.2029994964599595</v>
      </c>
      <c r="Q82" s="30">
        <f>((_xlfn.RANK.EQ(F82, PE, 1) / COUNT(PE)) * 0.4) + ((_xlfn.RANK.EQ(N82, Cash_Ratio, 1) / COUNT(Cash_Ratio)) * 0.4) + ((_xlfn.RANK.EQ(M82, Debt_Equity, 0) / COUNT(Debt_Equity)) * 0.2)</f>
        <v>0.89676488039887714</v>
      </c>
      <c r="R82" s="9">
        <v>2.4721179008483887</v>
      </c>
      <c r="S82" s="30">
        <f>((_xlfn.RANK.EQ(F82, PE, 1) / COUNT(PE)) * 0.4) + ((_xlfn.RANK.EQ(R82, $R$2:$R$400, 1) / COUNT($R$2:$R$400)) * 0.4) + ((_xlfn.RANK.EQ(M82, Debt_Equity, 0) / COUNT(Debt_Equity)) * 0.2)</f>
        <v>0.90827067669172934</v>
      </c>
      <c r="T82" s="11">
        <f>((_xlfn.RANK.EQ(D82, Alpha, 1) / COUNT(Alpha)) * 0.5) + ((_xlfn.RANK.EQ(E82, Beta, 1) / COUNT(Beta)) * 0.5)</f>
        <v>0.44235588972431072</v>
      </c>
      <c r="U82" s="31">
        <f>((_xlfn.RANK.EQ(H82, Accounts_Re,1 ) / COUNT(Accounts_Re)) * 0.5) + ((_xlfn.RANK.EQ(I82, Acc._payable, 0) / COUNT(Acc._payable)) * 0.5)</f>
        <v>0.67680658374356473</v>
      </c>
      <c r="V82" s="11">
        <f>((_xlfn.RANK.EQ(Q82, $Q$2:$Q$981, 1) / COUNT($Q$2:$Q$981)) * 0.4) + ((_xlfn.RANK.EQ(T82, $T$2:$T$981,1 ) / COUNT($T$2:$T$981)) * 0.4) + ((_xlfn.RANK.EQ(U82, $U$2:$U$981, 1) / COUNT($U$2:$U$981)) * 0.1)</f>
        <v>0.65488721804511274</v>
      </c>
      <c r="W82" s="33">
        <f>((_xlfn.RANK.EQ(AA82, $AA$2:$AA$982, 1) / COUNT($AA$2:$AA$982)) * 0.5) + ((_xlfn.RANK.EQ(AB82, $AB$2:$AB$982,1 ) / COUNT($AB$2:$AB$982)) * 0.5)</f>
        <v>0.91228070175438591</v>
      </c>
      <c r="X82" s="11">
        <f>((_xlfn.RANK.EQ(AC82, $AC$2:$AC$982, 1) / COUNT($AC$2:$AC$983)) * 1)</f>
        <v>0.19799498746867167</v>
      </c>
      <c r="Y82" s="62">
        <f>((_xlfn.RANK.EQ(C82, Price, 0) / COUNT(Price)) * 0.5) + ((_xlfn.RANK.EQ(AD82, Price_BVPS, 1) / COUNT(Price_BVPS)) * 0.5)</f>
        <v>0.41729323308270677</v>
      </c>
      <c r="Z82" s="8">
        <f>IF(OR(H82="", I82="", H82=0, I82=0), 0, H82-I82)</f>
        <v>2210961</v>
      </c>
      <c r="AA82">
        <f>IF(OR(H82="", I82="", H82=0, I82=0), 0, (H82-I82) / ( (ABS(I82))))</f>
        <v>1.1844749083502399</v>
      </c>
      <c r="AB82">
        <f>IF(OR(H82="", I82="", H82=0, I82=0), 0, (H82-I82) / ( (ABS(H82))))</f>
        <v>6.4207914178844412</v>
      </c>
      <c r="AC82">
        <f>IF(OR(H82="", I82="", H82=0, I82=0), 0, IF(ABS(H82-I82) = (ABS(H82) + ABS(I82)), 0, (H82-I82) / ((ABS(H82) + ABS(I82)) / 200)))</f>
        <v>0</v>
      </c>
      <c r="AD82" s="2">
        <f>G82-C82</f>
        <v>-4.6075267791748047</v>
      </c>
    </row>
    <row r="83" spans="1:30" x14ac:dyDescent="0.25">
      <c r="A83" s="7" t="s">
        <v>879</v>
      </c>
      <c r="B83" s="7" t="s">
        <v>880</v>
      </c>
      <c r="C83" s="8">
        <v>10.939999580383301</v>
      </c>
      <c r="D83" s="9">
        <v>0.52360679708580815</v>
      </c>
      <c r="E83" s="9">
        <v>1.4386087584613219</v>
      </c>
      <c r="F83" s="9">
        <v>23.21318244934082</v>
      </c>
      <c r="G83" s="9">
        <v>2.5204029083251953</v>
      </c>
      <c r="H83" s="8">
        <v>1412000</v>
      </c>
      <c r="I83" s="8">
        <v>-4570000</v>
      </c>
      <c r="J83" s="68"/>
      <c r="K83" s="7" t="s">
        <v>295</v>
      </c>
      <c r="L83" s="7" t="s">
        <v>48</v>
      </c>
      <c r="M83" s="9">
        <v>272.14187622070313</v>
      </c>
      <c r="N83" s="9">
        <v>2.5610330104827881</v>
      </c>
      <c r="O83" s="10">
        <v>12.920000076293945</v>
      </c>
      <c r="P83" s="2">
        <f>C83-O83</f>
        <v>-1.9800004959106445</v>
      </c>
      <c r="Q83" s="11">
        <f>((_xlfn.RANK.EQ(F83, PE, 1) / COUNT(PE)) * 0.4) + ((_xlfn.RANK.EQ(N83, Cash_Ratio, 1) / COUNT(Cash_Ratio)) * 0.4) + ((_xlfn.RANK.EQ(M83, Debt_Equity, 0) / COUNT(Debt_Equity)) * 0.2)</f>
        <v>0.50911554504636147</v>
      </c>
      <c r="R83" s="9">
        <v>2.5610330104827881</v>
      </c>
      <c r="S83" s="30">
        <f>((_xlfn.RANK.EQ(F83, PE, 1) / COUNT(PE)) * 0.4) + ((_xlfn.RANK.EQ(R83, $R$2:$R$400, 1) / COUNT($R$2:$R$400)) * 0.4) + ((_xlfn.RANK.EQ(M83, Debt_Equity, 0) / COUNT(Debt_Equity)) * 0.2)</f>
        <v>0.51979949874686726</v>
      </c>
      <c r="T83" s="11">
        <f>((_xlfn.RANK.EQ(D83, Alpha, 1) / COUNT(Alpha)) * 0.5) + ((_xlfn.RANK.EQ(E83, Beta, 1) / COUNT(Beta)) * 0.5)</f>
        <v>0.85714285714285721</v>
      </c>
      <c r="U83" s="11">
        <f>((_xlfn.RANK.EQ(H83, Accounts_Re,1 ) / COUNT(Accounts_Re)) * 0.5) + ((_xlfn.RANK.EQ(I83, Acc._payable, 0) / COUNT(Acc._payable)) * 0.5)</f>
        <v>0.73292372828279029</v>
      </c>
      <c r="V83" s="11">
        <f>((_xlfn.RANK.EQ(Q83, $Q$2:$Q$981, 1) / COUNT($Q$2:$Q$981)) * 0.4) + ((_xlfn.RANK.EQ(T83, $T$2:$T$981,1 ) / COUNT($T$2:$T$981)) * 0.4) + ((_xlfn.RANK.EQ(U83, $U$2:$U$981, 1) / COUNT($U$2:$U$981)) * 0.1)</f>
        <v>0.71754385964912282</v>
      </c>
      <c r="W83" s="11">
        <f>((_xlfn.RANK.EQ(AA83, $AA$2:$AA$982, 1) / COUNT($AA$2:$AA$982)) * 0.5) + ((_xlfn.RANK.EQ(AB83, $AB$2:$AB$982,1 ) / COUNT($AB$2:$AB$982)) * 0.5)</f>
        <v>0.91102756892230574</v>
      </c>
      <c r="X83" s="11">
        <f>((_xlfn.RANK.EQ(AC83, $AC$2:$AC$982, 1) / COUNT($AC$2:$AC$983)) * 1)</f>
        <v>0.19799498746867167</v>
      </c>
      <c r="Y83" s="62">
        <f>((_xlfn.RANK.EQ(C83, Price, 0) / COUNT(Price)) * 0.5) + ((_xlfn.RANK.EQ(AD83, Price_BVPS, 1) / COUNT(Price_BVPS)) * 0.5)</f>
        <v>0.62907268170426067</v>
      </c>
      <c r="Z83" s="8">
        <f>IF(OR(H83="", I83="", H83=0, I83=0), 0, H83-I83)</f>
        <v>5982000</v>
      </c>
      <c r="AA83">
        <f>IF(OR(H83="", I83="", H83=0, I83=0), 0, (H83-I83) / ( (ABS(I83))))</f>
        <v>1.3089715536105033</v>
      </c>
      <c r="AB83">
        <f>IF(OR(H83="", I83="", H83=0, I83=0), 0, (H83-I83) / ( (ABS(H83))))</f>
        <v>4.236543909348442</v>
      </c>
      <c r="AC83">
        <f>IF(OR(H83="", I83="", H83=0, I83=0), 0, IF(ABS(H83-I83) = (ABS(H83) + ABS(I83)), 0, (H83-I83) / ((ABS(H83) + ABS(I83)) / 200)))</f>
        <v>0</v>
      </c>
      <c r="AD83" s="2">
        <f>G83-C83</f>
        <v>-8.4195966720581055</v>
      </c>
    </row>
    <row r="84" spans="1:30" x14ac:dyDescent="0.25">
      <c r="A84" s="7" t="s">
        <v>797</v>
      </c>
      <c r="B84" s="7" t="s">
        <v>798</v>
      </c>
      <c r="C84" s="8">
        <v>11.350000381469727</v>
      </c>
      <c r="D84" s="9">
        <v>5.7440056613919212E-3</v>
      </c>
      <c r="E84" s="9">
        <v>0.45183529030055913</v>
      </c>
      <c r="F84" s="9">
        <v>32.059635162353516</v>
      </c>
      <c r="G84" s="9">
        <v>1.7268209457397461</v>
      </c>
      <c r="H84" s="8">
        <v>3835000</v>
      </c>
      <c r="I84" s="8">
        <v>5259000</v>
      </c>
      <c r="J84" s="68"/>
      <c r="K84" s="7" t="s">
        <v>295</v>
      </c>
      <c r="L84" s="7" t="s">
        <v>48</v>
      </c>
      <c r="M84" s="9">
        <v>789.17071533203125</v>
      </c>
      <c r="N84" s="9">
        <v>0.83745801448822021</v>
      </c>
      <c r="O84" s="10">
        <v>13.629999923706055</v>
      </c>
      <c r="P84" s="2">
        <f>C84-O84</f>
        <v>-2.2799995422363288</v>
      </c>
      <c r="Q84" s="11">
        <f>((_xlfn.RANK.EQ(F84, PE, 1) / COUNT(PE)) * 0.4) + ((_xlfn.RANK.EQ(N84, Cash_Ratio, 1) / COUNT(Cash_Ratio)) * 0.4) + ((_xlfn.RANK.EQ(M84, Debt_Equity, 0) / COUNT(Debt_Equity)) * 0.2)</f>
        <v>0.4782645660086613</v>
      </c>
      <c r="R84" s="9">
        <v>0.83745801448822021</v>
      </c>
      <c r="S84" s="30">
        <f>((_xlfn.RANK.EQ(F84, PE, 1) / COUNT(PE)) * 0.4) + ((_xlfn.RANK.EQ(R84, $R$2:$R$400, 1) / COUNT($R$2:$R$400)) * 0.4) + ((_xlfn.RANK.EQ(M84, Debt_Equity, 0) / COUNT(Debt_Equity)) * 0.2)</f>
        <v>0.51278195488721812</v>
      </c>
      <c r="T84" s="11">
        <f>((_xlfn.RANK.EQ(D84, Alpha, 1) / COUNT(Alpha)) * 0.5) + ((_xlfn.RANK.EQ(E84, Beta, 1) / COUNT(Beta)) * 0.5)</f>
        <v>0.31829573934837091</v>
      </c>
      <c r="U84" s="11">
        <f>((_xlfn.RANK.EQ(H84, Accounts_Re,1 ) / COUNT(Accounts_Re)) * 0.5) + ((_xlfn.RANK.EQ(I84, Acc._payable, 0) / COUNT(Acc._payable)) * 0.5)</f>
        <v>0.5050668270013654</v>
      </c>
      <c r="V84" s="11">
        <f>((_xlfn.RANK.EQ(Q84, $Q$2:$Q$981, 1) / COUNT($Q$2:$Q$981)) * 0.4) + ((_xlfn.RANK.EQ(T84, $T$2:$T$981,1 ) / COUNT($T$2:$T$981)) * 0.4) + ((_xlfn.RANK.EQ(U84, $U$2:$U$981, 1) / COUNT($U$2:$U$981)) * 0.1)</f>
        <v>0.39047619047619048</v>
      </c>
      <c r="W84" s="11">
        <f>((_xlfn.RANK.EQ(AA84, $AA$2:$AA$982, 1) / COUNT($AA$2:$AA$982)) * 0.5) + ((_xlfn.RANK.EQ(AB84, $AB$2:$AB$982,1 ) / COUNT($AB$2:$AB$982)) * 0.5)</f>
        <v>0.27568922305764409</v>
      </c>
      <c r="X84" s="11">
        <f>((_xlfn.RANK.EQ(AC84, $AC$2:$AC$982, 1) / COUNT($AC$2:$AC$983)) * 1)</f>
        <v>0.15288220551378445</v>
      </c>
      <c r="Y84" s="62">
        <f>((_xlfn.RANK.EQ(C84, Price, 0) / COUNT(Price)) * 0.5) + ((_xlfn.RANK.EQ(AD84, Price_BVPS, 1) / COUNT(Price_BVPS)) * 0.5)</f>
        <v>0.54385964912280693</v>
      </c>
      <c r="Z84" s="8">
        <f>IF(OR(H84="", I84="", H84=0, I84=0), 0, H84-I84)</f>
        <v>-1424000</v>
      </c>
      <c r="AA84">
        <f>IF(OR(H84="", I84="", H84=0, I84=0), 0, (H84-I84) / ( (ABS(I84))))</f>
        <v>-0.27077391138999812</v>
      </c>
      <c r="AB84">
        <f>IF(OR(H84="", I84="", H84=0, I84=0), 0, (H84-I84) / ( (ABS(H84))))</f>
        <v>-0.37131681877444589</v>
      </c>
      <c r="AC84">
        <f>IF(OR(H84="", I84="", H84=0, I84=0), 0, IF(ABS(H84-I84) = (ABS(H84) + ABS(I84)), 0, (H84-I84) / ((ABS(H84) + ABS(I84)) / 200)))</f>
        <v>-31.317352100285902</v>
      </c>
      <c r="AD84" s="2">
        <f>G84-C84</f>
        <v>-9.6231794357299805</v>
      </c>
    </row>
    <row r="85" spans="1:30" x14ac:dyDescent="0.25">
      <c r="A85" s="7" t="s">
        <v>293</v>
      </c>
      <c r="B85" s="7" t="s">
        <v>294</v>
      </c>
      <c r="C85" s="8">
        <v>21.489999771118164</v>
      </c>
      <c r="D85" s="9">
        <v>0.4508346030002307</v>
      </c>
      <c r="E85" s="9">
        <v>1.4042842199352659</v>
      </c>
      <c r="F85" s="9">
        <v>18.496723175048828</v>
      </c>
      <c r="G85" s="9">
        <v>7.5199999809265137</v>
      </c>
      <c r="H85" s="8">
        <v>-72000000</v>
      </c>
      <c r="I85" s="8">
        <v>-38000000</v>
      </c>
      <c r="J85" s="68"/>
      <c r="K85" s="7" t="s">
        <v>295</v>
      </c>
      <c r="L85" s="7" t="s">
        <v>28</v>
      </c>
      <c r="M85" s="9">
        <v>306.07351684570313</v>
      </c>
      <c r="N85" s="9">
        <v>0.18790200352668762</v>
      </c>
      <c r="O85" s="10">
        <v>25.818000030517577</v>
      </c>
      <c r="P85" s="2">
        <f>C85-O85</f>
        <v>-4.3280002593994134</v>
      </c>
      <c r="Q85" s="11">
        <f>((_xlfn.RANK.EQ(F85, PE, 1) / COUNT(PE)) * 0.4) + ((_xlfn.RANK.EQ(N85, Cash_Ratio, 1) / COUNT(Cash_Ratio)) * 0.4) + ((_xlfn.RANK.EQ(M85, Debt_Equity, 0) / COUNT(Debt_Equity)) * 0.2)</f>
        <v>0.24589211544762968</v>
      </c>
      <c r="R85" s="9">
        <v>0.18790200352668762</v>
      </c>
      <c r="S85" s="30">
        <f>((_xlfn.RANK.EQ(F85, PE, 1) / COUNT(PE)) * 0.4) + ((_xlfn.RANK.EQ(R85, $R$2:$R$400, 1) / COUNT($R$2:$R$400)) * 0.4) + ((_xlfn.RANK.EQ(M85, Debt_Equity, 0) / COUNT(Debt_Equity)) * 0.2)</f>
        <v>0.31328320802005016</v>
      </c>
      <c r="T85" s="11">
        <f>((_xlfn.RANK.EQ(D85, Alpha, 1) / COUNT(Alpha)) * 0.5) + ((_xlfn.RANK.EQ(E85, Beta, 1) / COUNT(Beta)) * 0.5)</f>
        <v>0.83333333333333326</v>
      </c>
      <c r="U85" s="11">
        <f>((_xlfn.RANK.EQ(H85, Accounts_Re,1 ) / COUNT(Accounts_Re)) * 0.5) + ((_xlfn.RANK.EQ(I85, Acc._payable, 0) / COUNT(Acc._payable)) * 0.5)</f>
        <v>0.50134029787180745</v>
      </c>
      <c r="V85" s="11">
        <f>((_xlfn.RANK.EQ(Q85, $Q$2:$Q$981, 1) / COUNT($Q$2:$Q$981)) * 0.4) + ((_xlfn.RANK.EQ(T85, $T$2:$T$981,1 ) / COUNT($T$2:$T$981)) * 0.4) + ((_xlfn.RANK.EQ(U85, $U$2:$U$981, 1) / COUNT($U$2:$U$981)) * 0.1)</f>
        <v>0.51829573934837092</v>
      </c>
      <c r="W85" s="11">
        <f>((_xlfn.RANK.EQ(AA85, $AA$2:$AA$982, 1) / COUNT($AA$2:$AA$982)) * 0.5) + ((_xlfn.RANK.EQ(AB85, $AB$2:$AB$982,1 ) / COUNT($AB$2:$AB$982)) * 0.5)</f>
        <v>0.23433583959899748</v>
      </c>
      <c r="X85" s="11">
        <f>((_xlfn.RANK.EQ(AC85, $AC$2:$AC$982, 1) / COUNT($AC$2:$AC$983)) * 1)</f>
        <v>0.13032581453634084</v>
      </c>
      <c r="Y85" s="62">
        <f>((_xlfn.RANK.EQ(C85, Price, 0) / COUNT(Price)) * 0.5) + ((_xlfn.RANK.EQ(AD85, Price_BVPS, 1) / COUNT(Price_BVPS)) * 0.5)</f>
        <v>0.20175438596491227</v>
      </c>
      <c r="Z85" s="8">
        <f>IF(OR(H85="", I85="", H85=0, I85=0), 0, H85-I85)</f>
        <v>-34000000</v>
      </c>
      <c r="AA85">
        <f>IF(OR(H85="", I85="", H85=0, I85=0), 0, (H85-I85) / ( (ABS(I85))))</f>
        <v>-0.89473684210526316</v>
      </c>
      <c r="AB85">
        <f>IF(OR(H85="", I85="", H85=0, I85=0), 0, (H85-I85) / ( (ABS(H85))))</f>
        <v>-0.47222222222222221</v>
      </c>
      <c r="AC85">
        <f>IF(OR(H85="", I85="", H85=0, I85=0), 0, IF(ABS(H85-I85) = (ABS(H85) + ABS(I85)), 0, (H85-I85) / ((ABS(H85) + ABS(I85)) / 200)))</f>
        <v>-61.81818181818182</v>
      </c>
      <c r="AD85" s="2">
        <f>G85-C85</f>
        <v>-13.96999979019165</v>
      </c>
    </row>
    <row r="86" spans="1:30" x14ac:dyDescent="0.25">
      <c r="A86" s="29" t="s">
        <v>675</v>
      </c>
      <c r="B86" s="7" t="s">
        <v>676</v>
      </c>
      <c r="C86" s="8">
        <v>12.970000267028809</v>
      </c>
      <c r="D86" s="9">
        <v>2.4419801293626278</v>
      </c>
      <c r="E86" s="9">
        <v>1.505489232895578</v>
      </c>
      <c r="F86" s="9">
        <v>16.999677658081055</v>
      </c>
      <c r="G86" s="9">
        <v>2.884984016418457</v>
      </c>
      <c r="H86" s="8">
        <v>-5596000</v>
      </c>
      <c r="I86" s="8">
        <v>-22060000</v>
      </c>
      <c r="J86" s="68"/>
      <c r="K86" s="7" t="s">
        <v>295</v>
      </c>
      <c r="L86" s="7" t="s">
        <v>65</v>
      </c>
      <c r="M86" s="9">
        <v>407.81954956054688</v>
      </c>
      <c r="N86" s="9">
        <v>0.27509099245071411</v>
      </c>
      <c r="O86" s="10">
        <v>15.526000022888184</v>
      </c>
      <c r="P86" s="2">
        <f>C86-O86</f>
        <v>-2.555999755859375</v>
      </c>
      <c r="Q86" s="11">
        <f>((_xlfn.RANK.EQ(F86, PE, 1) / COUNT(PE)) * 0.4) + ((_xlfn.RANK.EQ(N86, Cash_Ratio, 1) / COUNT(Cash_Ratio)) * 0.4) + ((_xlfn.RANK.EQ(M86, Debt_Equity, 0) / COUNT(Debt_Equity)) * 0.2)</f>
        <v>0.24453713789774789</v>
      </c>
      <c r="R86" s="9">
        <v>0.27509099245071411</v>
      </c>
      <c r="S86" s="30">
        <f>((_xlfn.RANK.EQ(F86, PE, 1) / COUNT(PE)) * 0.4) + ((_xlfn.RANK.EQ(R86, $R$2:$R$400, 1) / COUNT($R$2:$R$400)) * 0.4) + ((_xlfn.RANK.EQ(M86, Debt_Equity, 0) / COUNT(Debt_Equity)) * 0.2)</f>
        <v>0.30576441102756891</v>
      </c>
      <c r="T86" s="32">
        <f>((_xlfn.RANK.EQ(D86, Alpha, 1) / COUNT(Alpha)) * 0.5) + ((_xlfn.RANK.EQ(E86, Beta, 1) / COUNT(Beta)) * 0.5)</f>
        <v>0.95112781954887216</v>
      </c>
      <c r="U86" s="31">
        <f>((_xlfn.RANK.EQ(H86, Accounts_Re,1 ) / COUNT(Accounts_Re)) * 0.5) + ((_xlfn.RANK.EQ(I86, Acc._payable, 0) / COUNT(Acc._payable)) * 0.5)</f>
        <v>0.57558904212543682</v>
      </c>
      <c r="V86" s="11">
        <f>((_xlfn.RANK.EQ(Q86, $Q$2:$Q$981, 1) / COUNT($Q$2:$Q$981)) * 0.4) + ((_xlfn.RANK.EQ(T86, $T$2:$T$981,1 ) / COUNT($T$2:$T$981)) * 0.4) + ((_xlfn.RANK.EQ(U86, $U$2:$U$981, 1) / COUNT($U$2:$U$981)) * 0.1)</f>
        <v>0.55689223057644111</v>
      </c>
      <c r="W86" s="11">
        <f>((_xlfn.RANK.EQ(AA86, $AA$2:$AA$982, 1) / COUNT($AA$2:$AA$982)) * 0.5) + ((_xlfn.RANK.EQ(AB86, $AB$2:$AB$982,1 ) / COUNT($AB$2:$AB$982)) * 0.5)</f>
        <v>0.87969924812030076</v>
      </c>
      <c r="X86" s="27">
        <f>((_xlfn.RANK.EQ(AC86, $AC$2:$AC$982, 1) / COUNT($AC$2:$AC$983)) * 1)</f>
        <v>0.93483709273182958</v>
      </c>
      <c r="Y86" s="62">
        <f>((_xlfn.RANK.EQ(C86, Price, 0) / COUNT(Price)) * 0.5) + ((_xlfn.RANK.EQ(AD86, Price_BVPS, 1) / COUNT(Price_BVPS)) * 0.5)</f>
        <v>0.45864661654135341</v>
      </c>
      <c r="Z86" s="8">
        <f>IF(OR(H86="", I86="", H86=0, I86=0), 0, H86-I86)</f>
        <v>16464000</v>
      </c>
      <c r="AA86">
        <f>IF(OR(H86="", I86="", H86=0, I86=0), 0, (H86-I86) / ( (ABS(I86))))</f>
        <v>0.74632819582955578</v>
      </c>
      <c r="AB86">
        <f>IF(OR(H86="", I86="", H86=0, I86=0), 0, (H86-I86) / ( (ABS(H86))))</f>
        <v>2.9421015010721945</v>
      </c>
      <c r="AC86">
        <f>IF(OR(H86="", I86="", H86=0, I86=0), 0, IF(ABS(H86-I86) = (ABS(H86) + ABS(I86)), 0, (H86-I86) / ((ABS(H86) + ABS(I86)) / 200)))</f>
        <v>119.0627711888921</v>
      </c>
      <c r="AD86" s="2">
        <f>G86-C86</f>
        <v>-10.085016250610352</v>
      </c>
    </row>
    <row r="87" spans="1:30" x14ac:dyDescent="0.25">
      <c r="A87" s="7" t="s">
        <v>75</v>
      </c>
      <c r="B87" s="7" t="s">
        <v>76</v>
      </c>
      <c r="C87" s="8">
        <v>27.719999313354492</v>
      </c>
      <c r="D87" s="9">
        <v>0.82552130215265951</v>
      </c>
      <c r="E87" s="9">
        <v>0.59149894658199731</v>
      </c>
      <c r="F87" s="9">
        <v>122.82157135009766</v>
      </c>
      <c r="G87" s="9">
        <v>27.952585220336914</v>
      </c>
      <c r="H87" s="8">
        <v>-1040992</v>
      </c>
      <c r="I87" s="8">
        <v>-7446000</v>
      </c>
      <c r="J87" s="68"/>
      <c r="K87" s="7" t="s">
        <v>77</v>
      </c>
      <c r="L87" s="7" t="s">
        <v>78</v>
      </c>
      <c r="M87" s="9">
        <v>43.133445739746094</v>
      </c>
      <c r="N87" s="9">
        <v>4.4348001480102539E-2</v>
      </c>
      <c r="O87" s="10">
        <v>33.55599937438965</v>
      </c>
      <c r="P87" s="2">
        <f>C87-O87</f>
        <v>-5.8360000610351577</v>
      </c>
      <c r="Q87" s="11">
        <f>((_xlfn.RANK.EQ(F87, PE, 1) / COUNT(PE)) * 0.4) + ((_xlfn.RANK.EQ(N87, Cash_Ratio, 1) / COUNT(Cash_Ratio)) * 0.4) + ((_xlfn.RANK.EQ(M87, Debt_Equity, 0) / COUNT(Debt_Equity)) * 0.2)</f>
        <v>0.54167751534312814</v>
      </c>
      <c r="R87" s="9">
        <v>4.4348001480102539E-2</v>
      </c>
      <c r="S87" s="30">
        <f>((_xlfn.RANK.EQ(F87, PE, 1) / COUNT(PE)) * 0.4) + ((_xlfn.RANK.EQ(R87, $R$2:$R$400, 1) / COUNT($R$2:$R$400)) * 0.4) + ((_xlfn.RANK.EQ(M87, Debt_Equity, 0) / COUNT(Debt_Equity)) * 0.2)</f>
        <v>0.63208020050125313</v>
      </c>
      <c r="T87" s="11">
        <f>((_xlfn.RANK.EQ(D87, Alpha, 1) / COUNT(Alpha)) * 0.5) + ((_xlfn.RANK.EQ(E87, Beta, 1) / COUNT(Beta)) * 0.5)</f>
        <v>0.63157894736842102</v>
      </c>
      <c r="U87" s="11">
        <f>((_xlfn.RANK.EQ(H87, Accounts_Re,1 ) / COUNT(Accounts_Re)) * 0.5) + ((_xlfn.RANK.EQ(I87, Acc._payable, 0) / COUNT(Acc._payable)) * 0.5)</f>
        <v>0.58148259491688903</v>
      </c>
      <c r="V87" s="11">
        <f>((_xlfn.RANK.EQ(Q87, $Q$2:$Q$981, 1) / COUNT($Q$2:$Q$981)) * 0.4) + ((_xlfn.RANK.EQ(T87, $T$2:$T$981,1 ) / COUNT($T$2:$T$981)) * 0.4) + ((_xlfn.RANK.EQ(U87, $U$2:$U$981, 1) / COUNT($U$2:$U$981)) * 0.1)</f>
        <v>0.63734335839598999</v>
      </c>
      <c r="W87" s="11">
        <f>((_xlfn.RANK.EQ(AA87, $AA$2:$AA$982, 1) / COUNT($AA$2:$AA$982)) * 0.5) + ((_xlfn.RANK.EQ(AB87, $AB$2:$AB$982,1 ) / COUNT($AB$2:$AB$982)) * 0.5)</f>
        <v>0.89223057644110271</v>
      </c>
      <c r="X87" s="11">
        <f>((_xlfn.RANK.EQ(AC87, $AC$2:$AC$982, 1) / COUNT($AC$2:$AC$983)) * 1)</f>
        <v>0.95739348370927313</v>
      </c>
      <c r="Y87" s="62">
        <f>((_xlfn.RANK.EQ(C87, Price, 0) / COUNT(Price)) * 0.5) + ((_xlfn.RANK.EQ(AD87, Price_BVPS, 1) / COUNT(Price_BVPS)) * 0.5)</f>
        <v>0.41729323308270672</v>
      </c>
      <c r="Z87" s="8">
        <f>IF(OR(H87="", I87="", H87=0, I87=0), 0, H87-I87)</f>
        <v>6405008</v>
      </c>
      <c r="AA87">
        <f>IF(OR(H87="", I87="", H87=0, I87=0), 0, (H87-I87) / ( (ABS(I87))))</f>
        <v>0.86019446682782708</v>
      </c>
      <c r="AB87">
        <f>IF(OR(H87="", I87="", H87=0, I87=0), 0, (H87-I87) / ( (ABS(H87))))</f>
        <v>6.1527927207894013</v>
      </c>
      <c r="AC87">
        <f>IF(OR(H87="", I87="", H87=0, I87=0), 0, IF(ABS(H87-I87) = (ABS(H87) + ABS(I87)), 0, (H87-I87) / ((ABS(H87) + ABS(I87)) / 200)))</f>
        <v>150.93705755820201</v>
      </c>
      <c r="AD87" s="2">
        <f>G87-C87</f>
        <v>0.23258590698242188</v>
      </c>
    </row>
    <row r="88" spans="1:30" x14ac:dyDescent="0.25">
      <c r="A88" s="7" t="s">
        <v>679</v>
      </c>
      <c r="B88" s="7" t="s">
        <v>680</v>
      </c>
      <c r="C88" s="8">
        <v>12.909999847412109</v>
      </c>
      <c r="D88" s="9">
        <v>-0.39221992607059858</v>
      </c>
      <c r="E88" s="9">
        <v>0.56129746365603006</v>
      </c>
      <c r="F88" s="9">
        <v>18.073966979980469</v>
      </c>
      <c r="G88" s="9">
        <v>13.01164722442627</v>
      </c>
      <c r="H88" s="8">
        <v>-672000</v>
      </c>
      <c r="I88" s="8"/>
      <c r="J88" s="68"/>
      <c r="K88" s="7" t="s">
        <v>370</v>
      </c>
      <c r="L88" s="7" t="s">
        <v>20</v>
      </c>
      <c r="M88" s="9">
        <v>13.343667984008789</v>
      </c>
      <c r="N88" s="9"/>
      <c r="O88" s="10">
        <v>15.336999702453614</v>
      </c>
      <c r="P88" s="2">
        <f>C88-O88</f>
        <v>-2.4269998550415046</v>
      </c>
      <c r="Q88" s="11">
        <f>((_xlfn.RANK.EQ(F88, PE, 1) / COUNT(PE)) * 0.4) + ((_xlfn.RANK.EQ(N88, Cash_Ratio, 1) / COUNT(Cash_Ratio)) * 0.4) + ((_xlfn.RANK.EQ(M88, Debt_Equity, 0) / COUNT(Debt_Equity)) * 0.2)</f>
        <v>0.1953983899678525</v>
      </c>
      <c r="R88" s="9">
        <v>0</v>
      </c>
      <c r="S88" s="30">
        <f>((_xlfn.RANK.EQ(F88, PE, 1) / COUNT(PE)) * 0.4) + ((_xlfn.RANK.EQ(R88, $R$2:$R$400, 1) / COUNT($R$2:$R$400)) * 0.4) + ((_xlfn.RANK.EQ(M88, Debt_Equity, 0) / COUNT(Debt_Equity)) * 0.2)</f>
        <v>0.19498746867167921</v>
      </c>
      <c r="T88" s="11">
        <f>((_xlfn.RANK.EQ(D88, Alpha, 1) / COUNT(Alpha)) * 0.5) + ((_xlfn.RANK.EQ(E88, Beta, 1) / COUNT(Beta)) * 0.5)</f>
        <v>0.20927318295739347</v>
      </c>
      <c r="U88" s="11">
        <f>((_xlfn.RANK.EQ(H88, Accounts_Re,1 ) / COUNT(Accounts_Re)) * 0.5) + ((_xlfn.RANK.EQ(I88, Acc._payable, 0) / COUNT(Acc._payable)) * 0.5)</f>
        <v>0.4487931056079566</v>
      </c>
      <c r="V88" s="11">
        <f>((_xlfn.RANK.EQ(Q88, $Q$2:$Q$981, 1) / COUNT($Q$2:$Q$981)) * 0.4) + ((_xlfn.RANK.EQ(T88, $T$2:$T$981,1 ) / COUNT($T$2:$T$981)) * 0.4) + ((_xlfn.RANK.EQ(U88, $U$2:$U$981, 1) / COUNT($U$2:$U$981)) * 0.1)</f>
        <v>9.8245614035087719E-2</v>
      </c>
      <c r="W88" s="11">
        <f>((_xlfn.RANK.EQ(AA88, $AA$2:$AA$982, 1) / COUNT($AA$2:$AA$982)) * 0.5) + ((_xlfn.RANK.EQ(AB88, $AB$2:$AB$982,1 ) / COUNT($AB$2:$AB$982)) * 0.5)</f>
        <v>0.32330827067669171</v>
      </c>
      <c r="X88" s="11">
        <f>((_xlfn.RANK.EQ(AC88, $AC$2:$AC$982, 1) / COUNT($AC$2:$AC$983)) * 1)</f>
        <v>0.19799498746867167</v>
      </c>
      <c r="Y88" s="62">
        <f>((_xlfn.RANK.EQ(C88, Price, 0) / COUNT(Price)) * 0.5) + ((_xlfn.RANK.EQ(AD88, Price_BVPS, 1) / COUNT(Price_BVPS)) * 0.5)</f>
        <v>0.72431077694235579</v>
      </c>
      <c r="Z88" s="8">
        <f>IF(OR(H88="", I88="", H88=0, I88=0), 0, H88-I88)</f>
        <v>0</v>
      </c>
      <c r="AA88">
        <f>IF(OR(H88="", I88="", H88=0, I88=0), 0, (H88-I88) / ( (ABS(I88))))</f>
        <v>0</v>
      </c>
      <c r="AB88">
        <f>IF(OR(H88="", I88="", H88=0, I88=0), 0, (H88-I88) / ( (ABS(H88))))</f>
        <v>0</v>
      </c>
      <c r="AC88">
        <f>IF(OR(H88="", I88="", H88=0, I88=0), 0, IF(ABS(H88-I88) = (ABS(H88) + ABS(I88)), 0, (H88-I88) / ((ABS(H88) + ABS(I88)) / 200)))</f>
        <v>0</v>
      </c>
      <c r="AD88" s="2">
        <f>G88-C88</f>
        <v>0.10164737701416016</v>
      </c>
    </row>
    <row r="89" spans="1:30" x14ac:dyDescent="0.25">
      <c r="A89" s="7" t="s">
        <v>368</v>
      </c>
      <c r="B89" s="7" t="s">
        <v>369</v>
      </c>
      <c r="C89" s="8">
        <v>19.309999465942383</v>
      </c>
      <c r="D89" s="9">
        <v>-0.1381182849183229</v>
      </c>
      <c r="E89" s="9">
        <v>0.74907533012466254</v>
      </c>
      <c r="F89" s="9">
        <v>18.39166259765625</v>
      </c>
      <c r="G89" s="9">
        <v>23.94788932800293</v>
      </c>
      <c r="H89" s="8">
        <v>-87000000</v>
      </c>
      <c r="I89" s="8"/>
      <c r="J89" s="68"/>
      <c r="K89" s="7" t="s">
        <v>370</v>
      </c>
      <c r="L89" s="7" t="s">
        <v>32</v>
      </c>
      <c r="M89" s="9">
        <v>118.63724517822266</v>
      </c>
      <c r="N89" s="9"/>
      <c r="O89" s="10">
        <v>23.035999679565428</v>
      </c>
      <c r="P89" s="2">
        <f>C89-O89</f>
        <v>-3.7260002136230455</v>
      </c>
      <c r="Q89" s="11">
        <f>((_xlfn.RANK.EQ(F89, PE, 1) / COUNT(PE)) * 0.4) + ((_xlfn.RANK.EQ(N89, Cash_Ratio, 1) / COUNT(Cash_Ratio)) * 0.4) + ((_xlfn.RANK.EQ(M89, Debt_Equity, 0) / COUNT(Debt_Equity)) * 0.2)</f>
        <v>0.10868159798790263</v>
      </c>
      <c r="R89" s="9">
        <v>0</v>
      </c>
      <c r="S89" s="30">
        <f>((_xlfn.RANK.EQ(F89, PE, 1) / COUNT(PE)) * 0.4) + ((_xlfn.RANK.EQ(R89, $R$2:$R$400, 1) / COUNT($R$2:$R$400)) * 0.4) + ((_xlfn.RANK.EQ(M89, Debt_Equity, 0) / COUNT(Debt_Equity)) * 0.2)</f>
        <v>0.10827067669172932</v>
      </c>
      <c r="T89" s="11">
        <f>((_xlfn.RANK.EQ(D89, Alpha, 1) / COUNT(Alpha)) * 0.5) + ((_xlfn.RANK.EQ(E89, Beta, 1) / COUNT(Beta)) * 0.5)</f>
        <v>0.32706766917293228</v>
      </c>
      <c r="U89" s="11">
        <f>((_xlfn.RANK.EQ(H89, Accounts_Re,1 ) / COUNT(Accounts_Re)) * 0.5) + ((_xlfn.RANK.EQ(I89, Acc._payable, 0) / COUNT(Acc._payable)) * 0.5)</f>
        <v>0.28825798855110041</v>
      </c>
      <c r="V89" s="11">
        <f>((_xlfn.RANK.EQ(Q89, $Q$2:$Q$981, 1) / COUNT($Q$2:$Q$981)) * 0.4) + ((_xlfn.RANK.EQ(T89, $T$2:$T$981,1 ) / COUNT($T$2:$T$981)) * 0.4) + ((_xlfn.RANK.EQ(U89, $U$2:$U$981, 1) / COUNT($U$2:$U$981)) * 0.1)</f>
        <v>0.13609022556390979</v>
      </c>
      <c r="W89" s="11">
        <f>((_xlfn.RANK.EQ(AA89, $AA$2:$AA$982, 1) / COUNT($AA$2:$AA$982)) * 0.5) + ((_xlfn.RANK.EQ(AB89, $AB$2:$AB$982,1 ) / COUNT($AB$2:$AB$982)) * 0.5)</f>
        <v>0.32330827067669171</v>
      </c>
      <c r="X89" s="11">
        <f>((_xlfn.RANK.EQ(AC89, $AC$2:$AC$982, 1) / COUNT($AC$2:$AC$983)) * 1)</f>
        <v>0.19799498746867167</v>
      </c>
      <c r="Y89" s="62">
        <f>((_xlfn.RANK.EQ(C89, Price, 0) / COUNT(Price)) * 0.5) + ((_xlfn.RANK.EQ(AD89, Price_BVPS, 1) / COUNT(Price_BVPS)) * 0.5)</f>
        <v>0.61278195488721798</v>
      </c>
      <c r="Z89" s="8">
        <f>IF(OR(H89="", I89="", H89=0, I89=0), 0, H89-I89)</f>
        <v>0</v>
      </c>
      <c r="AA89">
        <f>IF(OR(H89="", I89="", H89=0, I89=0), 0, (H89-I89) / ( (ABS(I89))))</f>
        <v>0</v>
      </c>
      <c r="AB89">
        <f>IF(OR(H89="", I89="", H89=0, I89=0), 0, (H89-I89) / ( (ABS(H89))))</f>
        <v>0</v>
      </c>
      <c r="AC89">
        <f>IF(OR(H89="", I89="", H89=0, I89=0), 0, IF(ABS(H89-I89) = (ABS(H89) + ABS(I89)), 0, (H89-I89) / ((ABS(H89) + ABS(I89)) / 200)))</f>
        <v>0</v>
      </c>
      <c r="AD89" s="2">
        <f>G89-C89</f>
        <v>4.6378898620605469</v>
      </c>
    </row>
    <row r="90" spans="1:30" x14ac:dyDescent="0.25">
      <c r="A90" s="7" t="s">
        <v>230</v>
      </c>
      <c r="B90" s="7" t="s">
        <v>231</v>
      </c>
      <c r="C90" s="8">
        <v>23</v>
      </c>
      <c r="D90" s="9">
        <v>0.17525177766167566</v>
      </c>
      <c r="E90" s="9">
        <v>0.98137855309152988</v>
      </c>
      <c r="F90" s="9">
        <v>35.670913696289063</v>
      </c>
      <c r="G90" s="9">
        <v>16.957460403442383</v>
      </c>
      <c r="H90" s="8">
        <v>2594000</v>
      </c>
      <c r="I90" s="8">
        <v>1673000</v>
      </c>
      <c r="J90" s="68"/>
      <c r="K90" s="7" t="s">
        <v>232</v>
      </c>
      <c r="L90" s="29" t="s">
        <v>155</v>
      </c>
      <c r="M90" s="9">
        <v>9.9113569259643555</v>
      </c>
      <c r="N90" s="9">
        <v>1.3445680141448975</v>
      </c>
      <c r="O90" s="10">
        <v>27.229999923706053</v>
      </c>
      <c r="P90" s="2">
        <f>C90-O90</f>
        <v>-4.2299999237060533</v>
      </c>
      <c r="Q90" s="11">
        <f>((_xlfn.RANK.EQ(F90, PE, 1) / COUNT(PE)) * 0.4) + ((_xlfn.RANK.EQ(N90, Cash_Ratio, 1) / COUNT(Cash_Ratio)) * 0.4) + ((_xlfn.RANK.EQ(M90, Debt_Equity, 0) / COUNT(Debt_Equity)) * 0.2)</f>
        <v>0.67970456175775129</v>
      </c>
      <c r="R90" s="9">
        <v>1.3445680141448975</v>
      </c>
      <c r="S90" s="30">
        <f>((_xlfn.RANK.EQ(F90, PE, 1) / COUNT(PE)) * 0.4) + ((_xlfn.RANK.EQ(R90, $R$2:$R$400, 1) / COUNT($R$2:$R$400)) * 0.4) + ((_xlfn.RANK.EQ(M90, Debt_Equity, 0) / COUNT(Debt_Equity)) * 0.2)</f>
        <v>0.70025062656641612</v>
      </c>
      <c r="T90" s="11">
        <f>((_xlfn.RANK.EQ(D90, Alpha, 1) / COUNT(Alpha)) * 0.5) + ((_xlfn.RANK.EQ(E90, Beta, 1) / COUNT(Beta)) * 0.5)</f>
        <v>0.60025062656641603</v>
      </c>
      <c r="U90" s="11">
        <f>((_xlfn.RANK.EQ(H90, Accounts_Re,1 ) / COUNT(Accounts_Re)) * 0.5) + ((_xlfn.RANK.EQ(I90, Acc._payable, 0) / COUNT(Acc._payable)) * 0.5)</f>
        <v>0.54492503100221712</v>
      </c>
      <c r="V90" s="11">
        <f>((_xlfn.RANK.EQ(Q90, $Q$2:$Q$981, 1) / COUNT($Q$2:$Q$981)) * 0.4) + ((_xlfn.RANK.EQ(T90, $T$2:$T$981,1 ) / COUNT($T$2:$T$981)) * 0.4) + ((_xlfn.RANK.EQ(U90, $U$2:$U$981, 1) / COUNT($U$2:$U$981)) * 0.1)</f>
        <v>0.7042606516290727</v>
      </c>
      <c r="W90" s="11">
        <f>((_xlfn.RANK.EQ(AA90, $AA$2:$AA$982, 1) / COUNT($AA$2:$AA$982)) * 0.5) + ((_xlfn.RANK.EQ(AB90, $AB$2:$AB$982,1 ) / COUNT($AB$2:$AB$982)) * 0.5)</f>
        <v>0.7907268170426065</v>
      </c>
      <c r="X90" s="11">
        <f>((_xlfn.RANK.EQ(AC90, $AC$2:$AC$982, 1) / COUNT($AC$2:$AC$983)) * 1)</f>
        <v>0.8822055137844611</v>
      </c>
      <c r="Y90" s="62">
        <f>((_xlfn.RANK.EQ(C90, Price, 0) / COUNT(Price)) * 0.5) + ((_xlfn.RANK.EQ(AD90, Price_BVPS, 1) / COUNT(Price_BVPS)) * 0.5)</f>
        <v>0.33959899749373434</v>
      </c>
      <c r="Z90" s="8">
        <f>IF(OR(H90="", I90="", H90=0, I90=0), 0, H90-I90)</f>
        <v>921000</v>
      </c>
      <c r="AA90">
        <f>IF(OR(H90="", I90="", H90=0, I90=0), 0, (H90-I90) / ( (ABS(I90))))</f>
        <v>0.55050806933652119</v>
      </c>
      <c r="AB90">
        <f>IF(OR(H90="", I90="", H90=0, I90=0), 0, (H90-I90) / ( (ABS(H90))))</f>
        <v>0.35505011565150346</v>
      </c>
      <c r="AC90">
        <f>IF(OR(H90="", I90="", H90=0, I90=0), 0, IF(ABS(H90-I90) = (ABS(H90) + ABS(I90)), 0, (H90-I90) / ((ABS(H90) + ABS(I90)) / 200)))</f>
        <v>43.168502460745252</v>
      </c>
      <c r="AD90" s="2">
        <f>G90-C90</f>
        <v>-6.0425395965576172</v>
      </c>
    </row>
    <row r="91" spans="1:30" x14ac:dyDescent="0.25">
      <c r="A91" s="29" t="s">
        <v>532</v>
      </c>
      <c r="B91" s="7" t="s">
        <v>533</v>
      </c>
      <c r="C91" s="8">
        <v>15.5</v>
      </c>
      <c r="D91" s="9">
        <v>0</v>
      </c>
      <c r="E91" s="9">
        <v>0.33333333333333331</v>
      </c>
      <c r="F91" s="9">
        <v>21.327886581420898</v>
      </c>
      <c r="G91" s="9">
        <v>23.512197494506836</v>
      </c>
      <c r="H91" s="8">
        <v>1876000</v>
      </c>
      <c r="I91" s="8">
        <v>465000</v>
      </c>
      <c r="J91" s="68"/>
      <c r="K91" s="7" t="s">
        <v>232</v>
      </c>
      <c r="L91" s="7"/>
      <c r="M91" s="9">
        <v>5.3771038055419922</v>
      </c>
      <c r="N91" s="9">
        <v>1.8933249711990356</v>
      </c>
      <c r="O91" s="10">
        <v>18.600000000000001</v>
      </c>
      <c r="P91" s="2">
        <f>C91-O91</f>
        <v>-3.1000000000000014</v>
      </c>
      <c r="Q91" s="11">
        <f>((_xlfn.RANK.EQ(F91, PE, 1) / COUNT(PE)) * 0.4) + ((_xlfn.RANK.EQ(N91, Cash_Ratio, 1) / COUNT(Cash_Ratio)) * 0.4) + ((_xlfn.RANK.EQ(M91, Debt_Equity, 0) / COUNT(Debt_Equity)) * 0.2)</f>
        <v>0.61327700877635793</v>
      </c>
      <c r="R91" s="9">
        <v>1.8933249711990356</v>
      </c>
      <c r="S91" s="30">
        <f>((_xlfn.RANK.EQ(F91, PE, 1) / COUNT(PE)) * 0.4) + ((_xlfn.RANK.EQ(R91, $R$2:$R$400, 1) / COUNT($R$2:$R$400)) * 0.4) + ((_xlfn.RANK.EQ(M91, Debt_Equity, 0) / COUNT(Debt_Equity)) * 0.2)</f>
        <v>0.62807017543859656</v>
      </c>
      <c r="T91" s="11">
        <f>((_xlfn.RANK.EQ(D91, Alpha, 1) / COUNT(Alpha)) * 0.5) + ((_xlfn.RANK.EQ(E91, Beta, 1) / COUNT(Beta)) * 0.5)</f>
        <v>0.23433583959899748</v>
      </c>
      <c r="U91" s="31">
        <f>((_xlfn.RANK.EQ(H91, Accounts_Re,1 ) / COUNT(Accounts_Re)) * 0.5) + ((_xlfn.RANK.EQ(I91, Acc._payable, 0) / COUNT(Acc._payable)) * 0.5)</f>
        <v>0.58585422068568138</v>
      </c>
      <c r="V91" s="11">
        <f>((_xlfn.RANK.EQ(Q91, $Q$2:$Q$981, 1) / COUNT($Q$2:$Q$981)) * 0.4) + ((_xlfn.RANK.EQ(T91, $T$2:$T$981,1 ) / COUNT($T$2:$T$981)) * 0.4) + ((_xlfn.RANK.EQ(U91, $U$2:$U$981, 1) / COUNT($U$2:$U$981)) * 0.1)</f>
        <v>0.43157894736842106</v>
      </c>
      <c r="W91" s="33">
        <f>((_xlfn.RANK.EQ(AA91, $AA$2:$AA$982, 1) / COUNT($AA$2:$AA$982)) * 0.5) + ((_xlfn.RANK.EQ(AB91, $AB$2:$AB$982,1 ) / COUNT($AB$2:$AB$982)) * 0.5)</f>
        <v>0.87468671679197985</v>
      </c>
      <c r="X91" s="27">
        <f>((_xlfn.RANK.EQ(AC91, $AC$2:$AC$982, 1) / COUNT($AC$2:$AC$983)) * 1)</f>
        <v>0.93734335839598992</v>
      </c>
      <c r="Y91" s="61">
        <f>((_xlfn.RANK.EQ(C91, Price, 0) / COUNT(Price)) * 0.5) + ((_xlfn.RANK.EQ(AD91, Price_BVPS, 1) / COUNT(Price_BVPS)) * 0.5)</f>
        <v>0.71804511278195493</v>
      </c>
      <c r="Z91" s="8">
        <f>IF(OR(H91="", I91="", H91=0, I91=0), 0, H91-I91)</f>
        <v>1411000</v>
      </c>
      <c r="AA91">
        <f>IF(OR(H91="", I91="", H91=0, I91=0), 0, (H91-I91) / ( (ABS(I91))))</f>
        <v>3.0344086021505374</v>
      </c>
      <c r="AB91">
        <f>IF(OR(H91="", I91="", H91=0, I91=0), 0, (H91-I91) / ( (ABS(H91))))</f>
        <v>0.75213219616204696</v>
      </c>
      <c r="AC91">
        <f>IF(OR(H91="", I91="", H91=0, I91=0), 0, IF(ABS(H91-I91) = (ABS(H91) + ABS(I91)), 0, (H91-I91) / ((ABS(H91) + ABS(I91)) / 200)))</f>
        <v>120.54677488252884</v>
      </c>
      <c r="AD91" s="2">
        <f>G91-C91</f>
        <v>8.0121974945068359</v>
      </c>
    </row>
    <row r="92" spans="1:30" x14ac:dyDescent="0.25">
      <c r="A92" s="7" t="s">
        <v>673</v>
      </c>
      <c r="B92" s="7" t="s">
        <v>674</v>
      </c>
      <c r="C92" s="8">
        <v>13.020000457763672</v>
      </c>
      <c r="D92" s="9">
        <v>-1.3345345347366273</v>
      </c>
      <c r="E92" s="9">
        <v>1.3764726138576915</v>
      </c>
      <c r="F92" s="9">
        <v>19.05797004699707</v>
      </c>
      <c r="G92" s="9">
        <v>11.964215278625488</v>
      </c>
      <c r="H92" s="8">
        <v>-1228000</v>
      </c>
      <c r="I92" s="8">
        <v>5296000</v>
      </c>
      <c r="J92" s="68"/>
      <c r="K92" s="7" t="s">
        <v>232</v>
      </c>
      <c r="L92" s="7" t="s">
        <v>32</v>
      </c>
      <c r="M92" s="9">
        <v>44.487583160400391</v>
      </c>
      <c r="N92" s="9">
        <v>0.14390499889850616</v>
      </c>
      <c r="O92" s="10">
        <v>16.048000144958497</v>
      </c>
      <c r="P92" s="2">
        <f>C92-O92</f>
        <v>-3.0279996871948249</v>
      </c>
      <c r="Q92" s="11">
        <f>((_xlfn.RANK.EQ(F92, PE, 1) / COUNT(PE)) * 0.4) + ((_xlfn.RANK.EQ(N92, Cash_Ratio, 1) / COUNT(Cash_Ratio)) * 0.4) + ((_xlfn.RANK.EQ(M92, Debt_Equity, 0) / COUNT(Debt_Equity)) * 0.2)</f>
        <v>0.32653541982163892</v>
      </c>
      <c r="R92" s="9">
        <v>0.14390499889850616</v>
      </c>
      <c r="S92" s="30">
        <f>((_xlfn.RANK.EQ(F92, PE, 1) / COUNT(PE)) * 0.4) + ((_xlfn.RANK.EQ(R92, $R$2:$R$400, 1) / COUNT($R$2:$R$400)) * 0.4) + ((_xlfn.RANK.EQ(M92, Debt_Equity, 0) / COUNT(Debt_Equity)) * 0.2)</f>
        <v>0.40050125313283214</v>
      </c>
      <c r="T92" s="11">
        <f>((_xlfn.RANK.EQ(D92, Alpha, 1) / COUNT(Alpha)) * 0.5) + ((_xlfn.RANK.EQ(E92, Beta, 1) / COUNT(Beta)) * 0.5)</f>
        <v>0.4335839598997494</v>
      </c>
      <c r="U92" s="11">
        <f>((_xlfn.RANK.EQ(H92, Accounts_Re,1 ) / COUNT(Accounts_Re)) * 0.5) + ((_xlfn.RANK.EQ(I92, Acc._payable, 0) / COUNT(Acc._payable)) * 0.5)</f>
        <v>0.28078614106948252</v>
      </c>
      <c r="V92" s="11">
        <f>((_xlfn.RANK.EQ(Q92, $Q$2:$Q$981, 1) / COUNT($Q$2:$Q$981)) * 0.4) + ((_xlfn.RANK.EQ(T92, $T$2:$T$981,1 ) / COUNT($T$2:$T$981)) * 0.4) + ((_xlfn.RANK.EQ(U92, $U$2:$U$981, 1) / COUNT($U$2:$U$981)) * 0.1)</f>
        <v>0.29674185463659147</v>
      </c>
      <c r="W92" s="11">
        <f>((_xlfn.RANK.EQ(AA92, $AA$2:$AA$982, 1) / COUNT($AA$2:$AA$982)) * 0.5) + ((_xlfn.RANK.EQ(AB92, $AB$2:$AB$982,1 ) / COUNT($AB$2:$AB$982)) * 0.5)</f>
        <v>0.10902255639097744</v>
      </c>
      <c r="X92" s="11">
        <f>((_xlfn.RANK.EQ(AC92, $AC$2:$AC$982, 1) / COUNT($AC$2:$AC$983)) * 1)</f>
        <v>0.19799498746867167</v>
      </c>
      <c r="Y92" s="62">
        <f>((_xlfn.RANK.EQ(C92, Price, 0) / COUNT(Price)) * 0.5) + ((_xlfn.RANK.EQ(AD92, Price_BVPS, 1) / COUNT(Price_BVPS)) * 0.5)</f>
        <v>0.69047619047619047</v>
      </c>
      <c r="Z92" s="8">
        <f>IF(OR(H92="", I92="", H92=0, I92=0), 0, H92-I92)</f>
        <v>-6524000</v>
      </c>
      <c r="AA92">
        <f>IF(OR(H92="", I92="", H92=0, I92=0), 0, (H92-I92) / ( (ABS(I92))))</f>
        <v>-1.2318731117824773</v>
      </c>
      <c r="AB92">
        <f>IF(OR(H92="", I92="", H92=0, I92=0), 0, (H92-I92) / ( (ABS(H92))))</f>
        <v>-5.3127035830618894</v>
      </c>
      <c r="AC92">
        <f>IF(OR(H92="", I92="", H92=0, I92=0), 0, IF(ABS(H92-I92) = (ABS(H92) + ABS(I92)), 0, (H92-I92) / ((ABS(H92) + ABS(I92)) / 200)))</f>
        <v>0</v>
      </c>
      <c r="AD92" s="2">
        <f>G92-C92</f>
        <v>-1.0557851791381836</v>
      </c>
    </row>
    <row r="93" spans="1:30" x14ac:dyDescent="0.25">
      <c r="A93" s="7" t="s">
        <v>79</v>
      </c>
      <c r="B93" s="7" t="s">
        <v>80</v>
      </c>
      <c r="C93" s="8">
        <v>27.709999084472656</v>
      </c>
      <c r="D93" s="9">
        <v>-0.10412806316751767</v>
      </c>
      <c r="E93" s="9">
        <v>0.95239348484704445</v>
      </c>
      <c r="F93" s="9">
        <v>20.593358993530273</v>
      </c>
      <c r="G93" s="9">
        <v>52.234359741210938</v>
      </c>
      <c r="H93" s="8">
        <v>8677000</v>
      </c>
      <c r="I93" s="8">
        <v>1849000</v>
      </c>
      <c r="J93" s="68"/>
      <c r="K93" s="7" t="s">
        <v>81</v>
      </c>
      <c r="L93" s="7" t="s">
        <v>20</v>
      </c>
      <c r="M93" s="9">
        <v>17.947616577148438</v>
      </c>
      <c r="N93" s="9">
        <v>0.76211702823638916</v>
      </c>
      <c r="O93" s="10">
        <v>32.72599983215332</v>
      </c>
      <c r="P93" s="2">
        <f>C93-O93</f>
        <v>-5.0160007476806641</v>
      </c>
      <c r="Q93" s="11">
        <f>((_xlfn.RANK.EQ(F93, PE, 1) / COUNT(PE)) * 0.4) + ((_xlfn.RANK.EQ(N93, Cash_Ratio, 1) / COUNT(Cash_Ratio)) * 0.4) + ((_xlfn.RANK.EQ(M93, Debt_Equity, 0) / COUNT(Debt_Equity)) * 0.2)</f>
        <v>0.50610448382440199</v>
      </c>
      <c r="R93" s="9">
        <v>0.76211702823638916</v>
      </c>
      <c r="S93" s="30">
        <f>((_xlfn.RANK.EQ(F93, PE, 1) / COUNT(PE)) * 0.4) + ((_xlfn.RANK.EQ(R93, $R$2:$R$400, 1) / COUNT($R$2:$R$400)) * 0.4) + ((_xlfn.RANK.EQ(M93, Debt_Equity, 0) / COUNT(Debt_Equity)) * 0.2)</f>
        <v>0.5418546365914787</v>
      </c>
      <c r="T93" s="11">
        <f>((_xlfn.RANK.EQ(D93, Alpha, 1) / COUNT(Alpha)) * 0.5) + ((_xlfn.RANK.EQ(E93, Beta, 1) / COUNT(Beta)) * 0.5)</f>
        <v>0.41979949874686717</v>
      </c>
      <c r="U93" s="11">
        <f>((_xlfn.RANK.EQ(H93, Accounts_Re,1 ) / COUNT(Accounts_Re)) * 0.5) + ((_xlfn.RANK.EQ(I93, Acc._payable, 0) / COUNT(Acc._payable)) * 0.5)</f>
        <v>0.58633021432239807</v>
      </c>
      <c r="V93" s="11">
        <f>((_xlfn.RANK.EQ(Q93, $Q$2:$Q$981, 1) / COUNT($Q$2:$Q$981)) * 0.4) + ((_xlfn.RANK.EQ(T93, $T$2:$T$981,1 ) / COUNT($T$2:$T$981)) * 0.4) + ((_xlfn.RANK.EQ(U93, $U$2:$U$981, 1) / COUNT($U$2:$U$981)) * 0.1)</f>
        <v>0.48496240601503765</v>
      </c>
      <c r="W93" s="11">
        <f>((_xlfn.RANK.EQ(AA93, $AA$2:$AA$982, 1) / COUNT($AA$2:$AA$982)) * 0.5) + ((_xlfn.RANK.EQ(AB93, $AB$2:$AB$982,1 ) / COUNT($AB$2:$AB$982)) * 0.5)</f>
        <v>0.89097744360902253</v>
      </c>
      <c r="X93" s="11">
        <f>((_xlfn.RANK.EQ(AC93, $AC$2:$AC$982, 1) / COUNT($AC$2:$AC$983)) * 1)</f>
        <v>0.94736842105263153</v>
      </c>
      <c r="Y93" s="62">
        <f>((_xlfn.RANK.EQ(C93, Price, 0) / COUNT(Price)) * 0.5) + ((_xlfn.RANK.EQ(AD93, Price_BVPS, 1) / COUNT(Price_BVPS)) * 0.5)</f>
        <v>0.52130325814536338</v>
      </c>
      <c r="Z93" s="8">
        <f>IF(OR(H93="", I93="", H93=0, I93=0), 0, H93-I93)</f>
        <v>6828000</v>
      </c>
      <c r="AA93">
        <f>IF(OR(H93="", I93="", H93=0, I93=0), 0, (H93-I93) / ( (ABS(I93))))</f>
        <v>3.6928069226608979</v>
      </c>
      <c r="AB93">
        <f>IF(OR(H93="", I93="", H93=0, I93=0), 0, (H93-I93) / ( (ABS(H93))))</f>
        <v>0.78690791748300104</v>
      </c>
      <c r="AC93">
        <f>IF(OR(H93="", I93="", H93=0, I93=0), 0, IF(ABS(H93-I93) = (ABS(H93) + ABS(I93)), 0, (H93-I93) / ((ABS(H93) + ABS(I93)) / 200)))</f>
        <v>129.7358920767623</v>
      </c>
      <c r="AD93" s="2">
        <f>G93-C93</f>
        <v>24.524360656738281</v>
      </c>
    </row>
    <row r="94" spans="1:30" x14ac:dyDescent="0.25">
      <c r="A94" s="34" t="s">
        <v>625</v>
      </c>
      <c r="B94" s="43" t="s">
        <v>626</v>
      </c>
      <c r="C94" s="44">
        <v>13.800000190734863</v>
      </c>
      <c r="D94" s="45">
        <v>1.6431246346317336</v>
      </c>
      <c r="E94" s="45">
        <v>1.5072231829869887</v>
      </c>
      <c r="F94" s="45">
        <v>1952.5162353515625</v>
      </c>
      <c r="G94" s="45">
        <v>7.2308988571166992</v>
      </c>
      <c r="H94" s="44">
        <v>14878000</v>
      </c>
      <c r="I94" s="44">
        <v>-12188000</v>
      </c>
      <c r="J94" s="70"/>
      <c r="K94" s="43" t="s">
        <v>51</v>
      </c>
      <c r="L94" s="43" t="s">
        <v>24</v>
      </c>
      <c r="M94" s="45">
        <v>52.003292083740234</v>
      </c>
      <c r="N94" s="45">
        <v>6.3285999000072479E-2</v>
      </c>
      <c r="O94" s="46">
        <v>16.395999908447266</v>
      </c>
      <c r="P94" s="39">
        <f>C94-O94</f>
        <v>-2.5959997177124023</v>
      </c>
      <c r="Q94" s="11">
        <f>((_xlfn.RANK.EQ(F94, PE, 1) / COUNT(PE)) * 0.4) + ((_xlfn.RANK.EQ(N94, Cash_Ratio, 1) / COUNT(Cash_Ratio)) * 0.4) + ((_xlfn.RANK.EQ(M94, Debt_Equity, 0) / COUNT(Debt_Equity)) * 0.2)</f>
        <v>0.59098984209640704</v>
      </c>
      <c r="R94" s="45">
        <v>6.3285999000072479E-2</v>
      </c>
      <c r="S94" s="30">
        <f>((_xlfn.RANK.EQ(F94, PE, 1) / COUNT(PE)) * 0.4) + ((_xlfn.RANK.EQ(R94, $R$2:$R$400, 1) / COUNT($R$2:$R$400)) * 0.4) + ((_xlfn.RANK.EQ(M94, Debt_Equity, 0) / COUNT(Debt_Equity)) * 0.2)</f>
        <v>0.67769423558897246</v>
      </c>
      <c r="T94" s="47">
        <f>((_xlfn.RANK.EQ(D94, Alpha, 1) / COUNT(Alpha)) * 0.5) + ((_xlfn.RANK.EQ(E94, Beta, 1) / COUNT(Beta)) * 0.5)</f>
        <v>0.94987468671679198</v>
      </c>
      <c r="U94" s="42">
        <f>((_xlfn.RANK.EQ(H94, Accounts_Re,1 ) / COUNT(Accounts_Re)) * 0.5) + ((_xlfn.RANK.EQ(I94, Acc._payable, 0) / COUNT(Acc._payable)) * 0.5)</f>
        <v>0.8717134518306966</v>
      </c>
      <c r="V94" s="58">
        <f>((_xlfn.RANK.EQ(Q94, $Q$2:$Q$981, 1) / COUNT($Q$2:$Q$981)) * 0.4) + ((_xlfn.RANK.EQ(T94, $T$2:$T$981,1 ) / COUNT($T$2:$T$981)) * 0.4) + ((_xlfn.RANK.EQ(U94, $U$2:$U$981, 1) / COUNT($U$2:$U$981)) * 0.1)</f>
        <v>0.79273182957393484</v>
      </c>
      <c r="W94" s="57">
        <f>((_xlfn.RANK.EQ(AA94, $AA$2:$AA$982, 1) / COUNT($AA$2:$AA$982)) * 0.5) + ((_xlfn.RANK.EQ(AB94, $AB$2:$AB$982,1 ) / COUNT($AB$2:$AB$982)) * 0.5)</f>
        <v>0.918546365914787</v>
      </c>
      <c r="X94" s="40">
        <f>((_xlfn.RANK.EQ(AC94, $AC$2:$AC$982, 1) / COUNT($AC$2:$AC$983)) * 1)</f>
        <v>0.19799498746867167</v>
      </c>
      <c r="Y94" s="65">
        <f>((_xlfn.RANK.EQ(C94, Price, 0) / COUNT(Price)) * 0.5) + ((_xlfn.RANK.EQ(AD94, Price_BVPS, 1) / COUNT(Price_BVPS)) * 0.5)</f>
        <v>0.53508771929824561</v>
      </c>
      <c r="Z94" s="44">
        <f>IF(OR(H94="", I94="", H94=0, I94=0), 0, H94-I94)</f>
        <v>27066000</v>
      </c>
      <c r="AA94" s="41">
        <f>IF(OR(H94="", I94="", H94=0, I94=0), 0, (H94-I94) / ( (ABS(I94))))</f>
        <v>2.2207088939940927</v>
      </c>
      <c r="AB94" s="41">
        <f>IF(OR(H94="", I94="", H94=0, I94=0), 0, (H94-I94) / ( (ABS(H94))))</f>
        <v>1.8191961285118967</v>
      </c>
      <c r="AC94" s="41">
        <f>IF(OR(H94="", I94="", H94=0, I94=0), 0, IF(ABS(H94-I94) = (ABS(H94) + ABS(I94)), 0, (H94-I94) / ((ABS(H94) + ABS(I94)) / 200)))</f>
        <v>0</v>
      </c>
      <c r="AD94" s="39">
        <f>G94-C94</f>
        <v>-6.5691013336181641</v>
      </c>
    </row>
    <row r="95" spans="1:30" x14ac:dyDescent="0.25">
      <c r="A95" s="7" t="s">
        <v>375</v>
      </c>
      <c r="B95" s="7" t="s">
        <v>376</v>
      </c>
      <c r="C95" s="8">
        <v>19.209999084472656</v>
      </c>
      <c r="D95" s="9">
        <v>0.66350732456647132</v>
      </c>
      <c r="E95" s="9">
        <v>1.1077120303798991</v>
      </c>
      <c r="F95" s="9">
        <v>33.908008575439453</v>
      </c>
      <c r="G95" s="9">
        <v>11.628999710083008</v>
      </c>
      <c r="H95" s="8">
        <v>-2478000</v>
      </c>
      <c r="I95" s="8">
        <v>-494000</v>
      </c>
      <c r="J95" s="68"/>
      <c r="K95" s="7" t="s">
        <v>51</v>
      </c>
      <c r="L95" s="7" t="s">
        <v>28</v>
      </c>
      <c r="M95" s="9">
        <v>64.487747192382813</v>
      </c>
      <c r="N95" s="9">
        <v>3.8370001129806042E-3</v>
      </c>
      <c r="O95" s="10">
        <v>22.129999923706055</v>
      </c>
      <c r="P95" s="2">
        <f>C95-O95</f>
        <v>-2.9200008392333991</v>
      </c>
      <c r="Q95" s="11">
        <f>((_xlfn.RANK.EQ(F95, PE, 1) / COUNT(PE)) * 0.4) + ((_xlfn.RANK.EQ(N95, Cash_Ratio, 1) / COUNT(Cash_Ratio)) * 0.4) + ((_xlfn.RANK.EQ(M95, Debt_Equity, 0) / COUNT(Debt_Equity)) * 0.2)</f>
        <v>0.31557692818618988</v>
      </c>
      <c r="R95" s="9">
        <v>3.8370001129806042E-3</v>
      </c>
      <c r="S95" s="30">
        <f>((_xlfn.RANK.EQ(F95, PE, 1) / COUNT(PE)) * 0.4) + ((_xlfn.RANK.EQ(R95, $R$2:$R$400, 1) / COUNT($R$2:$R$400)) * 0.4) + ((_xlfn.RANK.EQ(M95, Debt_Equity, 0) / COUNT(Debt_Equity)) * 0.2)</f>
        <v>0.4240601503759398</v>
      </c>
      <c r="T95" s="11">
        <f>((_xlfn.RANK.EQ(D95, Alpha, 1) / COUNT(Alpha)) * 0.5) + ((_xlfn.RANK.EQ(E95, Beta, 1) / COUNT(Beta)) * 0.5)</f>
        <v>0.7957393483709273</v>
      </c>
      <c r="U95" s="11">
        <f>((_xlfn.RANK.EQ(H95, Accounts_Re,1 ) / COUNT(Accounts_Re)) * 0.5) + ((_xlfn.RANK.EQ(I95, Acc._payable, 0) / COUNT(Acc._payable)) * 0.5)</f>
        <v>0.46336727919532017</v>
      </c>
      <c r="V95" s="11">
        <f>((_xlfn.RANK.EQ(Q95, $Q$2:$Q$981, 1) / COUNT($Q$2:$Q$981)) * 0.4) + ((_xlfn.RANK.EQ(T95, $T$2:$T$981,1 ) / COUNT($T$2:$T$981)) * 0.4) + ((_xlfn.RANK.EQ(U95, $U$2:$U$981, 1) / COUNT($U$2:$U$981)) * 0.1)</f>
        <v>0.5050125313283208</v>
      </c>
      <c r="W95" s="11">
        <f>((_xlfn.RANK.EQ(AA95, $AA$2:$AA$982, 1) / COUNT($AA$2:$AA$982)) * 0.5) + ((_xlfn.RANK.EQ(AB95, $AB$2:$AB$982,1 ) / COUNT($AB$2:$AB$982)) * 0.5)</f>
        <v>0.15288220551378445</v>
      </c>
      <c r="X95" s="11">
        <f>((_xlfn.RANK.EQ(AC95, $AC$2:$AC$982, 1) / COUNT($AC$2:$AC$983)) * 1)</f>
        <v>8.0200501253132828E-2</v>
      </c>
      <c r="Y95" s="62">
        <f>((_xlfn.RANK.EQ(C95, Price, 0) / COUNT(Price)) * 0.5) + ((_xlfn.RANK.EQ(AD95, Price_BVPS, 1) / COUNT(Price_BVPS)) * 0.5)</f>
        <v>0.36842105263157893</v>
      </c>
      <c r="Z95" s="8">
        <f>IF(OR(H95="", I95="", H95=0, I95=0), 0, H95-I95)</f>
        <v>-1984000</v>
      </c>
      <c r="AA95">
        <f>IF(OR(H95="", I95="", H95=0, I95=0), 0, (H95-I95) / ( (ABS(I95))))</f>
        <v>-4.0161943319838054</v>
      </c>
      <c r="AB95">
        <f>IF(OR(H95="", I95="", H95=0, I95=0), 0, (H95-I95) / ( (ABS(H95))))</f>
        <v>-0.80064568200161423</v>
      </c>
      <c r="AC95">
        <f>IF(OR(H95="", I95="", H95=0, I95=0), 0, IF(ABS(H95-I95) = (ABS(H95) + ABS(I95)), 0, (H95-I95) / ((ABS(H95) + ABS(I95)) / 200)))</f>
        <v>-133.5127860026918</v>
      </c>
      <c r="AD95" s="2">
        <f>G95-C95</f>
        <v>-7.5809993743896484</v>
      </c>
    </row>
    <row r="96" spans="1:30" x14ac:dyDescent="0.25">
      <c r="A96" s="7" t="s">
        <v>49</v>
      </c>
      <c r="B96" s="7" t="s">
        <v>50</v>
      </c>
      <c r="C96" s="8">
        <v>28.120000839233398</v>
      </c>
      <c r="D96" s="9">
        <v>0.84250439003666977</v>
      </c>
      <c r="E96" s="9">
        <v>1.3801402610321378</v>
      </c>
      <c r="F96" s="9">
        <v>21.323863983154297</v>
      </c>
      <c r="G96" s="9">
        <v>7.3139519691467285</v>
      </c>
      <c r="H96" s="8">
        <v>-12900000</v>
      </c>
      <c r="I96" s="8">
        <v>25200000</v>
      </c>
      <c r="J96" s="68"/>
      <c r="K96" s="7" t="s">
        <v>51</v>
      </c>
      <c r="L96" s="7" t="s">
        <v>52</v>
      </c>
      <c r="M96" s="9">
        <v>66.736900329589844</v>
      </c>
      <c r="N96" s="9">
        <v>7.3674000799655914E-2</v>
      </c>
      <c r="O96" s="10">
        <v>33.518000411987302</v>
      </c>
      <c r="P96" s="2">
        <f>C96-O96</f>
        <v>-5.3979995727539034</v>
      </c>
      <c r="Q96" s="11">
        <f>((_xlfn.RANK.EQ(F96, PE, 1) / COUNT(PE)) * 0.4) + ((_xlfn.RANK.EQ(N96, Cash_Ratio, 1) / COUNT(Cash_Ratio)) * 0.4) + ((_xlfn.RANK.EQ(M96, Debt_Equity, 0) / COUNT(Debt_Equity)) * 0.2)</f>
        <v>0.30149578894232043</v>
      </c>
      <c r="R96" s="9">
        <v>7.3674000799655914E-2</v>
      </c>
      <c r="S96" s="30">
        <f>((_xlfn.RANK.EQ(F96, PE, 1) / COUNT(PE)) * 0.4) + ((_xlfn.RANK.EQ(R96, $R$2:$R$400, 1) / COUNT($R$2:$R$400)) * 0.4) + ((_xlfn.RANK.EQ(M96, Debt_Equity, 0) / COUNT(Debt_Equity)) * 0.2)</f>
        <v>0.3869674185463659</v>
      </c>
      <c r="T96" s="11">
        <f>((_xlfn.RANK.EQ(D96, Alpha, 1) / COUNT(Alpha)) * 0.5) + ((_xlfn.RANK.EQ(E96, Beta, 1) / COUNT(Beta)) * 0.5)</f>
        <v>0.89348370927318288</v>
      </c>
      <c r="U96" s="11">
        <f>((_xlfn.RANK.EQ(H96, Accounts_Re,1 ) / COUNT(Accounts_Re)) * 0.5) + ((_xlfn.RANK.EQ(I96, Acc._payable, 0) / COUNT(Acc._payable)) * 0.5)</f>
        <v>9.7653852416920317E-2</v>
      </c>
      <c r="V96" s="11">
        <f>((_xlfn.RANK.EQ(Q96, $Q$2:$Q$981, 1) / COUNT($Q$2:$Q$981)) * 0.4) + ((_xlfn.RANK.EQ(T96, $T$2:$T$981,1 ) / COUNT($T$2:$T$981)) * 0.4) + ((_xlfn.RANK.EQ(U96, $U$2:$U$981, 1) / COUNT($U$2:$U$981)) * 0.1)</f>
        <v>0.48671679197994988</v>
      </c>
      <c r="W96" s="11">
        <f>((_xlfn.RANK.EQ(AA96, $AA$2:$AA$982, 1) / COUNT($AA$2:$AA$982)) * 0.5) + ((_xlfn.RANK.EQ(AB96, $AB$2:$AB$982,1 ) / COUNT($AB$2:$AB$982)) * 0.5)</f>
        <v>0.11152882205513784</v>
      </c>
      <c r="X96" s="11">
        <f>((_xlfn.RANK.EQ(AC96, $AC$2:$AC$982, 1) / COUNT($AC$2:$AC$983)) * 1)</f>
        <v>0.19799498746867167</v>
      </c>
      <c r="Y96" s="62">
        <f>((_xlfn.RANK.EQ(C96, Price, 0) / COUNT(Price)) * 0.5) + ((_xlfn.RANK.EQ(AD96, Price_BVPS, 1) / COUNT(Price_BVPS)) * 0.5)</f>
        <v>2.7568922305764409E-2</v>
      </c>
      <c r="Z96" s="8">
        <f>IF(OR(H96="", I96="", H96=0, I96=0), 0, H96-I96)</f>
        <v>-38100000</v>
      </c>
      <c r="AA96">
        <f>IF(OR(H96="", I96="", H96=0, I96=0), 0, (H96-I96) / ( (ABS(I96))))</f>
        <v>-1.5119047619047619</v>
      </c>
      <c r="AB96">
        <f>IF(OR(H96="", I96="", H96=0, I96=0), 0, (H96-I96) / ( (ABS(H96))))</f>
        <v>-2.9534883720930232</v>
      </c>
      <c r="AC96">
        <f>IF(OR(H96="", I96="", H96=0, I96=0), 0, IF(ABS(H96-I96) = (ABS(H96) + ABS(I96)), 0, (H96-I96) / ((ABS(H96) + ABS(I96)) / 200)))</f>
        <v>0</v>
      </c>
      <c r="AD96" s="2">
        <f>G96-C96</f>
        <v>-20.80604887008667</v>
      </c>
    </row>
    <row r="97" spans="1:30" x14ac:dyDescent="0.25">
      <c r="A97" s="7" t="s">
        <v>317</v>
      </c>
      <c r="B97" s="7" t="s">
        <v>318</v>
      </c>
      <c r="C97" s="8">
        <v>20.579999923706055</v>
      </c>
      <c r="D97" s="9">
        <v>-1.1424515588091952</v>
      </c>
      <c r="E97" s="9">
        <v>1.8367473770181275</v>
      </c>
      <c r="F97" s="9">
        <v>21.680057525634766</v>
      </c>
      <c r="G97" s="9">
        <v>8.0100069046020508</v>
      </c>
      <c r="H97" s="8">
        <v>42124000</v>
      </c>
      <c r="I97" s="8">
        <v>43791008</v>
      </c>
      <c r="J97" s="68"/>
      <c r="K97" s="7" t="s">
        <v>319</v>
      </c>
      <c r="L97" s="7" t="s">
        <v>320</v>
      </c>
      <c r="M97" s="9">
        <v>171.24855041503906</v>
      </c>
      <c r="N97" s="9">
        <v>1.3314759731292725</v>
      </c>
      <c r="O97" s="10">
        <v>23.272000503540038</v>
      </c>
      <c r="P97" s="2">
        <f>C97-O97</f>
        <v>-2.6920005798339837</v>
      </c>
      <c r="Q97" s="11">
        <f>((_xlfn.RANK.EQ(F97, PE, 1) / COUNT(PE)) * 0.4) + ((_xlfn.RANK.EQ(N97, Cash_Ratio, 1) / COUNT(Cash_Ratio)) * 0.4) + ((_xlfn.RANK.EQ(M97, Debt_Equity, 0) / COUNT(Debt_Equity)) * 0.2)</f>
        <v>0.47428110913325722</v>
      </c>
      <c r="R97" s="9">
        <v>1.3314759731292725</v>
      </c>
      <c r="S97" s="30">
        <f>((_xlfn.RANK.EQ(F97, PE, 1) / COUNT(PE)) * 0.4) + ((_xlfn.RANK.EQ(R97, $R$2:$R$400, 1) / COUNT($R$2:$R$400)) * 0.4) + ((_xlfn.RANK.EQ(M97, Debt_Equity, 0) / COUNT(Debt_Equity)) * 0.2)</f>
        <v>0.49523809523809526</v>
      </c>
      <c r="T97" s="11">
        <f>((_xlfn.RANK.EQ(D97, Alpha, 1) / COUNT(Alpha)) * 0.5) + ((_xlfn.RANK.EQ(E97, Beta, 1) / COUNT(Beta)) * 0.5)</f>
        <v>0.4899749373433584</v>
      </c>
      <c r="U97" s="11">
        <f>((_xlfn.RANK.EQ(H97, Accounts_Re,1 ) / COUNT(Accounts_Re)) * 0.5) + ((_xlfn.RANK.EQ(I97, Acc._payable, 0) / COUNT(Acc._payable)) * 0.5)</f>
        <v>0.50320669397367002</v>
      </c>
      <c r="V97" s="11">
        <f>((_xlfn.RANK.EQ(Q97, $Q$2:$Q$981, 1) / COUNT($Q$2:$Q$981)) * 0.4) + ((_xlfn.RANK.EQ(T97, $T$2:$T$981,1 ) / COUNT($T$2:$T$981)) * 0.4) + ((_xlfn.RANK.EQ(U97, $U$2:$U$981, 1) / COUNT($U$2:$U$981)) * 0.1)</f>
        <v>0.48546365914786971</v>
      </c>
      <c r="W97" s="11">
        <f>((_xlfn.RANK.EQ(AA97, $AA$2:$AA$982, 1) / COUNT($AA$2:$AA$982)) * 0.5) + ((_xlfn.RANK.EQ(AB97, $AB$2:$AB$982,1 ) / COUNT($AB$2:$AB$982)) * 0.5)</f>
        <v>0.31328320802005011</v>
      </c>
      <c r="X97" s="11">
        <f>((_xlfn.RANK.EQ(AC97, $AC$2:$AC$982, 1) / COUNT($AC$2:$AC$983)) * 1)</f>
        <v>0.18796992481203006</v>
      </c>
      <c r="Y97" s="62">
        <f>((_xlfn.RANK.EQ(C97, Price, 0) / COUNT(Price)) * 0.5) + ((_xlfn.RANK.EQ(AD97, Price_BVPS, 1) / COUNT(Price_BVPS)) * 0.5)</f>
        <v>0.23057644110275688</v>
      </c>
      <c r="Z97" s="8">
        <f>IF(OR(H97="", I97="", H97=0, I97=0), 0, H97-I97)</f>
        <v>-1667008</v>
      </c>
      <c r="AA97">
        <f>IF(OR(H97="", I97="", H97=0, I97=0), 0, (H97-I97) / ( (ABS(I97))))</f>
        <v>-3.8067358486016126E-2</v>
      </c>
      <c r="AB97">
        <f>IF(OR(H97="", I97="", H97=0, I97=0), 0, (H97-I97) / ( (ABS(H97))))</f>
        <v>-3.9573829645807614E-2</v>
      </c>
      <c r="AC97">
        <f>IF(OR(H97="", I97="", H97=0, I97=0), 0, IF(ABS(H97-I97) = (ABS(H97) + ABS(I97)), 0, (H97-I97) / ((ABS(H97) + ABS(I97)) / 200)))</f>
        <v>-3.8805979043847616</v>
      </c>
      <c r="AD97" s="2">
        <f>G97-C97</f>
        <v>-12.569993019104004</v>
      </c>
    </row>
    <row r="98" spans="1:30" x14ac:dyDescent="0.25">
      <c r="A98" s="7" t="s">
        <v>595</v>
      </c>
      <c r="B98" s="7" t="s">
        <v>596</v>
      </c>
      <c r="C98" s="8">
        <v>14.199999809265137</v>
      </c>
      <c r="D98" s="9">
        <v>-0.13717432779060906</v>
      </c>
      <c r="E98" s="9">
        <v>0.56313753625703389</v>
      </c>
      <c r="F98" s="9">
        <v>21.714828491210938</v>
      </c>
      <c r="G98" s="9">
        <v>12.15797233581543</v>
      </c>
      <c r="H98" s="8">
        <v>-5193000</v>
      </c>
      <c r="I98" s="8">
        <v>-1056000</v>
      </c>
      <c r="J98" s="68"/>
      <c r="K98" s="7" t="s">
        <v>319</v>
      </c>
      <c r="L98" s="7" t="s">
        <v>263</v>
      </c>
      <c r="M98" s="9">
        <v>18.097295761108398</v>
      </c>
      <c r="N98" s="9">
        <v>0.17414499819278717</v>
      </c>
      <c r="O98" s="10">
        <v>16.886000061035155</v>
      </c>
      <c r="P98" s="2">
        <f>C98-O98</f>
        <v>-2.6860002517700181</v>
      </c>
      <c r="Q98" s="11">
        <f>((_xlfn.RANK.EQ(F98, PE, 1) / COUNT(PE)) * 0.4) + ((_xlfn.RANK.EQ(N98, Cash_Ratio, 1) / COUNT(Cash_Ratio)) * 0.4) + ((_xlfn.RANK.EQ(M98, Debt_Equity, 0) / COUNT(Debt_Equity)) * 0.2)</f>
        <v>0.40674477713718926</v>
      </c>
      <c r="R98" s="9">
        <v>0.17414499819278717</v>
      </c>
      <c r="S98" s="30">
        <f>((_xlfn.RANK.EQ(F98, PE, 1) / COUNT(PE)) * 0.4) + ((_xlfn.RANK.EQ(R98, $R$2:$R$400, 1) / COUNT($R$2:$R$400)) * 0.4) + ((_xlfn.RANK.EQ(M98, Debt_Equity, 0) / COUNT(Debt_Equity)) * 0.2)</f>
        <v>0.47619047619047616</v>
      </c>
      <c r="T98" s="11">
        <f>((_xlfn.RANK.EQ(D98, Alpha, 1) / COUNT(Alpha)) * 0.5) + ((_xlfn.RANK.EQ(E98, Beta, 1) / COUNT(Beta)) * 0.5)</f>
        <v>0.26817042606516289</v>
      </c>
      <c r="U98" s="11">
        <f>((_xlfn.RANK.EQ(H98, Accounts_Re,1 ) / COUNT(Accounts_Re)) * 0.5) + ((_xlfn.RANK.EQ(I98, Acc._payable, 0) / COUNT(Acc._payable)) * 0.5)</f>
        <v>0.46095599564090034</v>
      </c>
      <c r="V98" s="11">
        <f>((_xlfn.RANK.EQ(Q98, $Q$2:$Q$981, 1) / COUNT($Q$2:$Q$981)) * 0.4) + ((_xlfn.RANK.EQ(T98, $T$2:$T$981,1 ) / COUNT($T$2:$T$981)) * 0.4) + ((_xlfn.RANK.EQ(U98, $U$2:$U$981, 1) / COUNT($U$2:$U$981)) * 0.1)</f>
        <v>0.24862155388471177</v>
      </c>
      <c r="W98" s="11">
        <f>((_xlfn.RANK.EQ(AA98, $AA$2:$AA$982, 1) / COUNT($AA$2:$AA$982)) * 0.5) + ((_xlfn.RANK.EQ(AB98, $AB$2:$AB$982,1 ) / COUNT($AB$2:$AB$982)) * 0.5)</f>
        <v>0.15664160401002505</v>
      </c>
      <c r="X98" s="11">
        <f>((_xlfn.RANK.EQ(AC98, $AC$2:$AC$982, 1) / COUNT($AC$2:$AC$983)) * 1)</f>
        <v>8.2706766917293228E-2</v>
      </c>
      <c r="Y98" s="62">
        <f>((_xlfn.RANK.EQ(C98, Price, 0) / COUNT(Price)) * 0.5) + ((_xlfn.RANK.EQ(AD98, Price_BVPS, 1) / COUNT(Price_BVPS)) * 0.5)</f>
        <v>0.62656641604010022</v>
      </c>
      <c r="Z98" s="8">
        <f>IF(OR(H98="", I98="", H98=0, I98=0), 0, H98-I98)</f>
        <v>-4137000</v>
      </c>
      <c r="AA98">
        <f>IF(OR(H98="", I98="", H98=0, I98=0), 0, (H98-I98) / ( (ABS(I98))))</f>
        <v>-3.9176136363636362</v>
      </c>
      <c r="AB98">
        <f>IF(OR(H98="", I98="", H98=0, I98=0), 0, (H98-I98) / ( (ABS(H98))))</f>
        <v>-0.79664933564413631</v>
      </c>
      <c r="AC98">
        <f>IF(OR(H98="", I98="", H98=0, I98=0), 0, IF(ABS(H98-I98) = (ABS(H98) + ABS(I98)), 0, (H98-I98) / ((ABS(H98) + ABS(I98)) / 200)))</f>
        <v>-132.40518482957273</v>
      </c>
      <c r="AD98" s="2">
        <f>G98-C98</f>
        <v>-2.042027473449707</v>
      </c>
    </row>
    <row r="99" spans="1:30" x14ac:dyDescent="0.25">
      <c r="A99" s="29" t="s">
        <v>646</v>
      </c>
      <c r="B99" s="7" t="s">
        <v>647</v>
      </c>
      <c r="C99" s="8">
        <v>13.369999885559082</v>
      </c>
      <c r="D99" s="9">
        <v>0.93595657931213794</v>
      </c>
      <c r="E99" s="9">
        <v>0.27510097016330032</v>
      </c>
      <c r="F99" s="9">
        <v>368.71823120117188</v>
      </c>
      <c r="G99" s="9">
        <v>5.0672941207885742</v>
      </c>
      <c r="H99" s="8">
        <v>-2376000</v>
      </c>
      <c r="I99" s="8">
        <v>-149000</v>
      </c>
      <c r="J99" s="68"/>
      <c r="K99" s="7" t="s">
        <v>158</v>
      </c>
      <c r="L99" s="7" t="s">
        <v>20</v>
      </c>
      <c r="M99" s="9">
        <v>2.6214509010314941</v>
      </c>
      <c r="N99" s="9">
        <v>5.5340089797973633</v>
      </c>
      <c r="O99" s="10">
        <v>15.999999809265137</v>
      </c>
      <c r="P99" s="2">
        <f>C99-O99</f>
        <v>-2.6299999237060554</v>
      </c>
      <c r="Q99" s="30">
        <f>((_xlfn.RANK.EQ(F99, PE, 1) / COUNT(PE)) * 0.4) + ((_xlfn.RANK.EQ(N99, Cash_Ratio, 1) / COUNT(Cash_Ratio)) * 0.4) + ((_xlfn.RANK.EQ(M99, Debt_Equity, 0) / COUNT(Debt_Equity)) * 0.2)</f>
        <v>0.92338974645093308</v>
      </c>
      <c r="R99" s="9">
        <v>5.5340089797973633</v>
      </c>
      <c r="S99" s="30">
        <f>((_xlfn.RANK.EQ(F99, PE, 1) / COUNT(PE)) * 0.4) + ((_xlfn.RANK.EQ(R99, $R$2:$R$400, 1) / COUNT($R$2:$R$400)) * 0.4) + ((_xlfn.RANK.EQ(M99, Debt_Equity, 0) / COUNT(Debt_Equity)) * 0.2)</f>
        <v>0.92832080200501255</v>
      </c>
      <c r="T99" s="11">
        <f>((_xlfn.RANK.EQ(D99, Alpha, 1) / COUNT(Alpha)) * 0.5) + ((_xlfn.RANK.EQ(E99, Beta, 1) / COUNT(Beta)) * 0.5)</f>
        <v>0.50250626566416035</v>
      </c>
      <c r="U99" s="11">
        <f>((_xlfn.RANK.EQ(H99, Accounts_Re,1 ) / COUNT(Accounts_Re)) * 0.5) + ((_xlfn.RANK.EQ(I99, Acc._payable, 0) / COUNT(Acc._payable)) * 0.5)</f>
        <v>0.44256760988563626</v>
      </c>
      <c r="V99" s="11">
        <f>((_xlfn.RANK.EQ(Q99, $Q$2:$Q$981, 1) / COUNT($Q$2:$Q$981)) * 0.4) + ((_xlfn.RANK.EQ(T99, $T$2:$T$981,1 ) / COUNT($T$2:$T$981)) * 0.4) + ((_xlfn.RANK.EQ(U99, $U$2:$U$981, 1) / COUNT($U$2:$U$981)) * 0.1)</f>
        <v>0.63483709273182964</v>
      </c>
      <c r="W99" s="11">
        <f>((_xlfn.RANK.EQ(AA99, $AA$2:$AA$982, 1) / COUNT($AA$2:$AA$982)) * 0.5) + ((_xlfn.RANK.EQ(AB99, $AB$2:$AB$982,1 ) / COUNT($AB$2:$AB$982)) * 0.5)</f>
        <v>0.12030075187969924</v>
      </c>
      <c r="X99" s="11">
        <f>((_xlfn.RANK.EQ(AC99, $AC$2:$AC$982, 1) / COUNT($AC$2:$AC$983)) * 1)</f>
        <v>3.2581453634085211E-2</v>
      </c>
      <c r="Y99" s="62">
        <f>((_xlfn.RANK.EQ(C99, Price, 0) / COUNT(Price)) * 0.5) + ((_xlfn.RANK.EQ(AD99, Price_BVPS, 1) / COUNT(Price_BVPS)) * 0.5)</f>
        <v>0.4899749373433584</v>
      </c>
      <c r="Z99" s="8">
        <f>IF(OR(H99="", I99="", H99=0, I99=0), 0, H99-I99)</f>
        <v>-2227000</v>
      </c>
      <c r="AA99">
        <f>IF(OR(H99="", I99="", H99=0, I99=0), 0, (H99-I99) / ( (ABS(I99))))</f>
        <v>-14.946308724832214</v>
      </c>
      <c r="AB99">
        <f>IF(OR(H99="", I99="", H99=0, I99=0), 0, (H99-I99) / ( (ABS(H99))))</f>
        <v>-0.93728956228956228</v>
      </c>
      <c r="AC99">
        <f>IF(OR(H99="", I99="", H99=0, I99=0), 0, IF(ABS(H99-I99) = (ABS(H99) + ABS(I99)), 0, (H99-I99) / ((ABS(H99) + ABS(I99)) / 200)))</f>
        <v>-176.39603960396039</v>
      </c>
      <c r="AD99" s="2">
        <f>G99-C99</f>
        <v>-8.3027057647705078</v>
      </c>
    </row>
    <row r="100" spans="1:30" x14ac:dyDescent="0.25">
      <c r="A100" s="29" t="s">
        <v>366</v>
      </c>
      <c r="B100" s="7" t="s">
        <v>367</v>
      </c>
      <c r="C100" s="8">
        <v>19.340000152587891</v>
      </c>
      <c r="D100" s="9">
        <v>0.36073190183026865</v>
      </c>
      <c r="E100" s="9">
        <v>1.15899362239131</v>
      </c>
      <c r="F100" s="9">
        <v>123.32552337646484</v>
      </c>
      <c r="G100" s="9">
        <v>20.080881118774414</v>
      </c>
      <c r="H100" s="8">
        <v>-62826000</v>
      </c>
      <c r="I100" s="8">
        <v>1432000</v>
      </c>
      <c r="J100" s="68"/>
      <c r="K100" s="7" t="s">
        <v>158</v>
      </c>
      <c r="L100" s="7" t="s">
        <v>20</v>
      </c>
      <c r="M100" s="9">
        <v>8.5258617401123047</v>
      </c>
      <c r="N100" s="9">
        <v>1.0599240064620972</v>
      </c>
      <c r="O100" s="10">
        <v>22.552000045776367</v>
      </c>
      <c r="P100" s="2">
        <f>C100-O100</f>
        <v>-3.2119998931884766</v>
      </c>
      <c r="Q100" s="11">
        <f>((_xlfn.RANK.EQ(F100, PE, 1) / COUNT(PE)) * 0.4) + ((_xlfn.RANK.EQ(N100, Cash_Ratio, 1) / COUNT(Cash_Ratio)) * 0.4) + ((_xlfn.RANK.EQ(M100, Debt_Equity, 0) / COUNT(Debt_Equity)) * 0.2)</f>
        <v>0.79196755138730213</v>
      </c>
      <c r="R100" s="9">
        <v>1.0599240064620972</v>
      </c>
      <c r="S100" s="30">
        <f>((_xlfn.RANK.EQ(F100, PE, 1) / COUNT(PE)) * 0.4) + ((_xlfn.RANK.EQ(R100, $R$2:$R$400, 1) / COUNT($R$2:$R$400)) * 0.4) + ((_xlfn.RANK.EQ(M100, Debt_Equity, 0) / COUNT(Debt_Equity)) * 0.2)</f>
        <v>0.82155388471177937</v>
      </c>
      <c r="T100" s="32">
        <f>((_xlfn.RANK.EQ(D100, Alpha, 1) / COUNT(Alpha)) * 0.5) + ((_xlfn.RANK.EQ(E100, Beta, 1) / COUNT(Beta)) * 0.5)</f>
        <v>0.74060150375939848</v>
      </c>
      <c r="U100" s="11">
        <f>((_xlfn.RANK.EQ(H100, Accounts_Re,1 ) / COUNT(Accounts_Re)) * 0.5) + ((_xlfn.RANK.EQ(I100, Acc._payable, 0) / COUNT(Acc._payable)) * 0.5)</f>
        <v>0.21796750717121993</v>
      </c>
      <c r="V100" s="28">
        <f>((_xlfn.RANK.EQ(Q100, $Q$2:$Q$981, 1) / COUNT($Q$2:$Q$981)) * 0.4) + ((_xlfn.RANK.EQ(T100, $T$2:$T$981,1 ) / COUNT($T$2:$T$981)) * 0.4) + ((_xlfn.RANK.EQ(U100, $U$2:$U$981, 1) / COUNT($U$2:$U$981)) * 0.1)</f>
        <v>0.72656641604010019</v>
      </c>
      <c r="W100" s="11">
        <f>((_xlfn.RANK.EQ(AA100, $AA$2:$AA$982, 1) / COUNT($AA$2:$AA$982)) * 0.5) + ((_xlfn.RANK.EQ(AB100, $AB$2:$AB$982,1 ) / COUNT($AB$2:$AB$982)) * 0.5)</f>
        <v>9.5238095238095233E-2</v>
      </c>
      <c r="X100" s="11">
        <f>((_xlfn.RANK.EQ(AC100, $AC$2:$AC$982, 1) / COUNT($AC$2:$AC$983)) * 1)</f>
        <v>0.19799498746867167</v>
      </c>
      <c r="Y100" s="61">
        <f>((_xlfn.RANK.EQ(C100, Price, 0) / COUNT(Price)) * 0.5) + ((_xlfn.RANK.EQ(AD100, Price_BVPS, 1) / COUNT(Price_BVPS)) * 0.5)</f>
        <v>0.56766917293233077</v>
      </c>
      <c r="Z100" s="8">
        <f>IF(OR(H100="", I100="", H100=0, I100=0), 0, H100-I100)</f>
        <v>-64258000</v>
      </c>
      <c r="AA100">
        <f>IF(OR(H100="", I100="", H100=0, I100=0), 0, (H100-I100) / ( (ABS(I100))))</f>
        <v>-44.872905027932958</v>
      </c>
      <c r="AB100">
        <f>IF(OR(H100="", I100="", H100=0, I100=0), 0, (H100-I100) / ( (ABS(H100))))</f>
        <v>-1.0227931111323338</v>
      </c>
      <c r="AC100">
        <f>IF(OR(H100="", I100="", H100=0, I100=0), 0, IF(ABS(H100-I100) = (ABS(H100) + ABS(I100)), 0, (H100-I100) / ((ABS(H100) + ABS(I100)) / 200)))</f>
        <v>0</v>
      </c>
      <c r="AD100" s="2">
        <f>G100-C100</f>
        <v>0.74088096618652344</v>
      </c>
    </row>
    <row r="101" spans="1:30" x14ac:dyDescent="0.25">
      <c r="A101" s="7" t="s">
        <v>660</v>
      </c>
      <c r="B101" s="7" t="s">
        <v>661</v>
      </c>
      <c r="C101" s="8">
        <v>13.159999847412109</v>
      </c>
      <c r="D101" s="9">
        <v>-0.30172011205981647</v>
      </c>
      <c r="E101" s="9">
        <v>1.0173514032305484</v>
      </c>
      <c r="F101" s="9">
        <v>47.654285430908203</v>
      </c>
      <c r="G101" s="9">
        <v>4.9463810920715332</v>
      </c>
      <c r="H101" s="8">
        <v>1186000</v>
      </c>
      <c r="I101" s="8">
        <v>-4287000</v>
      </c>
      <c r="J101" s="68"/>
      <c r="K101" s="7" t="s">
        <v>158</v>
      </c>
      <c r="L101" s="7" t="s">
        <v>662</v>
      </c>
      <c r="M101" s="9">
        <v>2.6530148983001709</v>
      </c>
      <c r="N101" s="9">
        <v>2.1634619235992432</v>
      </c>
      <c r="O101" s="10">
        <v>17.631999778747559</v>
      </c>
      <c r="P101" s="2">
        <f>C101-O101</f>
        <v>-4.4719999313354499</v>
      </c>
      <c r="Q101" s="11">
        <f>((_xlfn.RANK.EQ(F101, PE, 1) / COUNT(PE)) * 0.4) + ((_xlfn.RANK.EQ(N101, Cash_Ratio, 1) / COUNT(Cash_Ratio)) * 0.4) + ((_xlfn.RANK.EQ(M101, Debt_Equity, 0) / COUNT(Debt_Equity)) * 0.2)</f>
        <v>0.78156699168415744</v>
      </c>
      <c r="R101" s="9">
        <v>2.1634619235992432</v>
      </c>
      <c r="S101" s="30">
        <f>((_xlfn.RANK.EQ(F101, PE, 1) / COUNT(PE)) * 0.4) + ((_xlfn.RANK.EQ(R101, $R$2:$R$400, 1) / COUNT($R$2:$R$400)) * 0.4) + ((_xlfn.RANK.EQ(M101, Debt_Equity, 0) / COUNT(Debt_Equity)) * 0.2)</f>
        <v>0.79348370927318301</v>
      </c>
      <c r="T101" s="11">
        <f>((_xlfn.RANK.EQ(D101, Alpha, 1) / COUNT(Alpha)) * 0.5) + ((_xlfn.RANK.EQ(E101, Beta, 1) / COUNT(Beta)) * 0.5)</f>
        <v>0.38847117794486219</v>
      </c>
      <c r="U101" s="11">
        <f>((_xlfn.RANK.EQ(H101, Accounts_Re,1 ) / COUNT(Accounts_Re)) * 0.5) + ((_xlfn.RANK.EQ(I101, Acc._payable, 0) / COUNT(Acc._payable)) * 0.5)</f>
        <v>0.72436210589605809</v>
      </c>
      <c r="V101" s="11">
        <f>((_xlfn.RANK.EQ(Q101, $Q$2:$Q$981, 1) / COUNT($Q$2:$Q$981)) * 0.4) + ((_xlfn.RANK.EQ(T101, $T$2:$T$981,1 ) / COUNT($T$2:$T$981)) * 0.4) + ((_xlfn.RANK.EQ(U101, $U$2:$U$981, 1) / COUNT($U$2:$U$981)) * 0.1)</f>
        <v>0.60375939849624061</v>
      </c>
      <c r="W101" s="11">
        <f>((_xlfn.RANK.EQ(AA101, $AA$2:$AA$982, 1) / COUNT($AA$2:$AA$982)) * 0.5) + ((_xlfn.RANK.EQ(AB101, $AB$2:$AB$982,1 ) / COUNT($AB$2:$AB$982)) * 0.5)</f>
        <v>0.91102756892230574</v>
      </c>
      <c r="X101" s="11">
        <f>((_xlfn.RANK.EQ(AC101, $AC$2:$AC$982, 1) / COUNT($AC$2:$AC$983)) * 1)</f>
        <v>0.19799498746867167</v>
      </c>
      <c r="Y101" s="62">
        <f>((_xlfn.RANK.EQ(C101, Price, 0) / COUNT(Price)) * 0.5) + ((_xlfn.RANK.EQ(AD101, Price_BVPS, 1) / COUNT(Price_BVPS)) * 0.5)</f>
        <v>0.50250626566416035</v>
      </c>
      <c r="Z101" s="8">
        <f>IF(OR(H101="", I101="", H101=0, I101=0), 0, H101-I101)</f>
        <v>5473000</v>
      </c>
      <c r="AA101">
        <f>IF(OR(H101="", I101="", H101=0, I101=0), 0, (H101-I101) / ( (ABS(I101))))</f>
        <v>1.2766503382318637</v>
      </c>
      <c r="AB101">
        <f>IF(OR(H101="", I101="", H101=0, I101=0), 0, (H101-I101) / ( (ABS(H101))))</f>
        <v>4.6146711635750419</v>
      </c>
      <c r="AC101">
        <f>IF(OR(H101="", I101="", H101=0, I101=0), 0, IF(ABS(H101-I101) = (ABS(H101) + ABS(I101)), 0, (H101-I101) / ((ABS(H101) + ABS(I101)) / 200)))</f>
        <v>0</v>
      </c>
      <c r="AD101" s="2">
        <f>G101-C101</f>
        <v>-8.2136187553405762</v>
      </c>
    </row>
    <row r="102" spans="1:30" x14ac:dyDescent="0.25">
      <c r="A102" s="29" t="s">
        <v>156</v>
      </c>
      <c r="B102" s="7" t="s">
        <v>157</v>
      </c>
      <c r="C102" s="8">
        <v>26.159999847412109</v>
      </c>
      <c r="D102" s="9">
        <v>0.41217739128671999</v>
      </c>
      <c r="E102" s="9">
        <v>1.4917632146339519</v>
      </c>
      <c r="F102" s="9">
        <v>23.220535278320313</v>
      </c>
      <c r="G102" s="9">
        <v>6.1023287773132324</v>
      </c>
      <c r="H102" s="8">
        <v>736000</v>
      </c>
      <c r="I102" s="8">
        <v>722000</v>
      </c>
      <c r="J102" s="68"/>
      <c r="K102" s="7" t="s">
        <v>158</v>
      </c>
      <c r="L102" s="7" t="s">
        <v>48</v>
      </c>
      <c r="M102" s="9">
        <v>2.9017140865325928</v>
      </c>
      <c r="N102" s="9">
        <v>3.8573310375213623</v>
      </c>
      <c r="O102" s="10">
        <v>30.851999664306639</v>
      </c>
      <c r="P102" s="2">
        <f>C102-O102</f>
        <v>-4.6919998168945298</v>
      </c>
      <c r="Q102" s="11">
        <f>((_xlfn.RANK.EQ(F102, PE, 1) / COUNT(PE)) * 0.4) + ((_xlfn.RANK.EQ(N102, Cash_Ratio, 1) / COUNT(Cash_Ratio)) * 0.4) + ((_xlfn.RANK.EQ(M102, Debt_Equity, 0) / COUNT(Debt_Equity)) * 0.2)</f>
        <v>0.66346077207152165</v>
      </c>
      <c r="R102" s="9">
        <v>3.8573310375213623</v>
      </c>
      <c r="S102" s="30">
        <f>((_xlfn.RANK.EQ(F102, PE, 1) / COUNT(PE)) * 0.4) + ((_xlfn.RANK.EQ(R102, $R$2:$R$400, 1) / COUNT($R$2:$R$400)) * 0.4) + ((_xlfn.RANK.EQ(M102, Debt_Equity, 0) / COUNT(Debt_Equity)) * 0.2)</f>
        <v>0.67167919799498754</v>
      </c>
      <c r="T102" s="11">
        <f>((_xlfn.RANK.EQ(D102, Alpha, 1) / COUNT(Alpha)) * 0.5) + ((_xlfn.RANK.EQ(E102, Beta, 1) / COUNT(Beta)) * 0.5)</f>
        <v>0.83583959899749372</v>
      </c>
      <c r="U102" s="11">
        <f>((_xlfn.RANK.EQ(H102, Accounts_Re,1 ) / COUNT(Accounts_Re)) * 0.5) + ((_xlfn.RANK.EQ(I102, Acc._payable, 0) / COUNT(Acc._payable)) * 0.5)</f>
        <v>0.54017135770921798</v>
      </c>
      <c r="V102" s="28">
        <f>((_xlfn.RANK.EQ(Q102, $Q$2:$Q$981, 1) / COUNT($Q$2:$Q$981)) * 0.4) + ((_xlfn.RANK.EQ(T102, $T$2:$T$981,1 ) / COUNT($T$2:$T$981)) * 0.4) + ((_xlfn.RANK.EQ(U102, $U$2:$U$981, 1) / COUNT($U$2:$U$981)) * 0.1)</f>
        <v>0.79448621553884724</v>
      </c>
      <c r="W102" s="11">
        <f>((_xlfn.RANK.EQ(AA102, $AA$2:$AA$982, 1) / COUNT($AA$2:$AA$982)) * 0.5) + ((_xlfn.RANK.EQ(AB102, $AB$2:$AB$982,1 ) / COUNT($AB$2:$AB$982)) * 0.5)</f>
        <v>0.75187969924812026</v>
      </c>
      <c r="X102" s="11">
        <f>((_xlfn.RANK.EQ(AC102, $AC$2:$AC$982, 1) / COUNT($AC$2:$AC$983)) * 1)</f>
        <v>0.84962406015037595</v>
      </c>
      <c r="Y102" s="62">
        <f>((_xlfn.RANK.EQ(C102, Price, 0) / COUNT(Price)) * 0.5) + ((_xlfn.RANK.EQ(AD102, Price_BVPS, 1) / COUNT(Price_BVPS)) * 0.5)</f>
        <v>8.2706766917293228E-2</v>
      </c>
      <c r="Z102" s="8">
        <f>IF(OR(H102="", I102="", H102=0, I102=0), 0, H102-I102)</f>
        <v>14000</v>
      </c>
      <c r="AA102">
        <f>IF(OR(H102="", I102="", H102=0, I102=0), 0, (H102-I102) / ( (ABS(I102))))</f>
        <v>1.9390581717451522E-2</v>
      </c>
      <c r="AB102">
        <f>IF(OR(H102="", I102="", H102=0, I102=0), 0, (H102-I102) / ( (ABS(H102))))</f>
        <v>1.9021739130434784E-2</v>
      </c>
      <c r="AC102">
        <f>IF(OR(H102="", I102="", H102=0, I102=0), 0, IF(ABS(H102-I102) = (ABS(H102) + ABS(I102)), 0, (H102-I102) / ((ABS(H102) + ABS(I102)) / 200)))</f>
        <v>1.9204389574759946</v>
      </c>
      <c r="AD102" s="2">
        <f>G102-C102</f>
        <v>-20.057671070098877</v>
      </c>
    </row>
    <row r="103" spans="1:30" x14ac:dyDescent="0.25">
      <c r="A103" s="29" t="s">
        <v>732</v>
      </c>
      <c r="B103" s="7" t="s">
        <v>733</v>
      </c>
      <c r="C103" s="8">
        <v>11.979999542236328</v>
      </c>
      <c r="D103" s="9">
        <v>0.92930278584867454</v>
      </c>
      <c r="E103" s="9">
        <v>0.36319598011914028</v>
      </c>
      <c r="F103" s="9">
        <v>93.640190124511719</v>
      </c>
      <c r="G103" s="9">
        <v>7.5307111740112305</v>
      </c>
      <c r="H103" s="8">
        <v>27300000</v>
      </c>
      <c r="I103" s="8">
        <v>-20600000</v>
      </c>
      <c r="J103" s="68"/>
      <c r="K103" s="7" t="s">
        <v>158</v>
      </c>
      <c r="L103" s="7" t="s">
        <v>20</v>
      </c>
      <c r="M103" s="9">
        <v>110.79422760009766</v>
      </c>
      <c r="N103" s="9">
        <v>0.28146699070930481</v>
      </c>
      <c r="O103" s="10">
        <v>14.120000076293945</v>
      </c>
      <c r="P103" s="2">
        <f>C103-O103</f>
        <v>-2.1400005340576165</v>
      </c>
      <c r="Q103" s="11">
        <f>((_xlfn.RANK.EQ(F103, PE, 1) / COUNT(PE)) * 0.4) + ((_xlfn.RANK.EQ(N103, Cash_Ratio, 1) / COUNT(Cash_Ratio)) * 0.4) + ((_xlfn.RANK.EQ(M103, Debt_Equity, 0) / COUNT(Debt_Equity)) * 0.2)</f>
        <v>0.57367978249510698</v>
      </c>
      <c r="R103" s="9">
        <v>0.28146699070930481</v>
      </c>
      <c r="S103" s="30">
        <f>((_xlfn.RANK.EQ(F103, PE, 1) / COUNT(PE)) * 0.4) + ((_xlfn.RANK.EQ(R103, $R$2:$R$400, 1) / COUNT($R$2:$R$400)) * 0.4) + ((_xlfn.RANK.EQ(M103, Debt_Equity, 0) / COUNT(Debt_Equity)) * 0.2)</f>
        <v>0.63408521303258158</v>
      </c>
      <c r="T103" s="11">
        <f>((_xlfn.RANK.EQ(D103, Alpha, 1) / COUNT(Alpha)) * 0.5) + ((_xlfn.RANK.EQ(E103, Beta, 1) / COUNT(Beta)) * 0.5)</f>
        <v>0.5764411027568922</v>
      </c>
      <c r="U103" s="31">
        <f>((_xlfn.RANK.EQ(H103, Accounts_Re,1 ) / COUNT(Accounts_Re)) * 0.5) + ((_xlfn.RANK.EQ(I103, Acc._payable, 0) / COUNT(Acc._payable)) * 0.5)</f>
        <v>0.92615835556724657</v>
      </c>
      <c r="V103" s="11">
        <f>((_xlfn.RANK.EQ(Q103, $Q$2:$Q$981, 1) / COUNT($Q$2:$Q$981)) * 0.4) + ((_xlfn.RANK.EQ(T103, $T$2:$T$981,1 ) / COUNT($T$2:$T$981)) * 0.4) + ((_xlfn.RANK.EQ(U103, $U$2:$U$981, 1) / COUNT($U$2:$U$981)) * 0.1)</f>
        <v>0.64385964912280702</v>
      </c>
      <c r="W103" s="11">
        <f>((_xlfn.RANK.EQ(AA103, $AA$2:$AA$982, 1) / COUNT($AA$2:$AA$982)) * 0.5) + ((_xlfn.RANK.EQ(AB103, $AB$2:$AB$982,1 ) / COUNT($AB$2:$AB$982)) * 0.5)</f>
        <v>0.918546365914787</v>
      </c>
      <c r="X103" s="11">
        <f>((_xlfn.RANK.EQ(AC103, $AC$2:$AC$982, 1) / COUNT($AC$2:$AC$983)) * 1)</f>
        <v>0.19799498746867167</v>
      </c>
      <c r="Y103" s="62">
        <f>((_xlfn.RANK.EQ(C103, Price, 0) / COUNT(Price)) * 0.5) + ((_xlfn.RANK.EQ(AD103, Price_BVPS, 1) / COUNT(Price_BVPS)) * 0.5)</f>
        <v>0.66040100250626566</v>
      </c>
      <c r="Z103" s="8">
        <f>IF(OR(H103="", I103="", H103=0, I103=0), 0, H103-I103)</f>
        <v>47900000</v>
      </c>
      <c r="AA103">
        <f>IF(OR(H103="", I103="", H103=0, I103=0), 0, (H103-I103) / ( (ABS(I103))))</f>
        <v>2.325242718446602</v>
      </c>
      <c r="AB103">
        <f>IF(OR(H103="", I103="", H103=0, I103=0), 0, (H103-I103) / ( (ABS(H103))))</f>
        <v>1.7545787545787546</v>
      </c>
      <c r="AC103">
        <f>IF(OR(H103="", I103="", H103=0, I103=0), 0, IF(ABS(H103-I103) = (ABS(H103) + ABS(I103)), 0, (H103-I103) / ((ABS(H103) + ABS(I103)) / 200)))</f>
        <v>0</v>
      </c>
      <c r="AD103" s="2">
        <f>G103-C103</f>
        <v>-4.4492883682250977</v>
      </c>
    </row>
    <row r="104" spans="1:30" x14ac:dyDescent="0.25">
      <c r="A104" s="7" t="s">
        <v>181</v>
      </c>
      <c r="B104" s="7" t="s">
        <v>182</v>
      </c>
      <c r="C104" s="8">
        <v>25.350000381469727</v>
      </c>
      <c r="D104" s="9">
        <v>0.72032988652238961</v>
      </c>
      <c r="E104" s="9">
        <v>0.83238292610462905</v>
      </c>
      <c r="F104" s="9">
        <v>18.935802459716797</v>
      </c>
      <c r="G104" s="9">
        <v>3.7550039291381836</v>
      </c>
      <c r="H104" s="8">
        <v>2543000</v>
      </c>
      <c r="I104" s="8">
        <v>-1925000</v>
      </c>
      <c r="J104" s="68"/>
      <c r="K104" s="7" t="s">
        <v>158</v>
      </c>
      <c r="L104" s="7" t="s">
        <v>48</v>
      </c>
      <c r="M104" s="9">
        <v>29.148038864135742</v>
      </c>
      <c r="N104" s="9">
        <v>0.40902900695800781</v>
      </c>
      <c r="O104" s="10">
        <v>30.510000228881836</v>
      </c>
      <c r="P104" s="2">
        <f>C104-O104</f>
        <v>-5.1599998474121094</v>
      </c>
      <c r="Q104" s="11">
        <f>((_xlfn.RANK.EQ(F104, PE, 1) / COUNT(PE)) * 0.4) + ((_xlfn.RANK.EQ(N104, Cash_Ratio, 1) / COUNT(Cash_Ratio)) * 0.4) + ((_xlfn.RANK.EQ(M104, Debt_Equity, 0) / COUNT(Debt_Equity)) * 0.2)</f>
        <v>0.411743138765642</v>
      </c>
      <c r="R104" s="9">
        <v>0.40902900695800781</v>
      </c>
      <c r="S104" s="30">
        <f>((_xlfn.RANK.EQ(F104, PE, 1) / COUNT(PE)) * 0.4) + ((_xlfn.RANK.EQ(R104, $R$2:$R$400, 1) / COUNT($R$2:$R$400)) * 0.4) + ((_xlfn.RANK.EQ(M104, Debt_Equity, 0) / COUNT(Debt_Equity)) * 0.2)</f>
        <v>0.46516290726817044</v>
      </c>
      <c r="T104" s="11">
        <f>((_xlfn.RANK.EQ(D104, Alpha, 1) / COUNT(Alpha)) * 0.5) + ((_xlfn.RANK.EQ(E104, Beta, 1) / COUNT(Beta)) * 0.5)</f>
        <v>0.69423558897243098</v>
      </c>
      <c r="U104" s="11">
        <f>((_xlfn.RANK.EQ(H104, Accounts_Re,1 ) / COUNT(Accounts_Re)) * 0.5) + ((_xlfn.RANK.EQ(I104, Acc._payable, 0) / COUNT(Acc._payable)) * 0.5)</f>
        <v>0.73239136697856777</v>
      </c>
      <c r="V104" s="11">
        <f>((_xlfn.RANK.EQ(Q104, $Q$2:$Q$981, 1) / COUNT($Q$2:$Q$981)) * 0.4) + ((_xlfn.RANK.EQ(T104, $T$2:$T$981,1 ) / COUNT($T$2:$T$981)) * 0.4) + ((_xlfn.RANK.EQ(U104, $U$2:$U$981, 1) / COUNT($U$2:$U$981)) * 0.1)</f>
        <v>0.58997493734335849</v>
      </c>
      <c r="W104" s="11">
        <f>((_xlfn.RANK.EQ(AA104, $AA$2:$AA$982, 1) / COUNT($AA$2:$AA$982)) * 0.5) + ((_xlfn.RANK.EQ(AB104, $AB$2:$AB$982,1 ) / COUNT($AB$2:$AB$982)) * 0.5)</f>
        <v>0.918546365914787</v>
      </c>
      <c r="X104" s="11">
        <f>((_xlfn.RANK.EQ(AC104, $AC$2:$AC$982, 1) / COUNT($AC$2:$AC$983)) * 1)</f>
        <v>0.19799498746867167</v>
      </c>
      <c r="Y104" s="62">
        <f>((_xlfn.RANK.EQ(C104, Price, 0) / COUNT(Price)) * 0.5) + ((_xlfn.RANK.EQ(AD104, Price_BVPS, 1) / COUNT(Price_BVPS)) * 0.5)</f>
        <v>8.2706766917293228E-2</v>
      </c>
      <c r="Z104" s="8">
        <f>IF(OR(H104="", I104="", H104=0, I104=0), 0, H104-I104)</f>
        <v>4468000</v>
      </c>
      <c r="AA104">
        <f>IF(OR(H104="", I104="", H104=0, I104=0), 0, (H104-I104) / ( (ABS(I104))))</f>
        <v>2.321038961038961</v>
      </c>
      <c r="AB104">
        <f>IF(OR(H104="", I104="", H104=0, I104=0), 0, (H104-I104) / ( (ABS(H104))))</f>
        <v>1.756979944946913</v>
      </c>
      <c r="AC104">
        <f>IF(OR(H104="", I104="", H104=0, I104=0), 0, IF(ABS(H104-I104) = (ABS(H104) + ABS(I104)), 0, (H104-I104) / ((ABS(H104) + ABS(I104)) / 200)))</f>
        <v>0</v>
      </c>
      <c r="AD104" s="2">
        <f>G104-C104</f>
        <v>-21.594996452331543</v>
      </c>
    </row>
    <row r="105" spans="1:30" x14ac:dyDescent="0.25">
      <c r="A105" s="29" t="s">
        <v>946</v>
      </c>
      <c r="B105" s="7" t="s">
        <v>947</v>
      </c>
      <c r="C105" s="8">
        <v>10.039999961853027</v>
      </c>
      <c r="D105" s="9">
        <v>-0.26011432007490537</v>
      </c>
      <c r="E105" s="9">
        <v>1.2073333508681634</v>
      </c>
      <c r="F105" s="9">
        <v>17.489288330078125</v>
      </c>
      <c r="G105" s="9">
        <v>7.6574068069458008</v>
      </c>
      <c r="H105" s="8">
        <v>2876000</v>
      </c>
      <c r="I105" s="8">
        <v>-885000</v>
      </c>
      <c r="J105" s="68"/>
      <c r="K105" s="7" t="s">
        <v>158</v>
      </c>
      <c r="L105" s="7" t="s">
        <v>248</v>
      </c>
      <c r="M105" s="9">
        <v>147.01716613769531</v>
      </c>
      <c r="N105" s="9">
        <v>7.2380001656711102E-3</v>
      </c>
      <c r="O105" s="10">
        <v>11.921999740600587</v>
      </c>
      <c r="P105" s="2">
        <f>C105-O105</f>
        <v>-1.8819997787475593</v>
      </c>
      <c r="Q105" s="11">
        <f>((_xlfn.RANK.EQ(F105, PE, 1) / COUNT(PE)) * 0.4) + ((_xlfn.RANK.EQ(N105, Cash_Ratio, 1) / COUNT(Cash_Ratio)) * 0.4) + ((_xlfn.RANK.EQ(M105, Debt_Equity, 0) / COUNT(Debt_Equity)) * 0.2)</f>
        <v>0.12246340232205957</v>
      </c>
      <c r="R105" s="9">
        <v>7.2380001656711102E-3</v>
      </c>
      <c r="S105" s="30">
        <f>((_xlfn.RANK.EQ(F105, PE, 1) / COUNT(PE)) * 0.4) + ((_xlfn.RANK.EQ(R105, $R$2:$R$400, 1) / COUNT($R$2:$R$400)) * 0.4) + ((_xlfn.RANK.EQ(M105, Debt_Equity, 0) / COUNT(Debt_Equity)) * 0.2)</f>
        <v>0.22807017543859648</v>
      </c>
      <c r="T105" s="11">
        <f>((_xlfn.RANK.EQ(D105, Alpha, 1) / COUNT(Alpha)) * 0.5) + ((_xlfn.RANK.EQ(E105, Beta, 1) / COUNT(Beta)) * 0.5)</f>
        <v>0.46867167919799502</v>
      </c>
      <c r="U105" s="11">
        <f>((_xlfn.RANK.EQ(H105, Accounts_Re,1 ) / COUNT(Accounts_Re)) * 0.5) + ((_xlfn.RANK.EQ(I105, Acc._payable, 0) / COUNT(Acc._payable)) * 0.5)</f>
        <v>0.71620758333020174</v>
      </c>
      <c r="V105" s="11">
        <f>((_xlfn.RANK.EQ(Q105, $Q$2:$Q$981, 1) / COUNT($Q$2:$Q$981)) * 0.4) + ((_xlfn.RANK.EQ(T105, $T$2:$T$981,1 ) / COUNT($T$2:$T$981)) * 0.4) + ((_xlfn.RANK.EQ(U105, $U$2:$U$981, 1) / COUNT($U$2:$U$981)) * 0.1)</f>
        <v>0.30025062656641605</v>
      </c>
      <c r="W105" s="33">
        <f>((_xlfn.RANK.EQ(AA105, $AA$2:$AA$982, 1) / COUNT($AA$2:$AA$982)) * 0.5) + ((_xlfn.RANK.EQ(AB105, $AB$2:$AB$982,1 ) / COUNT($AB$2:$AB$982)) * 0.5)</f>
        <v>0.92606516290726815</v>
      </c>
      <c r="X105" s="11">
        <f>((_xlfn.RANK.EQ(AC105, $AC$2:$AC$982, 1) / COUNT($AC$2:$AC$983)) * 1)</f>
        <v>0.19799498746867167</v>
      </c>
      <c r="Y105" s="62">
        <f>((_xlfn.RANK.EQ(C105, Price, 0) / COUNT(Price)) * 0.5) + ((_xlfn.RANK.EQ(AD105, Price_BVPS, 1) / COUNT(Price_BVPS)) * 0.5)</f>
        <v>0.82957393483709274</v>
      </c>
      <c r="Z105" s="8">
        <f>IF(OR(H105="", I105="", H105=0, I105=0), 0, H105-I105)</f>
        <v>3761000</v>
      </c>
      <c r="AA105">
        <f>IF(OR(H105="", I105="", H105=0, I105=0), 0, (H105-I105) / ( (ABS(I105))))</f>
        <v>4.2497175141242938</v>
      </c>
      <c r="AB105">
        <f>IF(OR(H105="", I105="", H105=0, I105=0), 0, (H105-I105) / ( (ABS(H105))))</f>
        <v>1.3077190542420027</v>
      </c>
      <c r="AC105">
        <f>IF(OR(H105="", I105="", H105=0, I105=0), 0, IF(ABS(H105-I105) = (ABS(H105) + ABS(I105)), 0, (H105-I105) / ((ABS(H105) + ABS(I105)) / 200)))</f>
        <v>0</v>
      </c>
      <c r="AD105" s="2">
        <f>G105-C105</f>
        <v>-2.3825931549072266</v>
      </c>
    </row>
    <row r="106" spans="1:30" x14ac:dyDescent="0.25">
      <c r="A106" s="7" t="s">
        <v>269</v>
      </c>
      <c r="B106" s="7" t="s">
        <v>270</v>
      </c>
      <c r="C106" s="8">
        <v>22.290000915527344</v>
      </c>
      <c r="D106" s="9">
        <v>-1.5742089687728957</v>
      </c>
      <c r="E106" s="9">
        <v>0.129436678469354</v>
      </c>
      <c r="F106" s="9">
        <v>75.148345947265625</v>
      </c>
      <c r="G106" s="9">
        <v>14.232719421386719</v>
      </c>
      <c r="H106" s="8">
        <v>15992000</v>
      </c>
      <c r="I106" s="8">
        <v>3567000</v>
      </c>
      <c r="J106" s="68"/>
      <c r="K106" s="7" t="s">
        <v>47</v>
      </c>
      <c r="L106" s="7" t="s">
        <v>65</v>
      </c>
      <c r="M106" s="9">
        <v>4.270409107208252</v>
      </c>
      <c r="N106" s="9">
        <v>1.8072799444198608</v>
      </c>
      <c r="O106" s="10">
        <v>28.374000167846681</v>
      </c>
      <c r="P106" s="2">
        <f>C106-O106</f>
        <v>-6.0839992523193374</v>
      </c>
      <c r="Q106" s="11">
        <f>((_xlfn.RANK.EQ(F106, PE, 1) / COUNT(PE)) * 0.4) + ((_xlfn.RANK.EQ(N106, Cash_Ratio, 1) / COUNT(Cash_Ratio)) * 0.4) + ((_xlfn.RANK.EQ(M106, Debt_Equity, 0) / COUNT(Debt_Equity)) * 0.2)</f>
        <v>0.81254549802067011</v>
      </c>
      <c r="R106" s="9">
        <v>1.8072799444198608</v>
      </c>
      <c r="S106" s="30">
        <f>((_xlfn.RANK.EQ(F106, PE, 1) / COUNT(PE)) * 0.4) + ((_xlfn.RANK.EQ(R106, $R$2:$R$400, 1) / COUNT($R$2:$R$400)) * 0.4) + ((_xlfn.RANK.EQ(M106, Debt_Equity, 0) / COUNT(Debt_Equity)) * 0.2)</f>
        <v>0.82857142857142851</v>
      </c>
      <c r="T106" s="11">
        <f>((_xlfn.RANK.EQ(D106, Alpha, 1) / COUNT(Alpha)) * 0.5) + ((_xlfn.RANK.EQ(E106, Beta, 1) / COUNT(Beta)) * 0.5)</f>
        <v>1.5037593984962405E-2</v>
      </c>
      <c r="U106" s="11">
        <f>((_xlfn.RANK.EQ(H106, Accounts_Re,1 ) / COUNT(Accounts_Re)) * 0.5) + ((_xlfn.RANK.EQ(I106, Acc._payable, 0) / COUNT(Acc._payable)) * 0.5)</f>
        <v>0.58292310197537356</v>
      </c>
      <c r="V106" s="11">
        <f>((_xlfn.RANK.EQ(Q106, $Q$2:$Q$981, 1) / COUNT($Q$2:$Q$981)) * 0.4) + ((_xlfn.RANK.EQ(T106, $T$2:$T$981,1 ) / COUNT($T$2:$T$981)) * 0.4) + ((_xlfn.RANK.EQ(U106, $U$2:$U$981, 1) / COUNT($U$2:$U$981)) * 0.1)</f>
        <v>0.46817042606516296</v>
      </c>
      <c r="W106" s="11">
        <f>((_xlfn.RANK.EQ(AA106, $AA$2:$AA$982, 1) / COUNT($AA$2:$AA$982)) * 0.5) + ((_xlfn.RANK.EQ(AB106, $AB$2:$AB$982,1 ) / COUNT($AB$2:$AB$982)) * 0.5)</f>
        <v>0.88345864661654128</v>
      </c>
      <c r="X106" s="11">
        <f>((_xlfn.RANK.EQ(AC106, $AC$2:$AC$982, 1) / COUNT($AC$2:$AC$983)) * 1)</f>
        <v>0.94235588972431072</v>
      </c>
      <c r="Y106" s="62">
        <f>((_xlfn.RANK.EQ(C106, Price, 0) / COUNT(Price)) * 0.5) + ((_xlfn.RANK.EQ(AD106, Price_BVPS, 1) / COUNT(Price_BVPS)) * 0.5)</f>
        <v>0.2957393483709273</v>
      </c>
      <c r="Z106" s="8">
        <f>IF(OR(H106="", I106="", H106=0, I106=0), 0, H106-I106)</f>
        <v>12425000</v>
      </c>
      <c r="AA106">
        <f>IF(OR(H106="", I106="", H106=0, I106=0), 0, (H106-I106) / ( (ABS(I106))))</f>
        <v>3.4833193159517801</v>
      </c>
      <c r="AB106">
        <f>IF(OR(H106="", I106="", H106=0, I106=0), 0, (H106-I106) / ( (ABS(H106))))</f>
        <v>0.77695097548774383</v>
      </c>
      <c r="AC106">
        <f>IF(OR(H106="", I106="", H106=0, I106=0), 0, IF(ABS(H106-I106) = (ABS(H106) + ABS(I106)), 0, (H106-I106) / ((ABS(H106) + ABS(I106)) / 200)))</f>
        <v>127.05148524975715</v>
      </c>
      <c r="AD106" s="2">
        <f>G106-C106</f>
        <v>-8.057281494140625</v>
      </c>
    </row>
    <row r="107" spans="1:30" x14ac:dyDescent="0.25">
      <c r="A107" s="7" t="s">
        <v>45</v>
      </c>
      <c r="B107" s="7" t="s">
        <v>46</v>
      </c>
      <c r="C107" s="8">
        <v>28.420000076293945</v>
      </c>
      <c r="D107" s="9">
        <v>0.83918843687915001</v>
      </c>
      <c r="E107" s="9">
        <v>1.3215865214717897</v>
      </c>
      <c r="F107" s="9">
        <v>62.356113433837891</v>
      </c>
      <c r="G107" s="9">
        <v>4.3888630867004395</v>
      </c>
      <c r="H107" s="8">
        <v>-4541000</v>
      </c>
      <c r="I107" s="8">
        <v>-364000</v>
      </c>
      <c r="J107" s="68"/>
      <c r="K107" s="7" t="s">
        <v>47</v>
      </c>
      <c r="L107" s="7" t="s">
        <v>48</v>
      </c>
      <c r="M107" s="9">
        <v>42.903911590576172</v>
      </c>
      <c r="N107" s="9">
        <v>1.9293739795684814</v>
      </c>
      <c r="O107" s="10">
        <v>29.936000061035156</v>
      </c>
      <c r="P107" s="2">
        <f>C107-O107</f>
        <v>-1.5159999847412102</v>
      </c>
      <c r="Q107" s="11">
        <f>((_xlfn.RANK.EQ(F107, PE, 1) / COUNT(PE)) * 0.4) + ((_xlfn.RANK.EQ(N107, Cash_Ratio, 1) / COUNT(Cash_Ratio)) * 0.4) + ((_xlfn.RANK.EQ(M107, Debt_Equity, 0) / COUNT(Debt_Equity)) * 0.2)</f>
        <v>0.74802376967152862</v>
      </c>
      <c r="R107" s="9">
        <v>1.9293739795684814</v>
      </c>
      <c r="S107" s="30">
        <f>((_xlfn.RANK.EQ(F107, PE, 1) / COUNT(PE)) * 0.4) + ((_xlfn.RANK.EQ(R107, $R$2:$R$400, 1) / COUNT($R$2:$R$400)) * 0.4) + ((_xlfn.RANK.EQ(M107, Debt_Equity, 0) / COUNT(Debt_Equity)) * 0.2)</f>
        <v>0.76240601503759398</v>
      </c>
      <c r="T107" s="11">
        <f>((_xlfn.RANK.EQ(D107, Alpha, 1) / COUNT(Alpha)) * 0.5) + ((_xlfn.RANK.EQ(E107, Beta, 1) / COUNT(Beta)) * 0.5)</f>
        <v>0.88095238095238093</v>
      </c>
      <c r="U107" s="11">
        <f>((_xlfn.RANK.EQ(H107, Accounts_Re,1 ) / COUNT(Accounts_Re)) * 0.5) + ((_xlfn.RANK.EQ(I107, Acc._payable, 0) / COUNT(Acc._payable)) * 0.5)</f>
        <v>0.43059261207771221</v>
      </c>
      <c r="V107" s="11">
        <f>((_xlfn.RANK.EQ(Q107, $Q$2:$Q$981, 1) / COUNT($Q$2:$Q$981)) * 0.4) + ((_xlfn.RANK.EQ(T107, $T$2:$T$981,1 ) / COUNT($T$2:$T$981)) * 0.4) + ((_xlfn.RANK.EQ(U107, $U$2:$U$981, 1) / COUNT($U$2:$U$981)) * 0.1)</f>
        <v>0.7706766917293234</v>
      </c>
      <c r="W107" s="11">
        <f>((_xlfn.RANK.EQ(AA107, $AA$2:$AA$982, 1) / COUNT($AA$2:$AA$982)) * 0.5) + ((_xlfn.RANK.EQ(AB107, $AB$2:$AB$982,1 ) / COUNT($AB$2:$AB$982)) * 0.5)</f>
        <v>0.12781954887218044</v>
      </c>
      <c r="X107" s="11">
        <f>((_xlfn.RANK.EQ(AC107, $AC$2:$AC$982, 1) / COUNT($AC$2:$AC$983)) * 1)</f>
        <v>4.0100250626566414E-2</v>
      </c>
      <c r="Y107" s="62">
        <f>((_xlfn.RANK.EQ(C107, Price, 0) / COUNT(Price)) * 0.5) + ((_xlfn.RANK.EQ(AD107, Price_BVPS, 1) / COUNT(Price_BVPS)) * 0.5)</f>
        <v>1.6290726817042606E-2</v>
      </c>
      <c r="Z107" s="8">
        <f>IF(OR(H107="", I107="", H107=0, I107=0), 0, H107-I107)</f>
        <v>-4177000</v>
      </c>
      <c r="AA107">
        <f>IF(OR(H107="", I107="", H107=0, I107=0), 0, (H107-I107) / ( (ABS(I107))))</f>
        <v>-11.475274725274724</v>
      </c>
      <c r="AB107">
        <f>IF(OR(H107="", I107="", H107=0, I107=0), 0, (H107-I107) / ( (ABS(H107))))</f>
        <v>-0.91984144461572337</v>
      </c>
      <c r="AC107">
        <f>IF(OR(H107="", I107="", H107=0, I107=0), 0, IF(ABS(H107-I107) = (ABS(H107) + ABS(I107)), 0, (H107-I107) / ((ABS(H107) + ABS(I107)) / 200)))</f>
        <v>-170.31600407747197</v>
      </c>
      <c r="AD107" s="2">
        <f>G107-C107</f>
        <v>-24.031136989593506</v>
      </c>
    </row>
    <row r="108" spans="1:30" x14ac:dyDescent="0.25">
      <c r="A108" s="29" t="s">
        <v>133</v>
      </c>
      <c r="B108" s="7" t="s">
        <v>134</v>
      </c>
      <c r="C108" s="8">
        <v>26.760000228881836</v>
      </c>
      <c r="D108" s="9">
        <v>1.8446324699309722</v>
      </c>
      <c r="E108" s="9">
        <v>1.4418109833018899</v>
      </c>
      <c r="F108" s="9">
        <v>33.509170532226563</v>
      </c>
      <c r="G108" s="9">
        <v>1.0720820426940918</v>
      </c>
      <c r="H108" s="8">
        <v>503000</v>
      </c>
      <c r="I108" s="8">
        <v>1791000</v>
      </c>
      <c r="J108" s="68"/>
      <c r="K108" s="7" t="s">
        <v>47</v>
      </c>
      <c r="L108" s="7" t="s">
        <v>65</v>
      </c>
      <c r="M108" s="9">
        <v>0</v>
      </c>
      <c r="N108" s="9">
        <v>1.0573470592498779</v>
      </c>
      <c r="O108" s="10">
        <v>30.58000030517578</v>
      </c>
      <c r="P108" s="2">
        <f>C108-O108</f>
        <v>-3.8200000762939439</v>
      </c>
      <c r="Q108" s="11">
        <f>((_xlfn.RANK.EQ(F108, PE, 1) / COUNT(PE)) * 0.4) + ((_xlfn.RANK.EQ(N108, Cash_Ratio, 1) / COUNT(Cash_Ratio)) * 0.4) + ((_xlfn.RANK.EQ(M108, Debt_Equity, 0) / COUNT(Debt_Equity)) * 0.2)</f>
        <v>0.67626840953975054</v>
      </c>
      <c r="R108" s="9">
        <v>1.0573470592498779</v>
      </c>
      <c r="S108" s="30">
        <f>((_xlfn.RANK.EQ(F108, PE, 1) / COUNT(PE)) * 0.4) + ((_xlfn.RANK.EQ(R108, $R$2:$R$400, 1) / COUNT($R$2:$R$400)) * 0.4) + ((_xlfn.RANK.EQ(M108, Debt_Equity, 0) / COUNT(Debt_Equity)) * 0.2)</f>
        <v>0.70626566416040104</v>
      </c>
      <c r="T108" s="32">
        <f>((_xlfn.RANK.EQ(D108, Alpha, 1) / COUNT(Alpha)) * 0.5) + ((_xlfn.RANK.EQ(E108, Beta, 1) / COUNT(Beta)) * 0.5)</f>
        <v>0.93859649122807021</v>
      </c>
      <c r="U108" s="11">
        <f>((_xlfn.RANK.EQ(H108, Accounts_Re,1 ) / COUNT(Accounts_Re)) * 0.5) + ((_xlfn.RANK.EQ(I108, Acc._payable, 0) / COUNT(Acc._payable)) * 0.5)</f>
        <v>0.49455738854859521</v>
      </c>
      <c r="V108" s="28">
        <f>((_xlfn.RANK.EQ(Q108, $Q$2:$Q$981, 1) / COUNT($Q$2:$Q$981)) * 0.4) + ((_xlfn.RANK.EQ(T108, $T$2:$T$981,1 ) / COUNT($T$2:$T$981)) * 0.4) + ((_xlfn.RANK.EQ(U108, $U$2:$U$981, 1) / COUNT($U$2:$U$981)) * 0.1)</f>
        <v>0.80401002506265662</v>
      </c>
      <c r="W108" s="11">
        <f>((_xlfn.RANK.EQ(AA108, $AA$2:$AA$982, 1) / COUNT($AA$2:$AA$982)) * 0.5) + ((_xlfn.RANK.EQ(AB108, $AB$2:$AB$982,1 ) / COUNT($AB$2:$AB$982)) * 0.5)</f>
        <v>0.16917293233082706</v>
      </c>
      <c r="X108" s="11">
        <f>((_xlfn.RANK.EQ(AC108, $AC$2:$AC$982, 1) / COUNT($AC$2:$AC$983)) * 1)</f>
        <v>9.7744360902255634E-2</v>
      </c>
      <c r="Y108" s="62">
        <f>((_xlfn.RANK.EQ(C108, Price, 0) / COUNT(Price)) * 0.5) + ((_xlfn.RANK.EQ(AD108, Price_BVPS, 1) / COUNT(Price_BVPS)) * 0.5)</f>
        <v>5.0125313283208017E-2</v>
      </c>
      <c r="Z108" s="8">
        <f>IF(OR(H108="", I108="", H108=0, I108=0), 0, H108-I108)</f>
        <v>-1288000</v>
      </c>
      <c r="AA108">
        <f>IF(OR(H108="", I108="", H108=0, I108=0), 0, (H108-I108) / ( (ABS(I108))))</f>
        <v>-0.71915131211613625</v>
      </c>
      <c r="AB108">
        <f>IF(OR(H108="", I108="", H108=0, I108=0), 0, (H108-I108) / ( (ABS(H108))))</f>
        <v>-2.5606361829025843</v>
      </c>
      <c r="AC108">
        <f>IF(OR(H108="", I108="", H108=0, I108=0), 0, IF(ABS(H108-I108) = (ABS(H108) + ABS(I108)), 0, (H108-I108) / ((ABS(H108) + ABS(I108)) / 200)))</f>
        <v>-112.29293809938972</v>
      </c>
      <c r="AD108" s="2">
        <f>G108-C108</f>
        <v>-25.687918186187744</v>
      </c>
    </row>
    <row r="109" spans="1:30" x14ac:dyDescent="0.25">
      <c r="A109" s="7" t="s">
        <v>599</v>
      </c>
      <c r="B109" s="7" t="s">
        <v>600</v>
      </c>
      <c r="C109" s="8">
        <v>14.140000343322754</v>
      </c>
      <c r="D109" s="9">
        <v>-1.198942767560744</v>
      </c>
      <c r="E109" s="9">
        <v>1.0687642318239909</v>
      </c>
      <c r="F109" s="9">
        <v>38.5</v>
      </c>
      <c r="G109" s="9">
        <v>5.7017908096313477</v>
      </c>
      <c r="H109" s="8">
        <v>48303008</v>
      </c>
      <c r="I109" s="8">
        <v>51616992</v>
      </c>
      <c r="J109" s="68"/>
      <c r="K109" s="7" t="s">
        <v>47</v>
      </c>
      <c r="L109" s="7" t="s">
        <v>65</v>
      </c>
      <c r="M109" s="9">
        <v>8.1275711059570313</v>
      </c>
      <c r="N109" s="9">
        <v>0.44740799069404602</v>
      </c>
      <c r="O109" s="10">
        <v>20.047999954223634</v>
      </c>
      <c r="P109" s="2">
        <f>C109-O109</f>
        <v>-5.9079996109008803</v>
      </c>
      <c r="Q109" s="11">
        <f>((_xlfn.RANK.EQ(F109, PE, 1) / COUNT(PE)) * 0.4) + ((_xlfn.RANK.EQ(N109, Cash_Ratio, 1) / COUNT(Cash_Ratio)) * 0.4) + ((_xlfn.RANK.EQ(M109, Debt_Equity, 0) / COUNT(Debt_Equity)) * 0.2)</f>
        <v>0.60040383644623929</v>
      </c>
      <c r="R109" s="9">
        <v>0.44740799069404602</v>
      </c>
      <c r="S109" s="30">
        <f>((_xlfn.RANK.EQ(F109, PE, 1) / COUNT(PE)) * 0.4) + ((_xlfn.RANK.EQ(R109, $R$2:$R$400, 1) / COUNT($R$2:$R$400)) * 0.4) + ((_xlfn.RANK.EQ(M109, Debt_Equity, 0) / COUNT(Debt_Equity)) * 0.2)</f>
        <v>0.65012531328320811</v>
      </c>
      <c r="T109" s="11">
        <f>((_xlfn.RANK.EQ(D109, Alpha, 1) / COUNT(Alpha)) * 0.5) + ((_xlfn.RANK.EQ(E109, Beta, 1) / COUNT(Beta)) * 0.5)</f>
        <v>0.35087719298245612</v>
      </c>
      <c r="U109" s="11">
        <f>((_xlfn.RANK.EQ(H109, Accounts_Re,1 ) / COUNT(Accounts_Re)) * 0.5) + ((_xlfn.RANK.EQ(I109, Acc._payable, 0) / COUNT(Acc._payable)) * 0.5)</f>
        <v>0.50280585722696125</v>
      </c>
      <c r="V109" s="11">
        <f>((_xlfn.RANK.EQ(Q109, $Q$2:$Q$981, 1) / COUNT($Q$2:$Q$981)) * 0.4) + ((_xlfn.RANK.EQ(T109, $T$2:$T$981,1 ) / COUNT($T$2:$T$981)) * 0.4) + ((_xlfn.RANK.EQ(U109, $U$2:$U$981, 1) / COUNT($U$2:$U$981)) * 0.1)</f>
        <v>0.49498746867167925</v>
      </c>
      <c r="W109" s="11">
        <f>((_xlfn.RANK.EQ(AA109, $AA$2:$AA$982, 1) / COUNT($AA$2:$AA$982)) * 0.5) + ((_xlfn.RANK.EQ(AB109, $AB$2:$AB$982,1 ) / COUNT($AB$2:$AB$982)) * 0.5)</f>
        <v>0.30827067669172931</v>
      </c>
      <c r="X109" s="11">
        <f>((_xlfn.RANK.EQ(AC109, $AC$2:$AC$982, 1) / COUNT($AC$2:$AC$983)) * 1)</f>
        <v>0.18295739348370926</v>
      </c>
      <c r="Y109" s="62">
        <f>((_xlfn.RANK.EQ(C109, Price, 0) / COUNT(Price)) * 0.5) + ((_xlfn.RANK.EQ(AD109, Price_BVPS, 1) / COUNT(Price_BVPS)) * 0.5)</f>
        <v>0.45739348370927313</v>
      </c>
      <c r="Z109" s="8">
        <f>IF(OR(H109="", I109="", H109=0, I109=0), 0, H109-I109)</f>
        <v>-3313984</v>
      </c>
      <c r="AA109">
        <f>IF(OR(H109="", I109="", H109=0, I109=0), 0, (H109-I109) / ( (ABS(I109))))</f>
        <v>-6.4203353810311142E-2</v>
      </c>
      <c r="AB109">
        <f>IF(OR(H109="", I109="", H109=0, I109=0), 0, (H109-I109) / ( (ABS(H109))))</f>
        <v>-6.8608232431404681E-2</v>
      </c>
      <c r="AC109">
        <f>IF(OR(H109="", I109="", H109=0, I109=0), 0, IF(ABS(H109-I109) = (ABS(H109) + ABS(I109)), 0, (H109-I109) / ((ABS(H109) + ABS(I109)) / 200)))</f>
        <v>-6.633274619695757</v>
      </c>
      <c r="AD109" s="2">
        <f>G109-C109</f>
        <v>-8.4382095336914063</v>
      </c>
    </row>
    <row r="110" spans="1:30" x14ac:dyDescent="0.25">
      <c r="A110" s="29" t="s">
        <v>703</v>
      </c>
      <c r="B110" s="7" t="s">
        <v>704</v>
      </c>
      <c r="C110" s="8">
        <v>12.520000457763672</v>
      </c>
      <c r="D110" s="9">
        <v>-0.32219932199440721</v>
      </c>
      <c r="E110" s="9">
        <v>1.2712972289926927</v>
      </c>
      <c r="F110" s="9">
        <v>73.404464721679688</v>
      </c>
      <c r="G110" s="9">
        <v>5.0514240264892578</v>
      </c>
      <c r="H110" s="8">
        <v>122548032</v>
      </c>
      <c r="I110" s="8">
        <v>-2329000</v>
      </c>
      <c r="J110" s="68"/>
      <c r="K110" s="7" t="s">
        <v>47</v>
      </c>
      <c r="L110" s="7" t="s">
        <v>65</v>
      </c>
      <c r="M110" s="9">
        <v>87.379432678222656</v>
      </c>
      <c r="N110" s="9">
        <v>0.24562500417232513</v>
      </c>
      <c r="O110" s="10">
        <v>15.193999862670898</v>
      </c>
      <c r="P110" s="2">
        <f>C110-O110</f>
        <v>-2.6739994049072262</v>
      </c>
      <c r="Q110" s="11">
        <f>((_xlfn.RANK.EQ(F110, PE, 1) / COUNT(PE)) * 0.4) + ((_xlfn.RANK.EQ(N110, Cash_Ratio, 1) / COUNT(Cash_Ratio)) * 0.4) + ((_xlfn.RANK.EQ(M110, Debt_Equity, 0) / COUNT(Debt_Equity)) * 0.2)</f>
        <v>0.56077827076525244</v>
      </c>
      <c r="R110" s="9">
        <v>0.24562500417232513</v>
      </c>
      <c r="S110" s="30">
        <f>((_xlfn.RANK.EQ(F110, PE, 1) / COUNT(PE)) * 0.4) + ((_xlfn.RANK.EQ(R110, $R$2:$R$400, 1) / COUNT($R$2:$R$400)) * 0.4) + ((_xlfn.RANK.EQ(M110, Debt_Equity, 0) / COUNT(Debt_Equity)) * 0.2)</f>
        <v>0.62406015037593987</v>
      </c>
      <c r="T110" s="11">
        <f>((_xlfn.RANK.EQ(D110, Alpha, 1) / COUNT(Alpha)) * 0.5) + ((_xlfn.RANK.EQ(E110, Beta, 1) / COUNT(Beta)) * 0.5)</f>
        <v>0.47243107769423553</v>
      </c>
      <c r="U110" s="11">
        <f>((_xlfn.RANK.EQ(H110, Accounts_Re,1 ) / COUNT(Accounts_Re)) * 0.5) + ((_xlfn.RANK.EQ(I110, Acc._payable, 0) / COUNT(Acc._payable)) * 0.5)</f>
        <v>0.87346084952337999</v>
      </c>
      <c r="V110" s="11">
        <f>((_xlfn.RANK.EQ(Q110, $Q$2:$Q$981, 1) / COUNT($Q$2:$Q$981)) * 0.4) + ((_xlfn.RANK.EQ(T110, $T$2:$T$981,1 ) / COUNT($T$2:$T$981)) * 0.4) + ((_xlfn.RANK.EQ(U110, $U$2:$U$981, 1) / COUNT($U$2:$U$981)) * 0.1)</f>
        <v>0.56942355889724316</v>
      </c>
      <c r="W110" s="33">
        <f>((_xlfn.RANK.EQ(AA110, $AA$2:$AA$982, 1) / COUNT($AA$2:$AA$982)) * 0.5) + ((_xlfn.RANK.EQ(AB110, $AB$2:$AB$982,1 ) / COUNT($AB$2:$AB$982)) * 0.5)</f>
        <v>0.93609022556390975</v>
      </c>
      <c r="X110" s="11">
        <f>((_xlfn.RANK.EQ(AC110, $AC$2:$AC$982, 1) / COUNT($AC$2:$AC$983)) * 1)</f>
        <v>0.19799498746867167</v>
      </c>
      <c r="Y110" s="62">
        <f>((_xlfn.RANK.EQ(C110, Price, 0) / COUNT(Price)) * 0.5) + ((_xlfn.RANK.EQ(AD110, Price_BVPS, 1) / COUNT(Price_BVPS)) * 0.5)</f>
        <v>0.55639097744360899</v>
      </c>
      <c r="Z110" s="8">
        <f>IF(OR(H110="", I110="", H110=0, I110=0), 0, H110-I110)</f>
        <v>124877032</v>
      </c>
      <c r="AA110">
        <f>IF(OR(H110="", I110="", H110=0, I110=0), 0, (H110-I110) / ( (ABS(I110))))</f>
        <v>53.618304851867755</v>
      </c>
      <c r="AB110">
        <f>IF(OR(H110="", I110="", H110=0, I110=0), 0, (H110-I110) / ( (ABS(H110))))</f>
        <v>1.0190047931573474</v>
      </c>
      <c r="AC110">
        <f>IF(OR(H110="", I110="", H110=0, I110=0), 0, IF(ABS(H110-I110) = (ABS(H110) + ABS(I110)), 0, (H110-I110) / ((ABS(H110) + ABS(I110)) / 200)))</f>
        <v>0</v>
      </c>
      <c r="AD110" s="2">
        <f>G110-C110</f>
        <v>-7.4685764312744141</v>
      </c>
    </row>
    <row r="111" spans="1:30" x14ac:dyDescent="0.25">
      <c r="A111" s="7" t="s">
        <v>834</v>
      </c>
      <c r="B111" s="7" t="s">
        <v>835</v>
      </c>
      <c r="C111" s="8">
        <v>11.149999618530273</v>
      </c>
      <c r="D111" s="9">
        <v>0.12389164083926982</v>
      </c>
      <c r="E111" s="9">
        <v>0.4292917932749965</v>
      </c>
      <c r="F111" s="9">
        <v>172.68919372558594</v>
      </c>
      <c r="G111" s="9">
        <v>2.3228859901428223</v>
      </c>
      <c r="H111" s="8">
        <v>53700000</v>
      </c>
      <c r="I111" s="8">
        <v>66200000</v>
      </c>
      <c r="J111" s="68"/>
      <c r="K111" s="7" t="s">
        <v>439</v>
      </c>
      <c r="L111" s="7" t="s">
        <v>65</v>
      </c>
      <c r="M111" s="9">
        <v>3.0841720104217529</v>
      </c>
      <c r="N111" s="9">
        <v>0.73075199127197266</v>
      </c>
      <c r="O111" s="10">
        <v>13.281999969482422</v>
      </c>
      <c r="P111" s="2">
        <f>C111-O111</f>
        <v>-2.1320003509521488</v>
      </c>
      <c r="Q111" s="11">
        <f>((_xlfn.RANK.EQ(F111, PE, 1) / COUNT(PE)) * 0.4) + ((_xlfn.RANK.EQ(N111, Cash_Ratio, 1) / COUNT(Cash_Ratio)) * 0.4) + ((_xlfn.RANK.EQ(M111, Debt_Equity, 0) / COUNT(Debt_Equity)) * 0.2)</f>
        <v>0.79318260315098699</v>
      </c>
      <c r="R111" s="9">
        <v>0.73075199127197266</v>
      </c>
      <c r="S111" s="30">
        <f>((_xlfn.RANK.EQ(F111, PE, 1) / COUNT(PE)) * 0.4) + ((_xlfn.RANK.EQ(R111, $R$2:$R$400, 1) / COUNT($R$2:$R$400)) * 0.4) + ((_xlfn.RANK.EQ(M111, Debt_Equity, 0) / COUNT(Debt_Equity)) * 0.2)</f>
        <v>0.83057644110275697</v>
      </c>
      <c r="T111" s="11">
        <f>((_xlfn.RANK.EQ(D111, Alpha, 1) / COUNT(Alpha)) * 0.5) + ((_xlfn.RANK.EQ(E111, Beta, 1) / COUNT(Beta)) * 0.5)</f>
        <v>0.40225563909774431</v>
      </c>
      <c r="U111" s="11">
        <f>((_xlfn.RANK.EQ(H111, Accounts_Re,1 ) / COUNT(Accounts_Re)) * 0.5) + ((_xlfn.RANK.EQ(I111, Acc._payable, 0) / COUNT(Acc._payable)) * 0.5)</f>
        <v>0.49511480214948705</v>
      </c>
      <c r="V111" s="11">
        <f>((_xlfn.RANK.EQ(Q111, $Q$2:$Q$981, 1) / COUNT($Q$2:$Q$981)) * 0.4) + ((_xlfn.RANK.EQ(T111, $T$2:$T$981,1 ) / COUNT($T$2:$T$981)) * 0.4) + ((_xlfn.RANK.EQ(U111, $U$2:$U$981, 1) / COUNT($U$2:$U$981)) * 0.1)</f>
        <v>0.5837092731829574</v>
      </c>
      <c r="W111" s="11">
        <f>((_xlfn.RANK.EQ(AA111, $AA$2:$AA$982, 1) / COUNT($AA$2:$AA$982)) * 0.5) + ((_xlfn.RANK.EQ(AB111, $AB$2:$AB$982,1 ) / COUNT($AB$2:$AB$982)) * 0.5)</f>
        <v>0.28696741854636587</v>
      </c>
      <c r="X111" s="11">
        <f>((_xlfn.RANK.EQ(AC111, $AC$2:$AC$982, 1) / COUNT($AC$2:$AC$983)) * 1)</f>
        <v>0.16040100250626566</v>
      </c>
      <c r="Y111" s="62">
        <f>((_xlfn.RANK.EQ(C111, Price, 0) / COUNT(Price)) * 0.5) + ((_xlfn.RANK.EQ(AD111, Price_BVPS, 1) / COUNT(Price_BVPS)) * 0.5)</f>
        <v>0.58771929824561409</v>
      </c>
      <c r="Z111" s="8">
        <f>IF(OR(H111="", I111="", H111=0, I111=0), 0, H111-I111)</f>
        <v>-12500000</v>
      </c>
      <c r="AA111">
        <f>IF(OR(H111="", I111="", H111=0, I111=0), 0, (H111-I111) / ( (ABS(I111))))</f>
        <v>-0.18882175226586104</v>
      </c>
      <c r="AB111">
        <f>IF(OR(H111="", I111="", H111=0, I111=0), 0, (H111-I111) / ( (ABS(H111))))</f>
        <v>-0.23277467411545624</v>
      </c>
      <c r="AC111">
        <f>IF(OR(H111="", I111="", H111=0, I111=0), 0, IF(ABS(H111-I111) = (ABS(H111) + ABS(I111)), 0, (H111-I111) / ((ABS(H111) + ABS(I111)) / 200)))</f>
        <v>-20.850708924103419</v>
      </c>
      <c r="AD111" s="2">
        <f>G111-C111</f>
        <v>-8.8271136283874512</v>
      </c>
    </row>
    <row r="112" spans="1:30" x14ac:dyDescent="0.25">
      <c r="A112" s="7" t="s">
        <v>437</v>
      </c>
      <c r="B112" s="7" t="s">
        <v>438</v>
      </c>
      <c r="C112" s="8">
        <v>17.409999847412109</v>
      </c>
      <c r="D112" s="9">
        <v>-0.10263610607558375</v>
      </c>
      <c r="E112" s="9">
        <v>1.2811728550443033</v>
      </c>
      <c r="F112" s="9">
        <v>46.361099243164063</v>
      </c>
      <c r="G112" s="9">
        <v>8.5187406539916992</v>
      </c>
      <c r="H112" s="8">
        <v>5300000</v>
      </c>
      <c r="I112" s="8">
        <v>-15300000</v>
      </c>
      <c r="J112" s="68"/>
      <c r="K112" s="7" t="s">
        <v>439</v>
      </c>
      <c r="L112" s="7" t="s">
        <v>20</v>
      </c>
      <c r="M112" s="9">
        <v>36.148738861083984</v>
      </c>
      <c r="N112" s="9">
        <v>0.46953600645065308</v>
      </c>
      <c r="O112" s="10">
        <v>20.387999725341796</v>
      </c>
      <c r="P112" s="2">
        <f>C112-O112</f>
        <v>-2.9779998779296868</v>
      </c>
      <c r="Q112" s="11">
        <f>((_xlfn.RANK.EQ(F112, PE, 1) / COUNT(PE)) * 0.4) + ((_xlfn.RANK.EQ(N112, Cash_Ratio, 1) / COUNT(Cash_Ratio)) * 0.4) + ((_xlfn.RANK.EQ(M112, Debt_Equity, 0) / COUNT(Debt_Equity)) * 0.2)</f>
        <v>0.59931099834391643</v>
      </c>
      <c r="R112" s="9">
        <v>0.46953600645065308</v>
      </c>
      <c r="S112" s="30">
        <f>((_xlfn.RANK.EQ(F112, PE, 1) / COUNT(PE)) * 0.4) + ((_xlfn.RANK.EQ(R112, $R$2:$R$400, 1) / COUNT($R$2:$R$400)) * 0.4) + ((_xlfn.RANK.EQ(M112, Debt_Equity, 0) / COUNT(Debt_Equity)) * 0.2)</f>
        <v>0.64862155388471188</v>
      </c>
      <c r="T112" s="11">
        <f>((_xlfn.RANK.EQ(D112, Alpha, 1) / COUNT(Alpha)) * 0.5) + ((_xlfn.RANK.EQ(E112, Beta, 1) / COUNT(Beta)) * 0.5)</f>
        <v>0.53759398496240607</v>
      </c>
      <c r="U112" s="11">
        <f>((_xlfn.RANK.EQ(H112, Accounts_Re,1 ) / COUNT(Accounts_Re)) * 0.5) + ((_xlfn.RANK.EQ(I112, Acc._payable, 0) / COUNT(Acc._payable)) * 0.5)</f>
        <v>0.85010584595342786</v>
      </c>
      <c r="V112" s="11">
        <f>((_xlfn.RANK.EQ(Q112, $Q$2:$Q$981, 1) / COUNT($Q$2:$Q$981)) * 0.4) + ((_xlfn.RANK.EQ(T112, $T$2:$T$981,1 ) / COUNT($T$2:$T$981)) * 0.4) + ((_xlfn.RANK.EQ(U112, $U$2:$U$981, 1) / COUNT($U$2:$U$981)) * 0.1)</f>
        <v>0.6428571428571429</v>
      </c>
      <c r="W112" s="11">
        <f>((_xlfn.RANK.EQ(AA112, $AA$2:$AA$982, 1) / COUNT($AA$2:$AA$982)) * 0.5) + ((_xlfn.RANK.EQ(AB112, $AB$2:$AB$982,1 ) / COUNT($AB$2:$AB$982)) * 0.5)</f>
        <v>0.91102756892230574</v>
      </c>
      <c r="X112" s="11">
        <f>((_xlfn.RANK.EQ(AC112, $AC$2:$AC$982, 1) / COUNT($AC$2:$AC$983)) * 1)</f>
        <v>0.19799498746867167</v>
      </c>
      <c r="Y112" s="62">
        <f>((_xlfn.RANK.EQ(C112, Price, 0) / COUNT(Price)) * 0.5) + ((_xlfn.RANK.EQ(AD112, Price_BVPS, 1) / COUNT(Price_BVPS)) * 0.5)</f>
        <v>0.35964912280701755</v>
      </c>
      <c r="Z112" s="8">
        <f>IF(OR(H112="", I112="", H112=0, I112=0), 0, H112-I112)</f>
        <v>20600000</v>
      </c>
      <c r="AA112">
        <f>IF(OR(H112="", I112="", H112=0, I112=0), 0, (H112-I112) / ( (ABS(I112))))</f>
        <v>1.34640522875817</v>
      </c>
      <c r="AB112">
        <f>IF(OR(H112="", I112="", H112=0, I112=0), 0, (H112-I112) / ( (ABS(H112))))</f>
        <v>3.8867924528301887</v>
      </c>
      <c r="AC112">
        <f>IF(OR(H112="", I112="", H112=0, I112=0), 0, IF(ABS(H112-I112) = (ABS(H112) + ABS(I112)), 0, (H112-I112) / ((ABS(H112) + ABS(I112)) / 200)))</f>
        <v>0</v>
      </c>
      <c r="AD112" s="2">
        <f>G112-C112</f>
        <v>-8.8912591934204102</v>
      </c>
    </row>
    <row r="113" spans="1:30" x14ac:dyDescent="0.25">
      <c r="A113" s="29" t="s">
        <v>898</v>
      </c>
      <c r="B113" s="7" t="s">
        <v>899</v>
      </c>
      <c r="C113" s="8">
        <v>10.729999542236328</v>
      </c>
      <c r="D113" s="9">
        <v>0.96425789056048627</v>
      </c>
      <c r="E113" s="9">
        <v>2.0607986831391605</v>
      </c>
      <c r="F113" s="9">
        <v>27.815788269042969</v>
      </c>
      <c r="G113" s="9">
        <v>11.518821716308594</v>
      </c>
      <c r="H113" s="8"/>
      <c r="I113" s="8"/>
      <c r="J113" s="68"/>
      <c r="K113" s="7" t="s">
        <v>268</v>
      </c>
      <c r="L113" s="7" t="s">
        <v>24</v>
      </c>
      <c r="M113" s="9">
        <v>2.9335100650787354</v>
      </c>
      <c r="N113" s="9"/>
      <c r="O113" s="10">
        <v>12.373999786376952</v>
      </c>
      <c r="P113" s="2">
        <f>C113-O113</f>
        <v>-1.6440002441406243</v>
      </c>
      <c r="Q113" s="11">
        <f>((_xlfn.RANK.EQ(F113, PE, 1) / COUNT(PE)) * 0.4) + ((_xlfn.RANK.EQ(N113, Cash_Ratio, 1) / COUNT(Cash_Ratio)) * 0.4) + ((_xlfn.RANK.EQ(M113, Debt_Equity, 0) / COUNT(Debt_Equity)) * 0.2)</f>
        <v>0.3247216982385292</v>
      </c>
      <c r="R113" s="9">
        <v>0</v>
      </c>
      <c r="S113" s="30">
        <f>((_xlfn.RANK.EQ(F113, PE, 1) / COUNT(PE)) * 0.4) + ((_xlfn.RANK.EQ(R113, $R$2:$R$400, 1) / COUNT($R$2:$R$400)) * 0.4) + ((_xlfn.RANK.EQ(M113, Debt_Equity, 0) / COUNT(Debt_Equity)) * 0.2)</f>
        <v>0.32431077694235588</v>
      </c>
      <c r="T113" s="32">
        <f>((_xlfn.RANK.EQ(D113, Alpha, 1) / COUNT(Alpha)) * 0.5) + ((_xlfn.RANK.EQ(E113, Beta, 1) / COUNT(Beta)) * 0.5)</f>
        <v>0.96616541353383456</v>
      </c>
      <c r="U113" s="11">
        <f>((_xlfn.RANK.EQ(H113, Accounts_Re,1 ) / COUNT(Accounts_Re)) * 0.5) + ((_xlfn.RANK.EQ(I113, Acc._payable, 0) / COUNT(Acc._payable)) * 0.5)</f>
        <v>0.47722119925344153</v>
      </c>
      <c r="V113" s="11">
        <f>((_xlfn.RANK.EQ(Q113, $Q$2:$Q$981, 1) / COUNT($Q$2:$Q$981)) * 0.4) + ((_xlfn.RANK.EQ(T113, $T$2:$T$981,1 ) / COUNT($T$2:$T$981)) * 0.4) + ((_xlfn.RANK.EQ(U113, $U$2:$U$981, 1) / COUNT($U$2:$U$981)) * 0.1)</f>
        <v>0.5496240601503759</v>
      </c>
      <c r="W113" s="11">
        <f>((_xlfn.RANK.EQ(AA113, $AA$2:$AA$982, 1) / COUNT($AA$2:$AA$982)) * 0.5) + ((_xlfn.RANK.EQ(AB113, $AB$2:$AB$982,1 ) / COUNT($AB$2:$AB$982)) * 0.5)</f>
        <v>0.32330827067669171</v>
      </c>
      <c r="X113" s="11">
        <f>((_xlfn.RANK.EQ(AC113, $AC$2:$AC$982, 1) / COUNT($AC$2:$AC$983)) * 1)</f>
        <v>0.19799498746867167</v>
      </c>
      <c r="Y113" s="62">
        <f>((_xlfn.RANK.EQ(C113, Price, 0) / COUNT(Price)) * 0.5) + ((_xlfn.RANK.EQ(AD113, Price_BVPS, 1) / COUNT(Price_BVPS)) * 0.5)</f>
        <v>0.87593984962406013</v>
      </c>
      <c r="Z113" s="8">
        <f>IF(OR(H113="", I113="", H113=0, I113=0), 0, H113-I113)</f>
        <v>0</v>
      </c>
      <c r="AA113">
        <f>IF(OR(H113="", I113="", H113=0, I113=0), 0, (H113-I113) / ( (ABS(I113))))</f>
        <v>0</v>
      </c>
      <c r="AB113">
        <f>IF(OR(H113="", I113="", H113=0, I113=0), 0, (H113-I113) / ( (ABS(H113))))</f>
        <v>0</v>
      </c>
      <c r="AC113">
        <f>IF(OR(H113="", I113="", H113=0, I113=0), 0, IF(ABS(H113-I113) = (ABS(H113) + ABS(I113)), 0, (H113-I113) / ((ABS(H113) + ABS(I113)) / 200)))</f>
        <v>0</v>
      </c>
      <c r="AD113" s="2">
        <f>G113-C113</f>
        <v>0.78882217407226563</v>
      </c>
    </row>
    <row r="114" spans="1:30" x14ac:dyDescent="0.25">
      <c r="A114" s="7" t="s">
        <v>266</v>
      </c>
      <c r="B114" s="7" t="s">
        <v>267</v>
      </c>
      <c r="C114" s="8">
        <v>22.319999694824219</v>
      </c>
      <c r="D114" s="9">
        <v>0.51330210302317369</v>
      </c>
      <c r="E114" s="9">
        <v>0.88993608863573925</v>
      </c>
      <c r="F114" s="9">
        <v>18.705413818359375</v>
      </c>
      <c r="G114" s="9">
        <v>29.060125350952148</v>
      </c>
      <c r="H114" s="8"/>
      <c r="I114" s="8">
        <v>-616000</v>
      </c>
      <c r="J114" s="68"/>
      <c r="K114" s="7" t="s">
        <v>268</v>
      </c>
      <c r="L114" s="7" t="s">
        <v>78</v>
      </c>
      <c r="M114" s="9">
        <v>262.659423828125</v>
      </c>
      <c r="N114" s="9"/>
      <c r="O114" s="10">
        <v>26.750000381469725</v>
      </c>
      <c r="P114" s="2">
        <f>C114-O114</f>
        <v>-4.4300006866455064</v>
      </c>
      <c r="Q114" s="11">
        <f>((_xlfn.RANK.EQ(F114, PE, 1) / COUNT(PE)) * 0.4) + ((_xlfn.RANK.EQ(N114, Cash_Ratio, 1) / COUNT(Cash_Ratio)) * 0.4) + ((_xlfn.RANK.EQ(M114, Debt_Equity, 0) / COUNT(Debt_Equity)) * 0.2)</f>
        <v>8.5623953877626946E-2</v>
      </c>
      <c r="R114" s="9">
        <v>0</v>
      </c>
      <c r="S114" s="30">
        <f>((_xlfn.RANK.EQ(F114, PE, 1) / COUNT(PE)) * 0.4) + ((_xlfn.RANK.EQ(R114, $R$2:$R$400, 1) / COUNT($R$2:$R$400)) * 0.4) + ((_xlfn.RANK.EQ(M114, Debt_Equity, 0) / COUNT(Debt_Equity)) * 0.2)</f>
        <v>8.5213032581453629E-2</v>
      </c>
      <c r="T114" s="11">
        <f>((_xlfn.RANK.EQ(D114, Alpha, 1) / COUNT(Alpha)) * 0.5) + ((_xlfn.RANK.EQ(E114, Beta, 1) / COUNT(Beta)) * 0.5)</f>
        <v>0.69172932330827064</v>
      </c>
      <c r="U114" s="11">
        <f>((_xlfn.RANK.EQ(H114, Accounts_Re,1 ) / COUNT(Accounts_Re)) * 0.5) + ((_xlfn.RANK.EQ(I114, Acc._payable, 0) / COUNT(Acc._payable)) * 0.5)</f>
        <v>0.5408916112384603</v>
      </c>
      <c r="V114" s="11">
        <f>((_xlfn.RANK.EQ(Q114, $Q$2:$Q$981, 1) / COUNT($Q$2:$Q$981)) * 0.4) + ((_xlfn.RANK.EQ(T114, $T$2:$T$981,1 ) / COUNT($T$2:$T$981)) * 0.4) + ((_xlfn.RANK.EQ(U114, $U$2:$U$981, 1) / COUNT($U$2:$U$981)) * 0.1)</f>
        <v>0.40977443609022557</v>
      </c>
      <c r="W114" s="11">
        <f>((_xlfn.RANK.EQ(AA114, $AA$2:$AA$982, 1) / COUNT($AA$2:$AA$982)) * 0.5) + ((_xlfn.RANK.EQ(AB114, $AB$2:$AB$982,1 ) / COUNT($AB$2:$AB$982)) * 0.5)</f>
        <v>0.32330827067669171</v>
      </c>
      <c r="X114" s="11">
        <f>((_xlfn.RANK.EQ(AC114, $AC$2:$AC$982, 1) / COUNT($AC$2:$AC$983)) * 1)</f>
        <v>0.19799498746867167</v>
      </c>
      <c r="Y114" s="62">
        <f>((_xlfn.RANK.EQ(C114, Price, 0) / COUNT(Price)) * 0.5) + ((_xlfn.RANK.EQ(AD114, Price_BVPS, 1) / COUNT(Price_BVPS)) * 0.5)</f>
        <v>0.57017543859649122</v>
      </c>
      <c r="Z114" s="8">
        <f>IF(OR(H114="", I114="", H114=0, I114=0), 0, H114-I114)</f>
        <v>0</v>
      </c>
      <c r="AA114">
        <f>IF(OR(H114="", I114="", H114=0, I114=0), 0, (H114-I114) / ( (ABS(I114))))</f>
        <v>0</v>
      </c>
      <c r="AB114">
        <f>IF(OR(H114="", I114="", H114=0, I114=0), 0, (H114-I114) / ( (ABS(H114))))</f>
        <v>0</v>
      </c>
      <c r="AC114">
        <f>IF(OR(H114="", I114="", H114=0, I114=0), 0, IF(ABS(H114-I114) = (ABS(H114) + ABS(I114)), 0, (H114-I114) / ((ABS(H114) + ABS(I114)) / 200)))</f>
        <v>0</v>
      </c>
      <c r="AD114" s="2">
        <f>G114-C114</f>
        <v>6.7401256561279297</v>
      </c>
    </row>
    <row r="115" spans="1:30" x14ac:dyDescent="0.25">
      <c r="A115" s="7" t="s">
        <v>452</v>
      </c>
      <c r="B115" s="7" t="s">
        <v>453</v>
      </c>
      <c r="C115" s="8">
        <v>17.079999923706055</v>
      </c>
      <c r="D115" s="9">
        <v>-3.6646874449186281E-2</v>
      </c>
      <c r="E115" s="9">
        <v>0.87328180748775219</v>
      </c>
      <c r="F115" s="9">
        <v>46.172122955322266</v>
      </c>
      <c r="G115" s="9">
        <v>12.228067398071289</v>
      </c>
      <c r="H115" s="8">
        <v>-171500032</v>
      </c>
      <c r="I115" s="8">
        <v>-143799936</v>
      </c>
      <c r="J115" s="68"/>
      <c r="K115" s="7" t="s">
        <v>209</v>
      </c>
      <c r="L115" s="7" t="s">
        <v>20</v>
      </c>
      <c r="M115" s="9">
        <v>17.390632629394531</v>
      </c>
      <c r="N115" s="9">
        <v>2.3639999330043793E-2</v>
      </c>
      <c r="O115" s="10">
        <v>20.197999572753908</v>
      </c>
      <c r="P115" s="2">
        <f>C115-O115</f>
        <v>-3.117999649047853</v>
      </c>
      <c r="Q115" s="11">
        <f>((_xlfn.RANK.EQ(F115, PE, 1) / COUNT(PE)) * 0.4) + ((_xlfn.RANK.EQ(N115, Cash_Ratio, 1) / COUNT(Cash_Ratio)) * 0.4) + ((_xlfn.RANK.EQ(M115, Debt_Equity, 0) / COUNT(Debt_Equity)) * 0.2)</f>
        <v>0.44947882072672851</v>
      </c>
      <c r="R115" s="9">
        <v>2.3639999330043793E-2</v>
      </c>
      <c r="S115" s="30">
        <f>((_xlfn.RANK.EQ(F115, PE, 1) / COUNT(PE)) * 0.4) + ((_xlfn.RANK.EQ(R115, $R$2:$R$400, 1) / COUNT($R$2:$R$400)) * 0.4) + ((_xlfn.RANK.EQ(M115, Debt_Equity, 0) / COUNT(Debt_Equity)) * 0.2)</f>
        <v>0.5468671679197995</v>
      </c>
      <c r="T115" s="11">
        <f>((_xlfn.RANK.EQ(D115, Alpha, 1) / COUNT(Alpha)) * 0.5) + ((_xlfn.RANK.EQ(E115, Beta, 1) / COUNT(Beta)) * 0.5)</f>
        <v>0.40977443609022557</v>
      </c>
      <c r="U115" s="11">
        <f>((_xlfn.RANK.EQ(H115, Accounts_Re,1 ) / COUNT(Accounts_Re)) * 0.5) + ((_xlfn.RANK.EQ(I115, Acc._payable, 0) / COUNT(Acc._payable)) * 0.5)</f>
        <v>0.5029436448586424</v>
      </c>
      <c r="V115" s="11">
        <f>((_xlfn.RANK.EQ(Q115, $Q$2:$Q$981, 1) / COUNT($Q$2:$Q$981)) * 0.4) + ((_xlfn.RANK.EQ(T115, $T$2:$T$981,1 ) / COUNT($T$2:$T$981)) * 0.4) + ((_xlfn.RANK.EQ(U115, $U$2:$U$981, 1) / COUNT($U$2:$U$981)) * 0.1)</f>
        <v>0.41303258145363408</v>
      </c>
      <c r="W115" s="11">
        <f>((_xlfn.RANK.EQ(AA115, $AA$2:$AA$982, 1) / COUNT($AA$2:$AA$982)) * 0.5) + ((_xlfn.RANK.EQ(AB115, $AB$2:$AB$982,1 ) / COUNT($AB$2:$AB$982)) * 0.5)</f>
        <v>0.28947368421052633</v>
      </c>
      <c r="X115" s="11">
        <f>((_xlfn.RANK.EQ(AC115, $AC$2:$AC$982, 1) / COUNT($AC$2:$AC$983)) * 1)</f>
        <v>0.16791979949874686</v>
      </c>
      <c r="Y115" s="62">
        <f>((_xlfn.RANK.EQ(C115, Price, 0) / COUNT(Price)) * 0.5) + ((_xlfn.RANK.EQ(AD115, Price_BVPS, 1) / COUNT(Price_BVPS)) * 0.5)</f>
        <v>0.48370927318295742</v>
      </c>
      <c r="Z115" s="8">
        <f>IF(OR(H115="", I115="", H115=0, I115=0), 0, H115-I115)</f>
        <v>-27700096</v>
      </c>
      <c r="AA115">
        <f>IF(OR(H115="", I115="", H115=0, I115=0), 0, (H115-I115) / ( (ABS(I115))))</f>
        <v>-0.19262940423005473</v>
      </c>
      <c r="AB115">
        <f>IF(OR(H115="", I115="", H115=0, I115=0), 0, (H115-I115) / ( (ABS(H115))))</f>
        <v>-0.16151656461498504</v>
      </c>
      <c r="AC115">
        <f>IF(OR(H115="", I115="", H115=0, I115=0), 0, IF(ABS(H115-I115) = (ABS(H115) + ABS(I115)), 0, (H115-I115) / ((ABS(H115) + ABS(I115)) / 200)))</f>
        <v>-17.570630390929821</v>
      </c>
      <c r="AD115" s="2">
        <f>G115-C115</f>
        <v>-4.8519325256347656</v>
      </c>
    </row>
    <row r="116" spans="1:30" x14ac:dyDescent="0.25">
      <c r="A116" s="7" t="s">
        <v>433</v>
      </c>
      <c r="B116" s="7" t="s">
        <v>434</v>
      </c>
      <c r="C116" s="8">
        <v>17.709999084472656</v>
      </c>
      <c r="D116" s="9">
        <v>-0.16306045848399439</v>
      </c>
      <c r="E116" s="9">
        <v>1.0055093691480956</v>
      </c>
      <c r="F116" s="9">
        <v>32.545169830322266</v>
      </c>
      <c r="G116" s="9">
        <v>7.509422779083252</v>
      </c>
      <c r="H116" s="8">
        <v>2862000</v>
      </c>
      <c r="I116" s="8">
        <v>3987000</v>
      </c>
      <c r="J116" s="68"/>
      <c r="K116" s="7" t="s">
        <v>209</v>
      </c>
      <c r="L116" s="7" t="s">
        <v>20</v>
      </c>
      <c r="M116" s="9">
        <v>94.521736145019531</v>
      </c>
      <c r="N116" s="9">
        <v>0.2493550032377243</v>
      </c>
      <c r="O116" s="10">
        <v>20.85400047302246</v>
      </c>
      <c r="P116" s="2">
        <f>C116-O116</f>
        <v>-3.1440013885498033</v>
      </c>
      <c r="Q116" s="11">
        <f>((_xlfn.RANK.EQ(F116, PE, 1) / COUNT(PE)) * 0.4) + ((_xlfn.RANK.EQ(N116, Cash_Ratio, 1) / COUNT(Cash_Ratio)) * 0.4) + ((_xlfn.RANK.EQ(M116, Debt_Equity, 0) / COUNT(Debt_Equity)) * 0.2)</f>
        <v>0.44038718704889435</v>
      </c>
      <c r="R116" s="9">
        <v>0.2493550032377243</v>
      </c>
      <c r="S116" s="30">
        <f>((_xlfn.RANK.EQ(F116, PE, 1) / COUNT(PE)) * 0.4) + ((_xlfn.RANK.EQ(R116, $R$2:$R$400, 1) / COUNT($R$2:$R$400)) * 0.4) + ((_xlfn.RANK.EQ(M116, Debt_Equity, 0) / COUNT(Debt_Equity)) * 0.2)</f>
        <v>0.50325814536340852</v>
      </c>
      <c r="T116" s="11">
        <f>((_xlfn.RANK.EQ(D116, Alpha, 1) / COUNT(Alpha)) * 0.5) + ((_xlfn.RANK.EQ(E116, Beta, 1) / COUNT(Beta)) * 0.5)</f>
        <v>0.418546365914787</v>
      </c>
      <c r="U116" s="11">
        <f>((_xlfn.RANK.EQ(H116, Accounts_Re,1 ) / COUNT(Accounts_Re)) * 0.5) + ((_xlfn.RANK.EQ(I116, Acc._payable, 0) / COUNT(Acc._payable)) * 0.5)</f>
        <v>0.50479751481217039</v>
      </c>
      <c r="V116" s="11">
        <f>((_xlfn.RANK.EQ(Q116, $Q$2:$Q$981, 1) / COUNT($Q$2:$Q$981)) * 0.4) + ((_xlfn.RANK.EQ(T116, $T$2:$T$981,1 ) / COUNT($T$2:$T$981)) * 0.4) + ((_xlfn.RANK.EQ(U116, $U$2:$U$981, 1) / COUNT($U$2:$U$981)) * 0.1)</f>
        <v>0.4140350877192982</v>
      </c>
      <c r="W116" s="11">
        <f>((_xlfn.RANK.EQ(AA116, $AA$2:$AA$982, 1) / COUNT($AA$2:$AA$982)) * 0.5) + ((_xlfn.RANK.EQ(AB116, $AB$2:$AB$982,1 ) / COUNT($AB$2:$AB$982)) * 0.5)</f>
        <v>0.27318295739348369</v>
      </c>
      <c r="X116" s="11">
        <f>((_xlfn.RANK.EQ(AC116, $AC$2:$AC$982, 1) / COUNT($AC$2:$AC$983)) * 1)</f>
        <v>0.15037593984962405</v>
      </c>
      <c r="Y116" s="62">
        <f>((_xlfn.RANK.EQ(C116, Price, 0) / COUNT(Price)) * 0.5) + ((_xlfn.RANK.EQ(AD116, Price_BVPS, 1) / COUNT(Price_BVPS)) * 0.5)</f>
        <v>0.31704260651629068</v>
      </c>
      <c r="Z116" s="8">
        <f>IF(OR(H116="", I116="", H116=0, I116=0), 0, H116-I116)</f>
        <v>-1125000</v>
      </c>
      <c r="AA116">
        <f>IF(OR(H116="", I116="", H116=0, I116=0), 0, (H116-I116) / ( (ABS(I116))))</f>
        <v>-0.28216704288939054</v>
      </c>
      <c r="AB116">
        <f>IF(OR(H116="", I116="", H116=0, I116=0), 0, (H116-I116) / ( (ABS(H116))))</f>
        <v>-0.39308176100628933</v>
      </c>
      <c r="AC116">
        <f>IF(OR(H116="", I116="", H116=0, I116=0), 0, IF(ABS(H116-I116) = (ABS(H116) + ABS(I116)), 0, (H116-I116) / ((ABS(H116) + ABS(I116)) / 200)))</f>
        <v>-32.851511169513799</v>
      </c>
      <c r="AD116" s="2">
        <f>G116-C116</f>
        <v>-10.200576305389404</v>
      </c>
    </row>
    <row r="117" spans="1:30" x14ac:dyDescent="0.25">
      <c r="A117" s="7" t="s">
        <v>207</v>
      </c>
      <c r="B117" s="7" t="s">
        <v>208</v>
      </c>
      <c r="C117" s="8">
        <v>24.670000076293945</v>
      </c>
      <c r="D117" s="9">
        <v>7.0617926738769099E-2</v>
      </c>
      <c r="E117" s="9">
        <v>1.004793543461302</v>
      </c>
      <c r="F117" s="9">
        <v>15.364877700805664</v>
      </c>
      <c r="G117" s="9">
        <v>16.460264205932617</v>
      </c>
      <c r="H117" s="8">
        <v>81984</v>
      </c>
      <c r="I117" s="8">
        <v>6489000</v>
      </c>
      <c r="J117" s="68"/>
      <c r="K117" s="7" t="s">
        <v>209</v>
      </c>
      <c r="L117" s="7" t="s">
        <v>210</v>
      </c>
      <c r="M117" s="9">
        <v>177.97702026367188</v>
      </c>
      <c r="N117" s="9">
        <v>0.1106949970126152</v>
      </c>
      <c r="O117" s="10">
        <v>30.457999801635744</v>
      </c>
      <c r="P117" s="2">
        <f>C117-O117</f>
        <v>-5.7879997253417983</v>
      </c>
      <c r="Q117" s="11">
        <f>((_xlfn.RANK.EQ(F117, PE, 1) / COUNT(PE)) * 0.4) + ((_xlfn.RANK.EQ(N117, Cash_Ratio, 1) / COUNT(Cash_Ratio)) * 0.4) + ((_xlfn.RANK.EQ(M117, Debt_Equity, 0) / COUNT(Debt_Equity)) * 0.2)</f>
        <v>0.16020085549562957</v>
      </c>
      <c r="R117" s="9">
        <v>0.1106949970126152</v>
      </c>
      <c r="S117" s="30">
        <f>((_xlfn.RANK.EQ(F117, PE, 1) / COUNT(PE)) * 0.4) + ((_xlfn.RANK.EQ(R117, $R$2:$R$400, 1) / COUNT($R$2:$R$400)) * 0.4) + ((_xlfn.RANK.EQ(M117, Debt_Equity, 0) / COUNT(Debt_Equity)) * 0.2)</f>
        <v>0.23909774436090228</v>
      </c>
      <c r="T117" s="11">
        <f>((_xlfn.RANK.EQ(D117, Alpha, 1) / COUNT(Alpha)) * 0.5) + ((_xlfn.RANK.EQ(E117, Beta, 1) / COUNT(Beta)) * 0.5)</f>
        <v>0.56516290726817042</v>
      </c>
      <c r="U117" s="11">
        <f>((_xlfn.RANK.EQ(H117, Accounts_Re,1 ) / COUNT(Accounts_Re)) * 0.5) + ((_xlfn.RANK.EQ(I117, Acc._payable, 0) / COUNT(Acc._payable)) * 0.5)</f>
        <v>0.40125637267796527</v>
      </c>
      <c r="V117" s="11">
        <f>((_xlfn.RANK.EQ(Q117, $Q$2:$Q$981, 1) / COUNT($Q$2:$Q$981)) * 0.4) + ((_xlfn.RANK.EQ(T117, $T$2:$T$981,1 ) / COUNT($T$2:$T$981)) * 0.4) + ((_xlfn.RANK.EQ(U117, $U$2:$U$981, 1) / COUNT($U$2:$U$981)) * 0.1)</f>
        <v>0.30476190476190473</v>
      </c>
      <c r="W117" s="11">
        <f>((_xlfn.RANK.EQ(AA117, $AA$2:$AA$982, 1) / COUNT($AA$2:$AA$982)) * 0.5) + ((_xlfn.RANK.EQ(AB117, $AB$2:$AB$982,1 ) / COUNT($AB$2:$AB$982)) * 0.5)</f>
        <v>0.10526315789473684</v>
      </c>
      <c r="X117" s="11">
        <f>((_xlfn.RANK.EQ(AC117, $AC$2:$AC$982, 1) / COUNT($AC$2:$AC$983)) * 1)</f>
        <v>1.2531328320802004E-2</v>
      </c>
      <c r="Y117" s="62">
        <f>((_xlfn.RANK.EQ(C117, Price, 0) / COUNT(Price)) * 0.5) + ((_xlfn.RANK.EQ(AD117, Price_BVPS, 1) / COUNT(Price_BVPS)) * 0.5)</f>
        <v>0.26190476190476186</v>
      </c>
      <c r="Z117" s="8">
        <f>IF(OR(H117="", I117="", H117=0, I117=0), 0, H117-I117)</f>
        <v>-6407016</v>
      </c>
      <c r="AA117">
        <f>IF(OR(H117="", I117="", H117=0, I117=0), 0, (H117-I117) / ( (ABS(I117))))</f>
        <v>-0.98736569579288025</v>
      </c>
      <c r="AB117">
        <f>IF(OR(H117="", I117="", H117=0, I117=0), 0, (H117-I117) / ( (ABS(H117))))</f>
        <v>-78.14959016393442</v>
      </c>
      <c r="AC117">
        <f>IF(OR(H117="", I117="", H117=0, I117=0), 0, IF(ABS(H117-I117) = (ABS(H117) + ABS(I117)), 0, (H117-I117) / ((ABS(H117) + ABS(I117)) / 200)))</f>
        <v>-195.00933193567357</v>
      </c>
      <c r="AD117" s="2">
        <f>G117-C117</f>
        <v>-8.2097358703613281</v>
      </c>
    </row>
    <row r="118" spans="1:30" x14ac:dyDescent="0.25">
      <c r="A118" s="7" t="s">
        <v>217</v>
      </c>
      <c r="B118" s="7" t="s">
        <v>218</v>
      </c>
      <c r="C118" s="8">
        <v>23.809999465942383</v>
      </c>
      <c r="D118" s="9">
        <v>-0.21303732496408578</v>
      </c>
      <c r="E118" s="9">
        <v>0.71753230444783955</v>
      </c>
      <c r="F118" s="9">
        <v>18.892856597900391</v>
      </c>
      <c r="G118" s="9">
        <v>16.594039916992188</v>
      </c>
      <c r="H118" s="8">
        <v>7010000</v>
      </c>
      <c r="I118" s="8">
        <v>8400000</v>
      </c>
      <c r="J118" s="68"/>
      <c r="K118" s="7" t="s">
        <v>219</v>
      </c>
      <c r="L118" s="7" t="s">
        <v>24</v>
      </c>
      <c r="M118" s="9">
        <v>69.729110717773438</v>
      </c>
      <c r="N118" s="9">
        <v>0.2248699963092804</v>
      </c>
      <c r="O118" s="10">
        <v>28.4</v>
      </c>
      <c r="P118" s="2">
        <f>C118-O118</f>
        <v>-4.5900005340576158</v>
      </c>
      <c r="Q118" s="11">
        <f>((_xlfn.RANK.EQ(F118, PE, 1) / COUNT(PE)) * 0.4) + ((_xlfn.RANK.EQ(N118, Cash_Ratio, 1) / COUNT(Cash_Ratio)) * 0.4) + ((_xlfn.RANK.EQ(M118, Debt_Equity, 0) / COUNT(Debt_Equity)) * 0.2)</f>
        <v>0.33115474197862144</v>
      </c>
      <c r="R118" s="9">
        <v>0.2248699963092804</v>
      </c>
      <c r="S118" s="30">
        <f>((_xlfn.RANK.EQ(F118, PE, 1) / COUNT(PE)) * 0.4) + ((_xlfn.RANK.EQ(R118, $R$2:$R$400, 1) / COUNT($R$2:$R$400)) * 0.4) + ((_xlfn.RANK.EQ(M118, Debt_Equity, 0) / COUNT(Debt_Equity)) * 0.2)</f>
        <v>0.39649122807017539</v>
      </c>
      <c r="T118" s="11">
        <f>((_xlfn.RANK.EQ(D118, Alpha, 1) / COUNT(Alpha)) * 0.5) + ((_xlfn.RANK.EQ(E118, Beta, 1) / COUNT(Beta)) * 0.5)</f>
        <v>0.29699248120300747</v>
      </c>
      <c r="U118" s="11">
        <f>((_xlfn.RANK.EQ(H118, Accounts_Re,1 ) / COUNT(Accounts_Re)) * 0.5) + ((_xlfn.RANK.EQ(I118, Acc._payable, 0) / COUNT(Acc._payable)) * 0.5)</f>
        <v>0.48808136985958189</v>
      </c>
      <c r="V118" s="11">
        <f>((_xlfn.RANK.EQ(Q118, $Q$2:$Q$981, 1) / COUNT($Q$2:$Q$981)) * 0.4) + ((_xlfn.RANK.EQ(T118, $T$2:$T$981,1 ) / COUNT($T$2:$T$981)) * 0.4) + ((_xlfn.RANK.EQ(U118, $U$2:$U$981, 1) / COUNT($U$2:$U$981)) * 0.1)</f>
        <v>0.27694235588972432</v>
      </c>
      <c r="W118" s="11">
        <f>((_xlfn.RANK.EQ(AA118, $AA$2:$AA$982, 1) / COUNT($AA$2:$AA$982)) * 0.5) + ((_xlfn.RANK.EQ(AB118, $AB$2:$AB$982,1 ) / COUNT($AB$2:$AB$982)) * 0.5)</f>
        <v>0.29197994987468667</v>
      </c>
      <c r="X118" s="11">
        <f>((_xlfn.RANK.EQ(AC118, $AC$2:$AC$982, 1) / COUNT($AC$2:$AC$983)) * 1)</f>
        <v>0.16541353383458646</v>
      </c>
      <c r="Y118" s="62">
        <f>((_xlfn.RANK.EQ(C118, Price, 0) / COUNT(Price)) * 0.5) + ((_xlfn.RANK.EQ(AD118, Price_BVPS, 1) / COUNT(Price_BVPS)) * 0.5)</f>
        <v>0.2982456140350877</v>
      </c>
      <c r="Z118" s="8">
        <f>IF(OR(H118="", I118="", H118=0, I118=0), 0, H118-I118)</f>
        <v>-1390000</v>
      </c>
      <c r="AA118">
        <f>IF(OR(H118="", I118="", H118=0, I118=0), 0, (H118-I118) / ( (ABS(I118))))</f>
        <v>-0.16547619047619047</v>
      </c>
      <c r="AB118">
        <f>IF(OR(H118="", I118="", H118=0, I118=0), 0, (H118-I118) / ( (ABS(H118))))</f>
        <v>-0.19828815977175462</v>
      </c>
      <c r="AC118">
        <f>IF(OR(H118="", I118="", H118=0, I118=0), 0, IF(ABS(H118-I118) = (ABS(H118) + ABS(I118)), 0, (H118-I118) / ((ABS(H118) + ABS(I118)) / 200)))</f>
        <v>-18.040233614536014</v>
      </c>
      <c r="AD118" s="2">
        <f>G118-C118</f>
        <v>-7.2159595489501953</v>
      </c>
    </row>
    <row r="119" spans="1:30" x14ac:dyDescent="0.25">
      <c r="A119" s="7" t="s">
        <v>343</v>
      </c>
      <c r="B119" s="7" t="s">
        <v>344</v>
      </c>
      <c r="C119" s="8">
        <v>19.840000152587891</v>
      </c>
      <c r="D119" s="9">
        <v>-8.6425855296935639E-2</v>
      </c>
      <c r="E119" s="9">
        <v>1.0318775710601862</v>
      </c>
      <c r="F119" s="9">
        <v>284.607666015625</v>
      </c>
      <c r="G119" s="9">
        <v>8.8191204071044922</v>
      </c>
      <c r="H119" s="8">
        <v>-194100000</v>
      </c>
      <c r="I119" s="8">
        <v>-3100000</v>
      </c>
      <c r="J119" s="68"/>
      <c r="K119" s="7" t="s">
        <v>91</v>
      </c>
      <c r="L119" s="7" t="s">
        <v>20</v>
      </c>
      <c r="M119" s="9">
        <v>17.076656341552734</v>
      </c>
      <c r="N119" s="9">
        <v>1.1318399906158447</v>
      </c>
      <c r="O119" s="10">
        <v>23.873000335693359</v>
      </c>
      <c r="P119" s="2">
        <f>C119-O119</f>
        <v>-4.033000183105468</v>
      </c>
      <c r="Q119" s="11">
        <f>((_xlfn.RANK.EQ(F119, PE, 1) / COUNT(PE)) * 0.4) + ((_xlfn.RANK.EQ(N119, Cash_Ratio, 1) / COUNT(Cash_Ratio)) * 0.4) + ((_xlfn.RANK.EQ(M119, Debt_Equity, 0) / COUNT(Debt_Equity)) * 0.2)</f>
        <v>0.80956100498596317</v>
      </c>
      <c r="R119" s="9">
        <v>1.1318399906158447</v>
      </c>
      <c r="S119" s="30">
        <f>((_xlfn.RANK.EQ(F119, PE, 1) / COUNT(PE)) * 0.4) + ((_xlfn.RANK.EQ(R119, $R$2:$R$400, 1) / COUNT($R$2:$R$400)) * 0.4) + ((_xlfn.RANK.EQ(M119, Debt_Equity, 0) / COUNT(Debt_Equity)) * 0.2)</f>
        <v>0.837092731829574</v>
      </c>
      <c r="T119" s="11">
        <f>((_xlfn.RANK.EQ(D119, Alpha, 1) / COUNT(Alpha)) * 0.5) + ((_xlfn.RANK.EQ(E119, Beta, 1) / COUNT(Beta)) * 0.5)</f>
        <v>0.45739348370927313</v>
      </c>
      <c r="U119" s="11">
        <f>((_xlfn.RANK.EQ(H119, Accounts_Re,1 ) / COUNT(Accounts_Re)) * 0.5) + ((_xlfn.RANK.EQ(I119, Acc._payable, 0) / COUNT(Acc._payable)) * 0.5)</f>
        <v>0.38723961269149348</v>
      </c>
      <c r="V119" s="11">
        <f>((_xlfn.RANK.EQ(Q119, $Q$2:$Q$981, 1) / COUNT($Q$2:$Q$981)) * 0.4) + ((_xlfn.RANK.EQ(T119, $T$2:$T$981,1 ) / COUNT($T$2:$T$981)) * 0.4) + ((_xlfn.RANK.EQ(U119, $U$2:$U$981, 1) / COUNT($U$2:$U$981)) * 0.1)</f>
        <v>0.57218045112781957</v>
      </c>
      <c r="W119" s="11">
        <f>((_xlfn.RANK.EQ(AA119, $AA$2:$AA$982, 1) / COUNT($AA$2:$AA$982)) * 0.5) + ((_xlfn.RANK.EQ(AB119, $AB$2:$AB$982,1 ) / COUNT($AB$2:$AB$982)) * 0.5)</f>
        <v>9.8997493734335834E-2</v>
      </c>
      <c r="X119" s="11">
        <f>((_xlfn.RANK.EQ(AC119, $AC$2:$AC$982, 1) / COUNT($AC$2:$AC$983)) * 1)</f>
        <v>1.5037593984962405E-2</v>
      </c>
      <c r="Y119" s="62">
        <f>((_xlfn.RANK.EQ(C119, Price, 0) / COUNT(Price)) * 0.5) + ((_xlfn.RANK.EQ(AD119, Price_BVPS, 1) / COUNT(Price_BVPS)) * 0.5)</f>
        <v>0.25939849624060152</v>
      </c>
      <c r="Z119" s="8">
        <f>IF(OR(H119="", I119="", H119=0, I119=0), 0, H119-I119)</f>
        <v>-191000000</v>
      </c>
      <c r="AA119">
        <f>IF(OR(H119="", I119="", H119=0, I119=0), 0, (H119-I119) / ( (ABS(I119))))</f>
        <v>-61.612903225806448</v>
      </c>
      <c r="AB119">
        <f>IF(OR(H119="", I119="", H119=0, I119=0), 0, (H119-I119) / ( (ABS(H119))))</f>
        <v>-0.98402885110767646</v>
      </c>
      <c r="AC119">
        <f>IF(OR(H119="", I119="", H119=0, I119=0), 0, IF(ABS(H119-I119) = (ABS(H119) + ABS(I119)), 0, (H119-I119) / ((ABS(H119) + ABS(I119)) / 200)))</f>
        <v>-193.71196754563894</v>
      </c>
      <c r="AD119" s="2">
        <f>G119-C119</f>
        <v>-11.020879745483398</v>
      </c>
    </row>
    <row r="120" spans="1:30" x14ac:dyDescent="0.25">
      <c r="A120" s="7" t="s">
        <v>89</v>
      </c>
      <c r="B120" s="7" t="s">
        <v>90</v>
      </c>
      <c r="C120" s="8">
        <v>27.569999694824219</v>
      </c>
      <c r="D120" s="9">
        <v>0.33182788927713253</v>
      </c>
      <c r="E120" s="9">
        <v>1.0568597212765729</v>
      </c>
      <c r="F120" s="9">
        <v>36.688579559326172</v>
      </c>
      <c r="G120" s="9">
        <v>9.1253643035888672</v>
      </c>
      <c r="H120" s="8">
        <v>-6000000</v>
      </c>
      <c r="I120" s="8">
        <v>43000000</v>
      </c>
      <c r="J120" s="68"/>
      <c r="K120" s="7" t="s">
        <v>91</v>
      </c>
      <c r="L120" s="7" t="s">
        <v>20</v>
      </c>
      <c r="M120" s="9">
        <v>15.502908706665039</v>
      </c>
      <c r="N120" s="9">
        <v>0.16629500687122345</v>
      </c>
      <c r="O120" s="10">
        <v>32.594000244140624</v>
      </c>
      <c r="P120" s="2">
        <f>C120-O120</f>
        <v>-5.0240005493164048</v>
      </c>
      <c r="Q120" s="11">
        <f>((_xlfn.RANK.EQ(F120, PE, 1) / COUNT(PE)) * 0.4) + ((_xlfn.RANK.EQ(N120, Cash_Ratio, 1) / COUNT(Cash_Ratio)) * 0.4) + ((_xlfn.RANK.EQ(M120, Debt_Equity, 0) / COUNT(Debt_Equity)) * 0.2)</f>
        <v>0.50826890547924586</v>
      </c>
      <c r="R120" s="9">
        <v>0.16629500687122345</v>
      </c>
      <c r="S120" s="30">
        <f>((_xlfn.RANK.EQ(F120, PE, 1) / COUNT(PE)) * 0.4) + ((_xlfn.RANK.EQ(R120, $R$2:$R$400, 1) / COUNT($R$2:$R$400)) * 0.4) + ((_xlfn.RANK.EQ(M120, Debt_Equity, 0) / COUNT(Debt_Equity)) * 0.2)</f>
        <v>0.57894736842105265</v>
      </c>
      <c r="T120" s="11">
        <f>((_xlfn.RANK.EQ(D120, Alpha, 1) / COUNT(Alpha)) * 0.5) + ((_xlfn.RANK.EQ(E120, Beta, 1) / COUNT(Beta)) * 0.5)</f>
        <v>0.69548872180451127</v>
      </c>
      <c r="U120" s="11">
        <f>((_xlfn.RANK.EQ(H120, Accounts_Re,1 ) / COUNT(Accounts_Re)) * 0.5) + ((_xlfn.RANK.EQ(I120, Acc._payable, 0) / COUNT(Acc._payable)) * 0.5)</f>
        <v>0.12715293174501774</v>
      </c>
      <c r="V120" s="11">
        <f>((_xlfn.RANK.EQ(Q120, $Q$2:$Q$981, 1) / COUNT($Q$2:$Q$981)) * 0.4) + ((_xlfn.RANK.EQ(T120, $T$2:$T$981,1 ) / COUNT($T$2:$T$981)) * 0.4) + ((_xlfn.RANK.EQ(U120, $U$2:$U$981, 1) / COUNT($U$2:$U$981)) * 0.1)</f>
        <v>0.57568922305764425</v>
      </c>
      <c r="W120" s="11">
        <f>((_xlfn.RANK.EQ(AA120, $AA$2:$AA$982, 1) / COUNT($AA$2:$AA$982)) * 0.5) + ((_xlfn.RANK.EQ(AB120, $AB$2:$AB$982,1 ) / COUNT($AB$2:$AB$982)) * 0.5)</f>
        <v>0.10526315789473684</v>
      </c>
      <c r="X120" s="11">
        <f>((_xlfn.RANK.EQ(AC120, $AC$2:$AC$982, 1) / COUNT($AC$2:$AC$983)) * 1)</f>
        <v>0.19799498746867167</v>
      </c>
      <c r="Y120" s="62">
        <f>((_xlfn.RANK.EQ(C120, Price, 0) / COUNT(Price)) * 0.5) + ((_xlfn.RANK.EQ(AD120, Price_BVPS, 1) / COUNT(Price_BVPS)) * 0.5)</f>
        <v>6.0150375939849621E-2</v>
      </c>
      <c r="Z120" s="8">
        <f>IF(OR(H120="", I120="", H120=0, I120=0), 0, H120-I120)</f>
        <v>-49000000</v>
      </c>
      <c r="AA120">
        <f>IF(OR(H120="", I120="", H120=0, I120=0), 0, (H120-I120) / ( (ABS(I120))))</f>
        <v>-1.1395348837209303</v>
      </c>
      <c r="AB120">
        <f>IF(OR(H120="", I120="", H120=0, I120=0), 0, (H120-I120) / ( (ABS(H120))))</f>
        <v>-8.1666666666666661</v>
      </c>
      <c r="AC120">
        <f>IF(OR(H120="", I120="", H120=0, I120=0), 0, IF(ABS(H120-I120) = (ABS(H120) + ABS(I120)), 0, (H120-I120) / ((ABS(H120) + ABS(I120)) / 200)))</f>
        <v>0</v>
      </c>
      <c r="AD120" s="2">
        <f>G120-C120</f>
        <v>-18.444635391235352</v>
      </c>
    </row>
    <row r="121" spans="1:30" x14ac:dyDescent="0.25">
      <c r="A121" s="7" t="s">
        <v>726</v>
      </c>
      <c r="B121" s="7" t="s">
        <v>727</v>
      </c>
      <c r="C121" s="8">
        <v>12.149999618530273</v>
      </c>
      <c r="D121" s="9">
        <v>1.6122859334591042</v>
      </c>
      <c r="E121" s="9">
        <v>0.4791333983975144</v>
      </c>
      <c r="F121" s="9">
        <v>20.491525650024414</v>
      </c>
      <c r="G121" s="9">
        <v>4.1863107681274414</v>
      </c>
      <c r="H121" s="8">
        <v>-796000</v>
      </c>
      <c r="I121" s="8">
        <v>625000</v>
      </c>
      <c r="J121" s="68"/>
      <c r="K121" s="7" t="s">
        <v>91</v>
      </c>
      <c r="L121" s="7" t="s">
        <v>52</v>
      </c>
      <c r="M121" s="9">
        <v>15.533955574035645</v>
      </c>
      <c r="N121" s="9">
        <v>0.59488201141357422</v>
      </c>
      <c r="O121" s="10">
        <v>15.068000221252442</v>
      </c>
      <c r="P121" s="2">
        <f>C121-O121</f>
        <v>-2.9180006027221683</v>
      </c>
      <c r="Q121" s="11">
        <f>((_xlfn.RANK.EQ(F121, PE, 1) / COUNT(PE)) * 0.4) + ((_xlfn.RANK.EQ(N121, Cash_Ratio, 1) / COUNT(Cash_Ratio)) * 0.4) + ((_xlfn.RANK.EQ(M121, Debt_Equity, 0) / COUNT(Debt_Equity)) * 0.2)</f>
        <v>0.47792626442431163</v>
      </c>
      <c r="R121" s="9">
        <v>0.59488201141357422</v>
      </c>
      <c r="S121" s="30">
        <f>((_xlfn.RANK.EQ(F121, PE, 1) / COUNT(PE)) * 0.4) + ((_xlfn.RANK.EQ(R121, $R$2:$R$400, 1) / COUNT($R$2:$R$400)) * 0.4) + ((_xlfn.RANK.EQ(M121, Debt_Equity, 0) / COUNT(Debt_Equity)) * 0.2)</f>
        <v>0.52230576441102761</v>
      </c>
      <c r="T121" s="11">
        <f>((_xlfn.RANK.EQ(D121, Alpha, 1) / COUNT(Alpha)) * 0.5) + ((_xlfn.RANK.EQ(E121, Beta, 1) / COUNT(Beta)) * 0.5)</f>
        <v>0.63784461152882199</v>
      </c>
      <c r="U121" s="11">
        <f>((_xlfn.RANK.EQ(H121, Accounts_Re,1 ) / COUNT(Accounts_Re)) * 0.5) + ((_xlfn.RANK.EQ(I121, Acc._payable, 0) / COUNT(Acc._payable)) * 0.5)</f>
        <v>0.39174276301779964</v>
      </c>
      <c r="V121" s="11">
        <f>((_xlfn.RANK.EQ(Q121, $Q$2:$Q$981, 1) / COUNT($Q$2:$Q$981)) * 0.4) + ((_xlfn.RANK.EQ(T121, $T$2:$T$981,1 ) / COUNT($T$2:$T$981)) * 0.4) + ((_xlfn.RANK.EQ(U121, $U$2:$U$981, 1) / COUNT($U$2:$U$981)) * 0.1)</f>
        <v>0.52130325814536349</v>
      </c>
      <c r="W121" s="11">
        <f>((_xlfn.RANK.EQ(AA121, $AA$2:$AA$982, 1) / COUNT($AA$2:$AA$982)) * 0.5) + ((_xlfn.RANK.EQ(AB121, $AB$2:$AB$982,1 ) / COUNT($AB$2:$AB$982)) * 0.5)</f>
        <v>0.11403508771929824</v>
      </c>
      <c r="X121" s="11">
        <f>((_xlfn.RANK.EQ(AC121, $AC$2:$AC$982, 1) / COUNT($AC$2:$AC$983)) * 1)</f>
        <v>0.19799498746867167</v>
      </c>
      <c r="Y121" s="62">
        <f>((_xlfn.RANK.EQ(C121, Price, 0) / COUNT(Price)) * 0.5) + ((_xlfn.RANK.EQ(AD121, Price_BVPS, 1) / COUNT(Price_BVPS)) * 0.5)</f>
        <v>0.55137844611528819</v>
      </c>
      <c r="Z121" s="8">
        <f>IF(OR(H121="", I121="", H121=0, I121=0), 0, H121-I121)</f>
        <v>-1421000</v>
      </c>
      <c r="AA121">
        <f>IF(OR(H121="", I121="", H121=0, I121=0), 0, (H121-I121) / ( (ABS(I121))))</f>
        <v>-2.2736000000000001</v>
      </c>
      <c r="AB121">
        <f>IF(OR(H121="", I121="", H121=0, I121=0), 0, (H121-I121) / ( (ABS(H121))))</f>
        <v>-1.785175879396985</v>
      </c>
      <c r="AC121">
        <f>IF(OR(H121="", I121="", H121=0, I121=0), 0, IF(ABS(H121-I121) = (ABS(H121) + ABS(I121)), 0, (H121-I121) / ((ABS(H121) + ABS(I121)) / 200)))</f>
        <v>0</v>
      </c>
      <c r="AD121" s="2">
        <f>G121-C121</f>
        <v>-7.963688850402832</v>
      </c>
    </row>
    <row r="122" spans="1:30" x14ac:dyDescent="0.25">
      <c r="A122" s="29" t="s">
        <v>541</v>
      </c>
      <c r="B122" s="7" t="s">
        <v>542</v>
      </c>
      <c r="C122" s="8">
        <v>15.350000381469727</v>
      </c>
      <c r="D122" s="9">
        <v>0.42432034701676002</v>
      </c>
      <c r="E122" s="9">
        <v>1.1916150701768979</v>
      </c>
      <c r="F122" s="9">
        <v>28.267110824584961</v>
      </c>
      <c r="G122" s="9">
        <v>22.283363342285156</v>
      </c>
      <c r="H122" s="8">
        <v>-14206000</v>
      </c>
      <c r="I122" s="8">
        <v>5558000</v>
      </c>
      <c r="J122" s="68"/>
      <c r="K122" s="7" t="s">
        <v>543</v>
      </c>
      <c r="L122" s="7" t="s">
        <v>32</v>
      </c>
      <c r="M122" s="9">
        <v>117.12190246582031</v>
      </c>
      <c r="N122" s="9">
        <v>6.6965997219085693E-2</v>
      </c>
      <c r="O122" s="10">
        <v>17.372000122070311</v>
      </c>
      <c r="P122" s="2">
        <f>C122-O122</f>
        <v>-2.0219997406005845</v>
      </c>
      <c r="Q122" s="11">
        <f>((_xlfn.RANK.EQ(F122, PE, 1) / COUNT(PE)) * 0.4) + ((_xlfn.RANK.EQ(N122, Cash_Ratio, 1) / COUNT(Cash_Ratio)) * 0.4) + ((_xlfn.RANK.EQ(M122, Debt_Equity, 0) / COUNT(Debt_Equity)) * 0.2)</f>
        <v>0.31370652780360797</v>
      </c>
      <c r="R122" s="9">
        <v>6.6965997219085693E-2</v>
      </c>
      <c r="S122" s="30">
        <f>((_xlfn.RANK.EQ(F122, PE, 1) / COUNT(PE)) * 0.4) + ((_xlfn.RANK.EQ(R122, $R$2:$R$400, 1) / COUNT($R$2:$R$400)) * 0.4) + ((_xlfn.RANK.EQ(M122, Debt_Equity, 0) / COUNT(Debt_Equity)) * 0.2)</f>
        <v>0.4</v>
      </c>
      <c r="T122" s="32">
        <f>((_xlfn.RANK.EQ(D122, Alpha, 1) / COUNT(Alpha)) * 0.5) + ((_xlfn.RANK.EQ(E122, Beta, 1) / COUNT(Beta)) * 0.5)</f>
        <v>0.77318295739348364</v>
      </c>
      <c r="U122" s="11">
        <f>((_xlfn.RANK.EQ(H122, Accounts_Re,1 ) / COUNT(Accounts_Re)) * 0.5) + ((_xlfn.RANK.EQ(I122, Acc._payable, 0) / COUNT(Acc._payable)) * 0.5)</f>
        <v>0.17483371538085754</v>
      </c>
      <c r="V122" s="11">
        <f>((_xlfn.RANK.EQ(Q122, $Q$2:$Q$981, 1) / COUNT($Q$2:$Q$981)) * 0.4) + ((_xlfn.RANK.EQ(T122, $T$2:$T$981,1 ) / COUNT($T$2:$T$981)) * 0.4) + ((_xlfn.RANK.EQ(U122, $U$2:$U$981, 1) / COUNT($U$2:$U$981)) * 0.1)</f>
        <v>0.47142857142857142</v>
      </c>
      <c r="W122" s="11">
        <f>((_xlfn.RANK.EQ(AA122, $AA$2:$AA$982, 1) / COUNT($AA$2:$AA$982)) * 0.5) + ((_xlfn.RANK.EQ(AB122, $AB$2:$AB$982,1 ) / COUNT($AB$2:$AB$982)) * 0.5)</f>
        <v>0.11403508771929824</v>
      </c>
      <c r="X122" s="11">
        <f>((_xlfn.RANK.EQ(AC122, $AC$2:$AC$982, 1) / COUNT($AC$2:$AC$983)) * 1)</f>
        <v>0.19799498746867167</v>
      </c>
      <c r="Y122" s="62">
        <f>((_xlfn.RANK.EQ(C122, Price, 0) / COUNT(Price)) * 0.5) + ((_xlfn.RANK.EQ(AD122, Price_BVPS, 1) / COUNT(Price_BVPS)) * 0.5)</f>
        <v>0.71804511278195493</v>
      </c>
      <c r="Z122" s="8">
        <f>IF(OR(H122="", I122="", H122=0, I122=0), 0, H122-I122)</f>
        <v>-19764000</v>
      </c>
      <c r="AA122">
        <f>IF(OR(H122="", I122="", H122=0, I122=0), 0, (H122-I122) / ( (ABS(I122))))</f>
        <v>-3.5559553796329615</v>
      </c>
      <c r="AB122">
        <f>IF(OR(H122="", I122="", H122=0, I122=0), 0, (H122-I122) / ( (ABS(H122))))</f>
        <v>-1.3912431367028015</v>
      </c>
      <c r="AC122">
        <f>IF(OR(H122="", I122="", H122=0, I122=0), 0, IF(ABS(H122-I122) = (ABS(H122) + ABS(I122)), 0, (H122-I122) / ((ABS(H122) + ABS(I122)) / 200)))</f>
        <v>0</v>
      </c>
      <c r="AD122" s="2">
        <f>G122-C122</f>
        <v>6.9333629608154297</v>
      </c>
    </row>
    <row r="123" spans="1:30" x14ac:dyDescent="0.25">
      <c r="A123" s="7" t="s">
        <v>309</v>
      </c>
      <c r="B123" s="7" t="s">
        <v>310</v>
      </c>
      <c r="C123" s="8">
        <v>20.989999771118164</v>
      </c>
      <c r="D123" s="9">
        <v>0.32100077528337662</v>
      </c>
      <c r="E123" s="9">
        <v>1.1707941223070499</v>
      </c>
      <c r="F123" s="9">
        <v>61.76470947265625</v>
      </c>
      <c r="G123" s="9">
        <v>18.870960235595703</v>
      </c>
      <c r="H123" s="8"/>
      <c r="I123" s="8"/>
      <c r="J123" s="68"/>
      <c r="K123" s="7" t="s">
        <v>311</v>
      </c>
      <c r="L123" s="7" t="s">
        <v>24</v>
      </c>
      <c r="M123" s="9">
        <v>165.90751647949219</v>
      </c>
      <c r="N123" s="9"/>
      <c r="O123" s="10">
        <v>24.865999603271483</v>
      </c>
      <c r="P123" s="2">
        <f>C123-O123</f>
        <v>-3.8759998321533189</v>
      </c>
      <c r="Q123" s="11">
        <f>((_xlfn.RANK.EQ(F123, PE, 1) / COUNT(PE)) * 0.4) + ((_xlfn.RANK.EQ(N123, Cash_Ratio, 1) / COUNT(Cash_Ratio)) * 0.4) + ((_xlfn.RANK.EQ(M123, Debt_Equity, 0) / COUNT(Debt_Equity)) * 0.2)</f>
        <v>0.32422044510569714</v>
      </c>
      <c r="R123" s="9">
        <v>0</v>
      </c>
      <c r="S123" s="30">
        <f>((_xlfn.RANK.EQ(F123, PE, 1) / COUNT(PE)) * 0.4) + ((_xlfn.RANK.EQ(R123, $R$2:$R$400, 1) / COUNT($R$2:$R$400)) * 0.4) + ((_xlfn.RANK.EQ(M123, Debt_Equity, 0) / COUNT(Debt_Equity)) * 0.2)</f>
        <v>0.32380952380952388</v>
      </c>
      <c r="T123" s="11">
        <f>((_xlfn.RANK.EQ(D123, Alpha, 1) / COUNT(Alpha)) * 0.5) + ((_xlfn.RANK.EQ(E123, Beta, 1) / COUNT(Beta)) * 0.5)</f>
        <v>0.72305764411027562</v>
      </c>
      <c r="U123" s="11">
        <f>((_xlfn.RANK.EQ(H123, Accounts_Re,1 ) / COUNT(Accounts_Re)) * 0.5) + ((_xlfn.RANK.EQ(I123, Acc._payable, 0) / COUNT(Acc._payable)) * 0.5)</f>
        <v>0.47722119925344153</v>
      </c>
      <c r="V123" s="11">
        <f>((_xlfn.RANK.EQ(Q123, $Q$2:$Q$981, 1) / COUNT($Q$2:$Q$981)) * 0.4) + ((_xlfn.RANK.EQ(T123, $T$2:$T$981,1 ) / COUNT($T$2:$T$981)) * 0.4) + ((_xlfn.RANK.EQ(U123, $U$2:$U$981, 1) / COUNT($U$2:$U$981)) * 0.1)</f>
        <v>0.48646616541353382</v>
      </c>
      <c r="W123" s="11">
        <f>((_xlfn.RANK.EQ(AA123, $AA$2:$AA$982, 1) / COUNT($AA$2:$AA$982)) * 0.5) + ((_xlfn.RANK.EQ(AB123, $AB$2:$AB$982,1 ) / COUNT($AB$2:$AB$982)) * 0.5)</f>
        <v>0.32330827067669171</v>
      </c>
      <c r="X123" s="11">
        <f>((_xlfn.RANK.EQ(AC123, $AC$2:$AC$982, 1) / COUNT($AC$2:$AC$983)) * 1)</f>
        <v>0.19799498746867167</v>
      </c>
      <c r="Y123" s="62">
        <f>((_xlfn.RANK.EQ(C123, Price, 0) / COUNT(Price)) * 0.5) + ((_xlfn.RANK.EQ(AD123, Price_BVPS, 1) / COUNT(Price_BVPS)) * 0.5)</f>
        <v>0.47243107769423559</v>
      </c>
      <c r="Z123" s="8">
        <f>IF(OR(H123="", I123="", H123=0, I123=0), 0, H123-I123)</f>
        <v>0</v>
      </c>
      <c r="AA123">
        <f>IF(OR(H123="", I123="", H123=0, I123=0), 0, (H123-I123) / ( (ABS(I123))))</f>
        <v>0</v>
      </c>
      <c r="AB123">
        <f>IF(OR(H123="", I123="", H123=0, I123=0), 0, (H123-I123) / ( (ABS(H123))))</f>
        <v>0</v>
      </c>
      <c r="AC123">
        <f>IF(OR(H123="", I123="", H123=0, I123=0), 0, IF(ABS(H123-I123) = (ABS(H123) + ABS(I123)), 0, (H123-I123) / ((ABS(H123) + ABS(I123)) / 200)))</f>
        <v>0</v>
      </c>
      <c r="AD123" s="2">
        <f>G123-C123</f>
        <v>-2.1190395355224609</v>
      </c>
    </row>
    <row r="124" spans="1:30" x14ac:dyDescent="0.25">
      <c r="A124" s="7" t="s">
        <v>394</v>
      </c>
      <c r="B124" s="7" t="s">
        <v>395</v>
      </c>
      <c r="C124" s="8">
        <v>18.75</v>
      </c>
      <c r="D124" s="9">
        <v>0.50244055194776716</v>
      </c>
      <c r="E124" s="9">
        <v>0.98984741702001922</v>
      </c>
      <c r="F124" s="9">
        <v>25.554914474487305</v>
      </c>
      <c r="G124" s="9">
        <v>13.797249794006348</v>
      </c>
      <c r="H124" s="8">
        <v>865000</v>
      </c>
      <c r="I124" s="8">
        <v>891000</v>
      </c>
      <c r="J124" s="68"/>
      <c r="K124" s="7" t="s">
        <v>197</v>
      </c>
      <c r="L124" s="7" t="s">
        <v>20</v>
      </c>
      <c r="M124" s="9">
        <v>46.906661987304688</v>
      </c>
      <c r="N124" s="9">
        <v>0.297340989112854</v>
      </c>
      <c r="O124" s="10">
        <v>22.705999755859374</v>
      </c>
      <c r="P124" s="2">
        <f>C124-O124</f>
        <v>-3.9559997558593736</v>
      </c>
      <c r="Q124" s="11">
        <f>((_xlfn.RANK.EQ(F124, PE, 1) / COUNT(PE)) * 0.4) + ((_xlfn.RANK.EQ(N124, Cash_Ratio, 1) / COUNT(Cash_Ratio)) * 0.4) + ((_xlfn.RANK.EQ(M124, Debt_Equity, 0) / COUNT(Debt_Equity)) * 0.2)</f>
        <v>0.445178316816777</v>
      </c>
      <c r="R124" s="9">
        <v>0.297340989112854</v>
      </c>
      <c r="S124" s="30">
        <f>((_xlfn.RANK.EQ(F124, PE, 1) / COUNT(PE)) * 0.4) + ((_xlfn.RANK.EQ(R124, $R$2:$R$400, 1) / COUNT($R$2:$R$400)) * 0.4) + ((_xlfn.RANK.EQ(M124, Debt_Equity, 0) / COUNT(Debt_Equity)) * 0.2)</f>
        <v>0.50476190476190474</v>
      </c>
      <c r="T124" s="11">
        <f>((_xlfn.RANK.EQ(D124, Alpha, 1) / COUNT(Alpha)) * 0.5) + ((_xlfn.RANK.EQ(E124, Beta, 1) / COUNT(Beta)) * 0.5)</f>
        <v>0.72305764411027562</v>
      </c>
      <c r="U124" s="11">
        <f>((_xlfn.RANK.EQ(H124, Accounts_Re,1 ) / COUNT(Accounts_Re)) * 0.5) + ((_xlfn.RANK.EQ(I124, Acc._payable, 0) / COUNT(Acc._payable)) * 0.5)</f>
        <v>0.53809828015983363</v>
      </c>
      <c r="V124" s="11">
        <f>((_xlfn.RANK.EQ(Q124, $Q$2:$Q$981, 1) / COUNT($Q$2:$Q$981)) * 0.4) + ((_xlfn.RANK.EQ(T124, $T$2:$T$981,1 ) / COUNT($T$2:$T$981)) * 0.4) + ((_xlfn.RANK.EQ(U124, $U$2:$U$981, 1) / COUNT($U$2:$U$981)) * 0.1)</f>
        <v>0.60751879699248124</v>
      </c>
      <c r="W124" s="11">
        <f>((_xlfn.RANK.EQ(AA124, $AA$2:$AA$982, 1) / COUNT($AA$2:$AA$982)) * 0.5) + ((_xlfn.RANK.EQ(AB124, $AB$2:$AB$982,1 ) / COUNT($AB$2:$AB$982)) * 0.5)</f>
        <v>0.32080200501253131</v>
      </c>
      <c r="X124" s="11">
        <f>((_xlfn.RANK.EQ(AC124, $AC$2:$AC$982, 1) / COUNT($AC$2:$AC$983)) * 1)</f>
        <v>0.19548872180451127</v>
      </c>
      <c r="Y124" s="62">
        <f>((_xlfn.RANK.EQ(C124, Price, 0) / COUNT(Price)) * 0.5) + ((_xlfn.RANK.EQ(AD124, Price_BVPS, 1) / COUNT(Price_BVPS)) * 0.5)</f>
        <v>0.44862155388471181</v>
      </c>
      <c r="Z124" s="8">
        <f>IF(OR(H124="", I124="", H124=0, I124=0), 0, H124-I124)</f>
        <v>-26000</v>
      </c>
      <c r="AA124">
        <f>IF(OR(H124="", I124="", H124=0, I124=0), 0, (H124-I124) / ( (ABS(I124))))</f>
        <v>-2.9180695847362513E-2</v>
      </c>
      <c r="AB124">
        <f>IF(OR(H124="", I124="", H124=0, I124=0), 0, (H124-I124) / ( (ABS(H124))))</f>
        <v>-3.0057803468208091E-2</v>
      </c>
      <c r="AC124">
        <f>IF(OR(H124="", I124="", H124=0, I124=0), 0, IF(ABS(H124-I124) = (ABS(H124) + ABS(I124)), 0, (H124-I124) / ((ABS(H124) + ABS(I124)) / 200)))</f>
        <v>-2.9612756264236904</v>
      </c>
      <c r="AD124" s="2">
        <f>G124-C124</f>
        <v>-4.9527502059936523</v>
      </c>
    </row>
    <row r="125" spans="1:30" x14ac:dyDescent="0.25">
      <c r="A125" s="7" t="s">
        <v>371</v>
      </c>
      <c r="B125" s="7" t="s">
        <v>372</v>
      </c>
      <c r="C125" s="8">
        <v>19.299999237060547</v>
      </c>
      <c r="D125" s="9">
        <v>0.32967606136067812</v>
      </c>
      <c r="E125" s="9">
        <v>0.64531003198201187</v>
      </c>
      <c r="F125" s="9">
        <v>284.1387939453125</v>
      </c>
      <c r="G125" s="9">
        <v>16.196521759033203</v>
      </c>
      <c r="H125" s="8"/>
      <c r="I125" s="8">
        <v>-643000</v>
      </c>
      <c r="J125" s="68"/>
      <c r="K125" s="7" t="s">
        <v>197</v>
      </c>
      <c r="L125" s="7" t="s">
        <v>24</v>
      </c>
      <c r="M125" s="9">
        <v>98.20867919921875</v>
      </c>
      <c r="N125" s="9"/>
      <c r="O125" s="10">
        <v>23.483999633789061</v>
      </c>
      <c r="P125" s="2">
        <f>C125-O125</f>
        <v>-4.1840003967285142</v>
      </c>
      <c r="Q125" s="11">
        <f>((_xlfn.RANK.EQ(F125, PE, 1) / COUNT(PE)) * 0.4) + ((_xlfn.RANK.EQ(N125, Cash_Ratio, 1) / COUNT(Cash_Ratio)) * 0.4) + ((_xlfn.RANK.EQ(M125, Debt_Equity, 0) / COUNT(Debt_Equity)) * 0.2)</f>
        <v>0.43399488119592267</v>
      </c>
      <c r="R125" s="9">
        <v>0</v>
      </c>
      <c r="S125" s="30">
        <f>((_xlfn.RANK.EQ(F125, PE, 1) / COUNT(PE)) * 0.4) + ((_xlfn.RANK.EQ(R125, $R$2:$R$400, 1) / COUNT($R$2:$R$400)) * 0.4) + ((_xlfn.RANK.EQ(M125, Debt_Equity, 0) / COUNT(Debt_Equity)) * 0.2)</f>
        <v>0.4335839598997494</v>
      </c>
      <c r="T125" s="11">
        <f>((_xlfn.RANK.EQ(D125, Alpha, 1) / COUNT(Alpha)) * 0.5) + ((_xlfn.RANK.EQ(E125, Beta, 1) / COUNT(Beta)) * 0.5)</f>
        <v>0.53759398496240607</v>
      </c>
      <c r="U125" s="11">
        <f>((_xlfn.RANK.EQ(H125, Accounts_Re,1 ) / COUNT(Accounts_Re)) * 0.5) + ((_xlfn.RANK.EQ(I125, Acc._payable, 0) / COUNT(Acc._payable)) * 0.5)</f>
        <v>0.54463692959052024</v>
      </c>
      <c r="V125" s="11">
        <f>((_xlfn.RANK.EQ(Q125, $Q$2:$Q$981, 1) / COUNT($Q$2:$Q$981)) * 0.4) + ((_xlfn.RANK.EQ(T125, $T$2:$T$981,1 ) / COUNT($T$2:$T$981)) * 0.4) + ((_xlfn.RANK.EQ(U125, $U$2:$U$981, 1) / COUNT($U$2:$U$981)) * 0.1)</f>
        <v>0.50150375939849623</v>
      </c>
      <c r="W125" s="11">
        <f>((_xlfn.RANK.EQ(AA125, $AA$2:$AA$982, 1) / COUNT($AA$2:$AA$982)) * 0.5) + ((_xlfn.RANK.EQ(AB125, $AB$2:$AB$982,1 ) / COUNT($AB$2:$AB$982)) * 0.5)</f>
        <v>0.32330827067669171</v>
      </c>
      <c r="X125" s="11">
        <f>((_xlfn.RANK.EQ(AC125, $AC$2:$AC$982, 1) / COUNT($AC$2:$AC$983)) * 1)</f>
        <v>0.19799498746867167</v>
      </c>
      <c r="Y125" s="62">
        <f>((_xlfn.RANK.EQ(C125, Price, 0) / COUNT(Price)) * 0.5) + ((_xlfn.RANK.EQ(AD125, Price_BVPS, 1) / COUNT(Price_BVPS)) * 0.5)</f>
        <v>0.48496240601503759</v>
      </c>
      <c r="Z125" s="8">
        <f>IF(OR(H125="", I125="", H125=0, I125=0), 0, H125-I125)</f>
        <v>0</v>
      </c>
      <c r="AA125">
        <f>IF(OR(H125="", I125="", H125=0, I125=0), 0, (H125-I125) / ( (ABS(I125))))</f>
        <v>0</v>
      </c>
      <c r="AB125">
        <f>IF(OR(H125="", I125="", H125=0, I125=0), 0, (H125-I125) / ( (ABS(H125))))</f>
        <v>0</v>
      </c>
      <c r="AC125">
        <f>IF(OR(H125="", I125="", H125=0, I125=0), 0, IF(ABS(H125-I125) = (ABS(H125) + ABS(I125)), 0, (H125-I125) / ((ABS(H125) + ABS(I125)) / 200)))</f>
        <v>0</v>
      </c>
      <c r="AD125" s="2">
        <f>G125-C125</f>
        <v>-3.1034774780273438</v>
      </c>
    </row>
    <row r="126" spans="1:30" x14ac:dyDescent="0.25">
      <c r="A126" s="7" t="s">
        <v>444</v>
      </c>
      <c r="B126" s="7" t="s">
        <v>445</v>
      </c>
      <c r="C126" s="8">
        <v>17.170000076293945</v>
      </c>
      <c r="D126" s="9">
        <v>0.15274543725741307</v>
      </c>
      <c r="E126" s="9">
        <v>0.58515334470616165</v>
      </c>
      <c r="F126" s="9">
        <v>36.680530548095703</v>
      </c>
      <c r="G126" s="9">
        <v>16.204385757446289</v>
      </c>
      <c r="H126" s="8">
        <v>1768000</v>
      </c>
      <c r="I126" s="8">
        <v>1980000</v>
      </c>
      <c r="J126" s="68"/>
      <c r="K126" s="7" t="s">
        <v>197</v>
      </c>
      <c r="L126" s="7" t="s">
        <v>20</v>
      </c>
      <c r="M126" s="9">
        <v>59.644649505615234</v>
      </c>
      <c r="N126" s="9">
        <v>6.7272000014781952E-2</v>
      </c>
      <c r="O126" s="10">
        <v>20.58000030517578</v>
      </c>
      <c r="P126" s="2">
        <f>C126-O126</f>
        <v>-3.4100002288818345</v>
      </c>
      <c r="Q126" s="11">
        <f>((_xlfn.RANK.EQ(F126, PE, 1) / COUNT(PE)) * 0.4) + ((_xlfn.RANK.EQ(N126, Cash_Ratio, 1) / COUNT(Cash_Ratio)) * 0.4) + ((_xlfn.RANK.EQ(M126, Debt_Equity, 0) / COUNT(Debt_Equity)) * 0.2)</f>
        <v>0.41336556940053315</v>
      </c>
      <c r="R126" s="9">
        <v>6.7272000014781952E-2</v>
      </c>
      <c r="S126" s="30">
        <f>((_xlfn.RANK.EQ(F126, PE, 1) / COUNT(PE)) * 0.4) + ((_xlfn.RANK.EQ(R126, $R$2:$R$400, 1) / COUNT($R$2:$R$400)) * 0.4) + ((_xlfn.RANK.EQ(M126, Debt_Equity, 0) / COUNT(Debt_Equity)) * 0.2)</f>
        <v>0.49924812030075189</v>
      </c>
      <c r="T126" s="11">
        <f>((_xlfn.RANK.EQ(D126, Alpha, 1) / COUNT(Alpha)) * 0.5) + ((_xlfn.RANK.EQ(E126, Beta, 1) / COUNT(Beta)) * 0.5)</f>
        <v>0.45112781954887216</v>
      </c>
      <c r="U126" s="11">
        <f>((_xlfn.RANK.EQ(H126, Accounts_Re,1 ) / COUNT(Accounts_Re)) * 0.5) + ((_xlfn.RANK.EQ(I126, Acc._payable, 0) / COUNT(Acc._payable)) * 0.5)</f>
        <v>0.52425688625004696</v>
      </c>
      <c r="V126" s="11">
        <f>((_xlfn.RANK.EQ(Q126, $Q$2:$Q$981, 1) / COUNT($Q$2:$Q$981)) * 0.4) + ((_xlfn.RANK.EQ(T126, $T$2:$T$981,1 ) / COUNT($T$2:$T$981)) * 0.4) + ((_xlfn.RANK.EQ(U126, $U$2:$U$981, 1) / COUNT($U$2:$U$981)) * 0.1)</f>
        <v>0.42130325814536346</v>
      </c>
      <c r="W126" s="11">
        <f>((_xlfn.RANK.EQ(AA126, $AA$2:$AA$982, 1) / COUNT($AA$2:$AA$982)) * 0.5) + ((_xlfn.RANK.EQ(AB126, $AB$2:$AB$982,1 ) / COUNT($AB$2:$AB$982)) * 0.5)</f>
        <v>0.30200501253132828</v>
      </c>
      <c r="X126" s="11">
        <f>((_xlfn.RANK.EQ(AC126, $AC$2:$AC$982, 1) / COUNT($AC$2:$AC$983)) * 1)</f>
        <v>0.17543859649122806</v>
      </c>
      <c r="Y126" s="62">
        <f>((_xlfn.RANK.EQ(C126, Price, 0) / COUNT(Price)) * 0.5) + ((_xlfn.RANK.EQ(AD126, Price_BVPS, 1) / COUNT(Price_BVPS)) * 0.5)</f>
        <v>0.56265664160400997</v>
      </c>
      <c r="Z126" s="8">
        <f>IF(OR(H126="", I126="", H126=0, I126=0), 0, H126-I126)</f>
        <v>-212000</v>
      </c>
      <c r="AA126">
        <f>IF(OR(H126="", I126="", H126=0, I126=0), 0, (H126-I126) / ( (ABS(I126))))</f>
        <v>-0.10707070707070707</v>
      </c>
      <c r="AB126">
        <f>IF(OR(H126="", I126="", H126=0, I126=0), 0, (H126-I126) / ( (ABS(H126))))</f>
        <v>-0.11990950226244344</v>
      </c>
      <c r="AC126">
        <f>IF(OR(H126="", I126="", H126=0, I126=0), 0, IF(ABS(H126-I126) = (ABS(H126) + ABS(I126)), 0, (H126-I126) / ((ABS(H126) + ABS(I126)) / 200)))</f>
        <v>-11.312700106723586</v>
      </c>
      <c r="AD126" s="2">
        <f>G126-C126</f>
        <v>-0.96561431884765625</v>
      </c>
    </row>
    <row r="127" spans="1:30" x14ac:dyDescent="0.25">
      <c r="A127" s="7" t="s">
        <v>652</v>
      </c>
      <c r="B127" s="7" t="s">
        <v>653</v>
      </c>
      <c r="C127" s="8">
        <v>13.260000228881836</v>
      </c>
      <c r="D127" s="9">
        <v>-1.5042808789004472E-2</v>
      </c>
      <c r="E127" s="9">
        <v>0.86283371366924355</v>
      </c>
      <c r="F127" s="9">
        <v>68.506599426269531</v>
      </c>
      <c r="G127" s="9">
        <v>8.354461669921875</v>
      </c>
      <c r="H127" s="8">
        <v>-136000</v>
      </c>
      <c r="I127" s="8">
        <v>1103000</v>
      </c>
      <c r="J127" s="68"/>
      <c r="K127" s="7" t="s">
        <v>197</v>
      </c>
      <c r="L127" s="7" t="s">
        <v>28</v>
      </c>
      <c r="M127" s="9">
        <v>157.24424743652344</v>
      </c>
      <c r="N127" s="9"/>
      <c r="O127" s="10">
        <v>15.810000038146972</v>
      </c>
      <c r="P127" s="2">
        <f>C127-O127</f>
        <v>-2.5499998092651364</v>
      </c>
      <c r="Q127" s="11">
        <f>((_xlfn.RANK.EQ(F127, PE, 1) / COUNT(PE)) * 0.4) + ((_xlfn.RANK.EQ(N127, Cash_Ratio, 1) / COUNT(Cash_Ratio)) * 0.4) + ((_xlfn.RANK.EQ(M127, Debt_Equity, 0) / COUNT(Debt_Equity)) * 0.2)</f>
        <v>0.3347467608951708</v>
      </c>
      <c r="R127" s="9">
        <v>0</v>
      </c>
      <c r="S127" s="30">
        <f>((_xlfn.RANK.EQ(F127, PE, 1) / COUNT(PE)) * 0.4) + ((_xlfn.RANK.EQ(R127, $R$2:$R$400, 1) / COUNT($R$2:$R$400)) * 0.4) + ((_xlfn.RANK.EQ(M127, Debt_Equity, 0) / COUNT(Debt_Equity)) * 0.2)</f>
        <v>0.33433583959899754</v>
      </c>
      <c r="T127" s="11">
        <f>((_xlfn.RANK.EQ(D127, Alpha, 1) / COUNT(Alpha)) * 0.5) + ((_xlfn.RANK.EQ(E127, Beta, 1) / COUNT(Beta)) * 0.5)</f>
        <v>0.41478696741854637</v>
      </c>
      <c r="U127" s="11">
        <f>((_xlfn.RANK.EQ(H127, Accounts_Re,1 ) / COUNT(Accounts_Re)) * 0.5) + ((_xlfn.RANK.EQ(I127, Acc._payable, 0) / COUNT(Acc._payable)) * 0.5)</f>
        <v>0.4016446832763394</v>
      </c>
      <c r="V127" s="11">
        <f>((_xlfn.RANK.EQ(Q127, $Q$2:$Q$981, 1) / COUNT($Q$2:$Q$981)) * 0.4) + ((_xlfn.RANK.EQ(T127, $T$2:$T$981,1 ) / COUNT($T$2:$T$981)) * 0.4) + ((_xlfn.RANK.EQ(U127, $U$2:$U$981, 1) / COUNT($U$2:$U$981)) * 0.1)</f>
        <v>0.30100250626566416</v>
      </c>
      <c r="W127" s="11">
        <f>((_xlfn.RANK.EQ(AA127, $AA$2:$AA$982, 1) / COUNT($AA$2:$AA$982)) * 0.5) + ((_xlfn.RANK.EQ(AB127, $AB$2:$AB$982,1 ) / COUNT($AB$2:$AB$982)) * 0.5)</f>
        <v>0.10150375939849623</v>
      </c>
      <c r="X127" s="11">
        <f>((_xlfn.RANK.EQ(AC127, $AC$2:$AC$982, 1) / COUNT($AC$2:$AC$983)) * 1)</f>
        <v>0.19799498746867167</v>
      </c>
      <c r="Y127" s="62">
        <f>((_xlfn.RANK.EQ(C127, Price, 0) / COUNT(Price)) * 0.5) + ((_xlfn.RANK.EQ(AD127, Price_BVPS, 1) / COUNT(Price_BVPS)) * 0.5)</f>
        <v>0.5914786967418546</v>
      </c>
      <c r="Z127" s="8">
        <f>IF(OR(H127="", I127="", H127=0, I127=0), 0, H127-I127)</f>
        <v>-1239000</v>
      </c>
      <c r="AA127">
        <f>IF(OR(H127="", I127="", H127=0, I127=0), 0, (H127-I127) / ( (ABS(I127))))</f>
        <v>-1.1233000906618313</v>
      </c>
      <c r="AB127">
        <f>IF(OR(H127="", I127="", H127=0, I127=0), 0, (H127-I127) / ( (ABS(H127))))</f>
        <v>-9.110294117647058</v>
      </c>
      <c r="AC127">
        <f>IF(OR(H127="", I127="", H127=0, I127=0), 0, IF(ABS(H127-I127) = (ABS(H127) + ABS(I127)), 0, (H127-I127) / ((ABS(H127) + ABS(I127)) / 200)))</f>
        <v>0</v>
      </c>
      <c r="AD127" s="2">
        <f>G127-C127</f>
        <v>-4.9055385589599609</v>
      </c>
    </row>
    <row r="128" spans="1:30" x14ac:dyDescent="0.25">
      <c r="A128" s="7" t="s">
        <v>195</v>
      </c>
      <c r="B128" s="7" t="s">
        <v>196</v>
      </c>
      <c r="C128" s="8">
        <v>24.75</v>
      </c>
      <c r="D128" s="9">
        <v>0.21718081656041024</v>
      </c>
      <c r="E128" s="9">
        <v>0.89187963041714324</v>
      </c>
      <c r="F128" s="9">
        <v>50.973735809326172</v>
      </c>
      <c r="G128" s="9">
        <v>14.922304153442383</v>
      </c>
      <c r="H128" s="8">
        <v>-25000</v>
      </c>
      <c r="I128" s="8">
        <v>861000</v>
      </c>
      <c r="J128" s="68"/>
      <c r="K128" s="7" t="s">
        <v>197</v>
      </c>
      <c r="L128" s="7" t="s">
        <v>32</v>
      </c>
      <c r="M128" s="9">
        <v>134.7034912109375</v>
      </c>
      <c r="N128" s="9"/>
      <c r="O128" s="10">
        <v>29.813999938964844</v>
      </c>
      <c r="P128" s="2">
        <f>C128-O128</f>
        <v>-5.0639999389648445</v>
      </c>
      <c r="Q128" s="11">
        <f>((_xlfn.RANK.EQ(F128, PE, 1) / COUNT(PE)) * 0.4) + ((_xlfn.RANK.EQ(N128, Cash_Ratio, 1) / COUNT(Cash_Ratio)) * 0.4) + ((_xlfn.RANK.EQ(M128, Debt_Equity, 0) / COUNT(Debt_Equity)) * 0.2)</f>
        <v>0.31068661051923091</v>
      </c>
      <c r="R128" s="9">
        <v>0</v>
      </c>
      <c r="S128" s="30">
        <f>((_xlfn.RANK.EQ(F128, PE, 1) / COUNT(PE)) * 0.4) + ((_xlfn.RANK.EQ(R128, $R$2:$R$400, 1) / COUNT($R$2:$R$400)) * 0.4) + ((_xlfn.RANK.EQ(M128, Debt_Equity, 0) / COUNT(Debt_Equity)) * 0.2)</f>
        <v>0.31027568922305765</v>
      </c>
      <c r="T128" s="11">
        <f>((_xlfn.RANK.EQ(D128, Alpha, 1) / COUNT(Alpha)) * 0.5) + ((_xlfn.RANK.EQ(E128, Beta, 1) / COUNT(Beta)) * 0.5)</f>
        <v>0.59022556390977443</v>
      </c>
      <c r="U128" s="11">
        <f>((_xlfn.RANK.EQ(H128, Accounts_Re,1 ) / COUNT(Accounts_Re)) * 0.5) + ((_xlfn.RANK.EQ(I128, Acc._payable, 0) / COUNT(Acc._payable)) * 0.5)</f>
        <v>0.41956960154322148</v>
      </c>
      <c r="V128" s="11">
        <f>((_xlfn.RANK.EQ(Q128, $Q$2:$Q$981, 1) / COUNT($Q$2:$Q$981)) * 0.4) + ((_xlfn.RANK.EQ(T128, $T$2:$T$981,1 ) / COUNT($T$2:$T$981)) * 0.4) + ((_xlfn.RANK.EQ(U128, $U$2:$U$981, 1) / COUNT($U$2:$U$981)) * 0.1)</f>
        <v>0.39799498746867168</v>
      </c>
      <c r="W128" s="11">
        <f>((_xlfn.RANK.EQ(AA128, $AA$2:$AA$982, 1) / COUNT($AA$2:$AA$982)) * 0.5) + ((_xlfn.RANK.EQ(AB128, $AB$2:$AB$982,1 ) / COUNT($AB$2:$AB$982)) * 0.5)</f>
        <v>0.10025062656641603</v>
      </c>
      <c r="X128" s="11">
        <f>((_xlfn.RANK.EQ(AC128, $AC$2:$AC$982, 1) / COUNT($AC$2:$AC$983)) * 1)</f>
        <v>0.19799498746867167</v>
      </c>
      <c r="Y128" s="62">
        <f>((_xlfn.RANK.EQ(C128, Price, 0) / COUNT(Price)) * 0.5) + ((_xlfn.RANK.EQ(AD128, Price_BVPS, 1) / COUNT(Price_BVPS)) * 0.5)</f>
        <v>0.20802005012531327</v>
      </c>
      <c r="Z128" s="8">
        <f>IF(OR(H128="", I128="", H128=0, I128=0), 0, H128-I128)</f>
        <v>-886000</v>
      </c>
      <c r="AA128">
        <f>IF(OR(H128="", I128="", H128=0, I128=0), 0, (H128-I128) / ( (ABS(I128))))</f>
        <v>-1.0290360046457607</v>
      </c>
      <c r="AB128">
        <f>IF(OR(H128="", I128="", H128=0, I128=0), 0, (H128-I128) / ( (ABS(H128))))</f>
        <v>-35.44</v>
      </c>
      <c r="AC128">
        <f>IF(OR(H128="", I128="", H128=0, I128=0), 0, IF(ABS(H128-I128) = (ABS(H128) + ABS(I128)), 0, (H128-I128) / ((ABS(H128) + ABS(I128)) / 200)))</f>
        <v>0</v>
      </c>
      <c r="AD128" s="2">
        <f>G128-C128</f>
        <v>-9.8276958465576172</v>
      </c>
    </row>
    <row r="129" spans="1:30" x14ac:dyDescent="0.25">
      <c r="A129" s="7" t="s">
        <v>203</v>
      </c>
      <c r="B129" s="7" t="s">
        <v>204</v>
      </c>
      <c r="C129" s="8">
        <v>24.690000534057617</v>
      </c>
      <c r="D129" s="9">
        <v>0.38984701735794575</v>
      </c>
      <c r="E129" s="9">
        <v>1.079538743906804</v>
      </c>
      <c r="F129" s="9">
        <v>27.752809524536133</v>
      </c>
      <c r="G129" s="9">
        <v>19.576650619506836</v>
      </c>
      <c r="H129" s="8">
        <v>-830000</v>
      </c>
      <c r="I129" s="8">
        <v>5568000</v>
      </c>
      <c r="J129" s="68"/>
      <c r="K129" s="7" t="s">
        <v>197</v>
      </c>
      <c r="L129" s="7" t="s">
        <v>174</v>
      </c>
      <c r="M129" s="9">
        <v>149.66935729980469</v>
      </c>
      <c r="N129" s="9"/>
      <c r="O129" s="10">
        <v>30.05800018310547</v>
      </c>
      <c r="P129" s="2">
        <f>C129-O129</f>
        <v>-5.367999649047853</v>
      </c>
      <c r="Q129" s="11">
        <f>((_xlfn.RANK.EQ(F129, PE, 1) / COUNT(PE)) * 0.4) + ((_xlfn.RANK.EQ(N129, Cash_Ratio, 1) / COUNT(Cash_Ratio)) * 0.4) + ((_xlfn.RANK.EQ(M129, Debt_Equity, 0) / COUNT(Debt_Equity)) * 0.2)</f>
        <v>0.19990966816334124</v>
      </c>
      <c r="R129" s="9">
        <v>0</v>
      </c>
      <c r="S129" s="30">
        <f>((_xlfn.RANK.EQ(F129, PE, 1) / COUNT(PE)) * 0.4) + ((_xlfn.RANK.EQ(R129, $R$2:$R$400, 1) / COUNT($R$2:$R$400)) * 0.4) + ((_xlfn.RANK.EQ(M129, Debt_Equity, 0) / COUNT(Debt_Equity)) * 0.2)</f>
        <v>0.19949874686716795</v>
      </c>
      <c r="T129" s="11">
        <f>((_xlfn.RANK.EQ(D129, Alpha, 1) / COUNT(Alpha)) * 0.5) + ((_xlfn.RANK.EQ(E129, Beta, 1) / COUNT(Beta)) * 0.5)</f>
        <v>0.72681704260651625</v>
      </c>
      <c r="U129" s="11">
        <f>((_xlfn.RANK.EQ(H129, Accounts_Re,1 ) / COUNT(Accounts_Re)) * 0.5) + ((_xlfn.RANK.EQ(I129, Acc._payable, 0) / COUNT(Acc._payable)) * 0.5)</f>
        <v>0.28332894918141621</v>
      </c>
      <c r="V129" s="11">
        <f>((_xlfn.RANK.EQ(Q129, $Q$2:$Q$981, 1) / COUNT($Q$2:$Q$981)) * 0.4) + ((_xlfn.RANK.EQ(T129, $T$2:$T$981,1 ) / COUNT($T$2:$T$981)) * 0.4) + ((_xlfn.RANK.EQ(U129, $U$2:$U$981, 1) / COUNT($U$2:$U$981)) * 0.1)</f>
        <v>0.40651629072681705</v>
      </c>
      <c r="W129" s="11">
        <f>((_xlfn.RANK.EQ(AA129, $AA$2:$AA$982, 1) / COUNT($AA$2:$AA$982)) * 0.5) + ((_xlfn.RANK.EQ(AB129, $AB$2:$AB$982,1 ) / COUNT($AB$2:$AB$982)) * 0.5)</f>
        <v>0.10526315789473684</v>
      </c>
      <c r="X129" s="11">
        <f>((_xlfn.RANK.EQ(AC129, $AC$2:$AC$982, 1) / COUNT($AC$2:$AC$983)) * 1)</f>
        <v>0.19799498746867167</v>
      </c>
      <c r="Y129" s="62">
        <f>((_xlfn.RANK.EQ(C129, Price, 0) / COUNT(Price)) * 0.5) + ((_xlfn.RANK.EQ(AD129, Price_BVPS, 1) / COUNT(Price_BVPS)) * 0.5)</f>
        <v>0.34586466165413532</v>
      </c>
      <c r="Z129" s="8">
        <f>IF(OR(H129="", I129="", H129=0, I129=0), 0, H129-I129)</f>
        <v>-6398000</v>
      </c>
      <c r="AA129">
        <f>IF(OR(H129="", I129="", H129=0, I129=0), 0, (H129-I129) / ( (ABS(I129))))</f>
        <v>-1.149066091954023</v>
      </c>
      <c r="AB129">
        <f>IF(OR(H129="", I129="", H129=0, I129=0), 0, (H129-I129) / ( (ABS(H129))))</f>
        <v>-7.7084337349397591</v>
      </c>
      <c r="AC129">
        <f>IF(OR(H129="", I129="", H129=0, I129=0), 0, IF(ABS(H129-I129) = (ABS(H129) + ABS(I129)), 0, (H129-I129) / ((ABS(H129) + ABS(I129)) / 200)))</f>
        <v>0</v>
      </c>
      <c r="AD129" s="2">
        <f>G129-C129</f>
        <v>-5.1133499145507813</v>
      </c>
    </row>
    <row r="130" spans="1:30" x14ac:dyDescent="0.25">
      <c r="A130" s="7" t="s">
        <v>245</v>
      </c>
      <c r="B130" s="7" t="s">
        <v>246</v>
      </c>
      <c r="C130" s="8">
        <v>22.600000381469727</v>
      </c>
      <c r="D130" s="9">
        <v>0.72567203645492984</v>
      </c>
      <c r="E130" s="9">
        <v>1.2406772629757925</v>
      </c>
      <c r="F130" s="9">
        <v>33.670261383056641</v>
      </c>
      <c r="G130" s="9">
        <v>4.7082037925720215</v>
      </c>
      <c r="H130" s="8">
        <v>-729000</v>
      </c>
      <c r="I130" s="8">
        <v>-7533000</v>
      </c>
      <c r="J130" s="68"/>
      <c r="K130" s="7" t="s">
        <v>247</v>
      </c>
      <c r="L130" s="7" t="s">
        <v>248</v>
      </c>
      <c r="M130" s="9">
        <v>8.9777288436889648</v>
      </c>
      <c r="N130" s="9">
        <v>0.95495301485061646</v>
      </c>
      <c r="O130" s="10">
        <v>25.672000122070312</v>
      </c>
      <c r="P130" s="2">
        <f>C130-O130</f>
        <v>-3.0719997406005852</v>
      </c>
      <c r="Q130" s="11">
        <f>((_xlfn.RANK.EQ(F130, PE, 1) / COUNT(PE)) * 0.4) + ((_xlfn.RANK.EQ(N130, Cash_Ratio, 1) / COUNT(Cash_Ratio)) * 0.4) + ((_xlfn.RANK.EQ(M130, Debt_Equity, 0) / COUNT(Debt_Equity)) * 0.2)</f>
        <v>0.63593790129032834</v>
      </c>
      <c r="R130" s="9">
        <v>0.95495301485061646</v>
      </c>
      <c r="S130" s="30">
        <f>((_xlfn.RANK.EQ(F130, PE, 1) / COUNT(PE)) * 0.4) + ((_xlfn.RANK.EQ(R130, $R$2:$R$400, 1) / COUNT($R$2:$R$400)) * 0.4) + ((_xlfn.RANK.EQ(M130, Debt_Equity, 0) / COUNT(Debt_Equity)) * 0.2)</f>
        <v>0.66716791979949874</v>
      </c>
      <c r="T130" s="11">
        <f>((_xlfn.RANK.EQ(D130, Alpha, 1) / COUNT(Alpha)) * 0.5) + ((_xlfn.RANK.EQ(E130, Beta, 1) / COUNT(Beta)) * 0.5)</f>
        <v>0.85213032581453629</v>
      </c>
      <c r="U130" s="11">
        <f>((_xlfn.RANK.EQ(H130, Accounts_Re,1 ) / COUNT(Accounts_Re)) * 0.5) + ((_xlfn.RANK.EQ(I130, Acc._payable, 0) / COUNT(Acc._payable)) * 0.5)</f>
        <v>0.59526135808500236</v>
      </c>
      <c r="V130" s="11">
        <f>((_xlfn.RANK.EQ(Q130, $Q$2:$Q$981, 1) / COUNT($Q$2:$Q$981)) * 0.4) + ((_xlfn.RANK.EQ(T130, $T$2:$T$981,1 ) / COUNT($T$2:$T$981)) * 0.4) + ((_xlfn.RANK.EQ(U130, $U$2:$U$981, 1) / COUNT($U$2:$U$981)) * 0.1)</f>
        <v>0.79248120300751879</v>
      </c>
      <c r="W130" s="11">
        <f>((_xlfn.RANK.EQ(AA130, $AA$2:$AA$982, 1) / COUNT($AA$2:$AA$982)) * 0.5) + ((_xlfn.RANK.EQ(AB130, $AB$2:$AB$982,1 ) / COUNT($AB$2:$AB$982)) * 0.5)</f>
        <v>0.89974937343358397</v>
      </c>
      <c r="X130" s="11">
        <f>((_xlfn.RANK.EQ(AC130, $AC$2:$AC$982, 1) / COUNT($AC$2:$AC$983)) * 1)</f>
        <v>0.96741854636591473</v>
      </c>
      <c r="Y130" s="62">
        <f>((_xlfn.RANK.EQ(C130, Price, 0) / COUNT(Price)) * 0.5) + ((_xlfn.RANK.EQ(AD130, Price_BVPS, 1) / COUNT(Price_BVPS)) * 0.5)</f>
        <v>0.13533834586466165</v>
      </c>
      <c r="Z130" s="8">
        <f>IF(OR(H130="", I130="", H130=0, I130=0), 0, H130-I130)</f>
        <v>6804000</v>
      </c>
      <c r="AA130">
        <f>IF(OR(H130="", I130="", H130=0, I130=0), 0, (H130-I130) / ( (ABS(I130))))</f>
        <v>0.90322580645161288</v>
      </c>
      <c r="AB130">
        <f>IF(OR(H130="", I130="", H130=0, I130=0), 0, (H130-I130) / ( (ABS(H130))))</f>
        <v>9.3333333333333339</v>
      </c>
      <c r="AC130">
        <f>IF(OR(H130="", I130="", H130=0, I130=0), 0, IF(ABS(H130-I130) = (ABS(H130) + ABS(I130)), 0, (H130-I130) / ((ABS(H130) + ABS(I130)) / 200)))</f>
        <v>164.70588235294119</v>
      </c>
      <c r="AD130" s="2">
        <f>G130-C130</f>
        <v>-17.891796588897705</v>
      </c>
    </row>
    <row r="131" spans="1:30" x14ac:dyDescent="0.25">
      <c r="A131" s="7" t="s">
        <v>249</v>
      </c>
      <c r="B131" s="7" t="s">
        <v>250</v>
      </c>
      <c r="C131" s="8">
        <v>22.579999923706055</v>
      </c>
      <c r="D131" s="9">
        <v>0.3258389291929662</v>
      </c>
      <c r="E131" s="9">
        <v>1.0206044420249116</v>
      </c>
      <c r="F131" s="9">
        <v>29.651971817016602</v>
      </c>
      <c r="G131" s="9">
        <v>2.1541900634765625</v>
      </c>
      <c r="H131" s="8">
        <v>-54000000</v>
      </c>
      <c r="I131" s="8">
        <v>251000320</v>
      </c>
      <c r="J131" s="68"/>
      <c r="K131" s="7" t="s">
        <v>247</v>
      </c>
      <c r="L131" s="7" t="s">
        <v>48</v>
      </c>
      <c r="M131" s="9">
        <v>94.122116088867188</v>
      </c>
      <c r="N131" s="9">
        <v>0.70450502634048462</v>
      </c>
      <c r="O131" s="10">
        <v>26.511999893188477</v>
      </c>
      <c r="P131" s="2">
        <f>C131-O131</f>
        <v>-3.9319999694824226</v>
      </c>
      <c r="Q131" s="11">
        <f>((_xlfn.RANK.EQ(F131, PE, 1) / COUNT(PE)) * 0.4) + ((_xlfn.RANK.EQ(N131, Cash_Ratio, 1) / COUNT(Cash_Ratio)) * 0.4) + ((_xlfn.RANK.EQ(M131, Debt_Equity, 0) / COUNT(Debt_Equity)) * 0.2)</f>
        <v>0.50673680668101351</v>
      </c>
      <c r="R131" s="9">
        <v>0.70450502634048462</v>
      </c>
      <c r="S131" s="30">
        <f>((_xlfn.RANK.EQ(F131, PE, 1) / COUNT(PE)) * 0.4) + ((_xlfn.RANK.EQ(R131, $R$2:$R$400, 1) / COUNT($R$2:$R$400)) * 0.4) + ((_xlfn.RANK.EQ(M131, Debt_Equity, 0) / COUNT(Debt_Equity)) * 0.2)</f>
        <v>0.54536340852130327</v>
      </c>
      <c r="T131" s="11">
        <f>((_xlfn.RANK.EQ(D131, Alpha, 1) / COUNT(Alpha)) * 0.5) + ((_xlfn.RANK.EQ(E131, Beta, 1) / COUNT(Beta)) * 0.5)</f>
        <v>0.67418546365914778</v>
      </c>
      <c r="U131" s="11">
        <f>((_xlfn.RANK.EQ(H131, Accounts_Re,1 ) / COUNT(Accounts_Re)) * 0.5) + ((_xlfn.RANK.EQ(I131, Acc._payable, 0) / COUNT(Acc._payable)) * 0.5)</f>
        <v>3.5718311976250423E-2</v>
      </c>
      <c r="V131" s="11">
        <f>((_xlfn.RANK.EQ(Q131, $Q$2:$Q$981, 1) / COUNT($Q$2:$Q$981)) * 0.4) + ((_xlfn.RANK.EQ(T131, $T$2:$T$981,1 ) / COUNT($T$2:$T$981)) * 0.4) + ((_xlfn.RANK.EQ(U131, $U$2:$U$981, 1) / COUNT($U$2:$U$981)) * 0.1)</f>
        <v>0.55513784461152882</v>
      </c>
      <c r="W131" s="11">
        <f>((_xlfn.RANK.EQ(AA131, $AA$2:$AA$982, 1) / COUNT($AA$2:$AA$982)) * 0.5) + ((_xlfn.RANK.EQ(AB131, $AB$2:$AB$982,1 ) / COUNT($AB$2:$AB$982)) * 0.5)</f>
        <v>0.10902255639097744</v>
      </c>
      <c r="X131" s="11">
        <f>((_xlfn.RANK.EQ(AC131, $AC$2:$AC$982, 1) / COUNT($AC$2:$AC$983)) * 1)</f>
        <v>0.19799498746867167</v>
      </c>
      <c r="Y131" s="62">
        <f>((_xlfn.RANK.EQ(C131, Price, 0) / COUNT(Price)) * 0.5) + ((_xlfn.RANK.EQ(AD131, Price_BVPS, 1) / COUNT(Price_BVPS)) * 0.5)</f>
        <v>0.12030075187969924</v>
      </c>
      <c r="Z131" s="8">
        <f>IF(OR(H131="", I131="", H131=0, I131=0), 0, H131-I131)</f>
        <v>-305000320</v>
      </c>
      <c r="AA131">
        <f>IF(OR(H131="", I131="", H131=0, I131=0), 0, (H131-I131) / ( (ABS(I131))))</f>
        <v>-1.2151391679500647</v>
      </c>
      <c r="AB131">
        <f>IF(OR(H131="", I131="", H131=0, I131=0), 0, (H131-I131) / ( (ABS(H131))))</f>
        <v>-5.6481540740740739</v>
      </c>
      <c r="AC131">
        <f>IF(OR(H131="", I131="", H131=0, I131=0), 0, IF(ABS(H131-I131) = (ABS(H131) + ABS(I131)), 0, (H131-I131) / ((ABS(H131) + ABS(I131)) / 200)))</f>
        <v>0</v>
      </c>
      <c r="AD131" s="2">
        <f>G131-C131</f>
        <v>-20.425809860229492</v>
      </c>
    </row>
    <row r="132" spans="1:30" x14ac:dyDescent="0.25">
      <c r="A132" s="7" t="s">
        <v>742</v>
      </c>
      <c r="B132" s="7" t="s">
        <v>743</v>
      </c>
      <c r="C132" s="8">
        <v>11.869999885559082</v>
      </c>
      <c r="D132" s="9">
        <v>0.12134144015033223</v>
      </c>
      <c r="E132" s="9">
        <v>1.5465832229770442</v>
      </c>
      <c r="F132" s="9">
        <v>42.187828063964844</v>
      </c>
      <c r="G132" s="9">
        <v>5.2313480377197266</v>
      </c>
      <c r="H132" s="8">
        <v>4792000</v>
      </c>
      <c r="I132" s="8">
        <v>4719000</v>
      </c>
      <c r="J132" s="68"/>
      <c r="K132" s="7" t="s">
        <v>464</v>
      </c>
      <c r="L132" s="7" t="s">
        <v>32</v>
      </c>
      <c r="M132" s="9">
        <v>69.163429260253906</v>
      </c>
      <c r="N132" s="9">
        <v>1.1448179483413696</v>
      </c>
      <c r="O132" s="10">
        <v>14.319999885559081</v>
      </c>
      <c r="P132" s="2">
        <f>C132-O132</f>
        <v>-2.4499999999999993</v>
      </c>
      <c r="Q132" s="11">
        <f>((_xlfn.RANK.EQ(F132, PE, 1) / COUNT(PE)) * 0.4) + ((_xlfn.RANK.EQ(N132, Cash_Ratio, 1) / COUNT(Cash_Ratio)) * 0.4) + ((_xlfn.RANK.EQ(M132, Debt_Equity, 0) / COUNT(Debt_Equity)) * 0.2)</f>
        <v>0.63394174482141752</v>
      </c>
      <c r="R132" s="9">
        <v>1.1448179483413696</v>
      </c>
      <c r="S132" s="30">
        <f>((_xlfn.RANK.EQ(F132, PE, 1) / COUNT(PE)) * 0.4) + ((_xlfn.RANK.EQ(R132, $R$2:$R$400, 1) / COUNT($R$2:$R$400)) * 0.4) + ((_xlfn.RANK.EQ(M132, Debt_Equity, 0) / COUNT(Debt_Equity)) * 0.2)</f>
        <v>0.66065162907268171</v>
      </c>
      <c r="T132" s="11">
        <f>((_xlfn.RANK.EQ(D132, Alpha, 1) / COUNT(Alpha)) * 0.5) + ((_xlfn.RANK.EQ(E132, Beta, 1) / COUNT(Beta)) * 0.5)</f>
        <v>0.73182957393483705</v>
      </c>
      <c r="U132" s="11">
        <f>((_xlfn.RANK.EQ(H132, Accounts_Re,1 ) / COUNT(Accounts_Re)) * 0.5) + ((_xlfn.RANK.EQ(I132, Acc._payable, 0) / COUNT(Acc._payable)) * 0.5)</f>
        <v>0.51382886776145209</v>
      </c>
      <c r="V132" s="11">
        <f>((_xlfn.RANK.EQ(Q132, $Q$2:$Q$981, 1) / COUNT($Q$2:$Q$981)) * 0.4) + ((_xlfn.RANK.EQ(T132, $T$2:$T$981,1 ) / COUNT($T$2:$T$981)) * 0.4) + ((_xlfn.RANK.EQ(U132, $U$2:$U$981, 1) / COUNT($U$2:$U$981)) * 0.1)</f>
        <v>0.74185463659147877</v>
      </c>
      <c r="W132" s="11">
        <f>((_xlfn.RANK.EQ(AA132, $AA$2:$AA$982, 1) / COUNT($AA$2:$AA$982)) * 0.5) + ((_xlfn.RANK.EQ(AB132, $AB$2:$AB$982,1 ) / COUNT($AB$2:$AB$982)) * 0.5)</f>
        <v>0.74937343358395991</v>
      </c>
      <c r="X132" s="11">
        <f>((_xlfn.RANK.EQ(AC132, $AC$2:$AC$982, 1) / COUNT($AC$2:$AC$983)) * 1)</f>
        <v>0.84711779448621549</v>
      </c>
      <c r="Y132" s="62">
        <f>((_xlfn.RANK.EQ(C132, Price, 0) / COUNT(Price)) * 0.5) + ((_xlfn.RANK.EQ(AD132, Price_BVPS, 1) / COUNT(Price_BVPS)) * 0.5)</f>
        <v>0.59899749373433586</v>
      </c>
      <c r="Z132" s="8">
        <f>IF(OR(H132="", I132="", H132=0, I132=0), 0, H132-I132)</f>
        <v>73000</v>
      </c>
      <c r="AA132">
        <f>IF(OR(H132="", I132="", H132=0, I132=0), 0, (H132-I132) / ( (ABS(I132))))</f>
        <v>1.5469379105742743E-2</v>
      </c>
      <c r="AB132">
        <f>IF(OR(H132="", I132="", H132=0, I132=0), 0, (H132-I132) / ( (ABS(H132))))</f>
        <v>1.5233722871452421E-2</v>
      </c>
      <c r="AC132">
        <f>IF(OR(H132="", I132="", H132=0, I132=0), 0, IF(ABS(H132-I132) = (ABS(H132) + ABS(I132)), 0, (H132-I132) / ((ABS(H132) + ABS(I132)) / 200)))</f>
        <v>1.5350646619703501</v>
      </c>
      <c r="AD132" s="2">
        <f>G132-C132</f>
        <v>-6.6386518478393555</v>
      </c>
    </row>
    <row r="133" spans="1:30" x14ac:dyDescent="0.25">
      <c r="A133" s="7" t="s">
        <v>615</v>
      </c>
      <c r="B133" s="7" t="s">
        <v>616</v>
      </c>
      <c r="C133" s="8">
        <v>13.859999656677246</v>
      </c>
      <c r="D133" s="9">
        <v>-0.60797663762165788</v>
      </c>
      <c r="E133" s="9">
        <v>1.5450128965478527</v>
      </c>
      <c r="F133" s="9">
        <v>20.322473526000977</v>
      </c>
      <c r="G133" s="9">
        <v>13.438949584960938</v>
      </c>
      <c r="H133" s="8">
        <v>-5741000</v>
      </c>
      <c r="I133" s="8">
        <v>-339000</v>
      </c>
      <c r="J133" s="68"/>
      <c r="K133" s="7" t="s">
        <v>464</v>
      </c>
      <c r="L133" s="7" t="s">
        <v>48</v>
      </c>
      <c r="M133" s="9">
        <v>71.141517639160156</v>
      </c>
      <c r="N133" s="9">
        <v>1.9802349805831909</v>
      </c>
      <c r="O133" s="10">
        <v>16.717999839782713</v>
      </c>
      <c r="P133" s="2">
        <f>C133-O133</f>
        <v>-2.8580001831054673</v>
      </c>
      <c r="Q133" s="11">
        <f>((_xlfn.RANK.EQ(F133, PE, 1) / COUNT(PE)) * 0.4) + ((_xlfn.RANK.EQ(N133, Cash_Ratio, 1) / COUNT(Cash_Ratio)) * 0.4) + ((_xlfn.RANK.EQ(M133, Debt_Equity, 0) / COUNT(Debt_Equity)) * 0.2)</f>
        <v>0.52578796815359963</v>
      </c>
      <c r="R133" s="9">
        <v>1.9802349805831909</v>
      </c>
      <c r="S133" s="30">
        <f>((_xlfn.RANK.EQ(F133, PE, 1) / COUNT(PE)) * 0.4) + ((_xlfn.RANK.EQ(R133, $R$2:$R$400, 1) / COUNT($R$2:$R$400)) * 0.4) + ((_xlfn.RANK.EQ(M133, Debt_Equity, 0) / COUNT(Debt_Equity)) * 0.2)</f>
        <v>0.53934837092731835</v>
      </c>
      <c r="T133" s="11">
        <f>((_xlfn.RANK.EQ(D133, Alpha, 1) / COUNT(Alpha)) * 0.5) + ((_xlfn.RANK.EQ(E133, Beta, 1) / COUNT(Beta)) * 0.5)</f>
        <v>0.48621553884711777</v>
      </c>
      <c r="U133" s="11">
        <f>((_xlfn.RANK.EQ(H133, Accounts_Re,1 ) / COUNT(Accounts_Re)) * 0.5) + ((_xlfn.RANK.EQ(I133, Acc._payable, 0) / COUNT(Acc._payable)) * 0.5)</f>
        <v>0.41681384890959877</v>
      </c>
      <c r="V133" s="11">
        <f>((_xlfn.RANK.EQ(Q133, $Q$2:$Q$981, 1) / COUNT($Q$2:$Q$981)) * 0.4) + ((_xlfn.RANK.EQ(T133, $T$2:$T$981,1 ) / COUNT($T$2:$T$981)) * 0.4) + ((_xlfn.RANK.EQ(U133, $U$2:$U$981, 1) / COUNT($U$2:$U$981)) * 0.1)</f>
        <v>0.48145363408521308</v>
      </c>
      <c r="W133" s="11">
        <f>((_xlfn.RANK.EQ(AA133, $AA$2:$AA$982, 1) / COUNT($AA$2:$AA$982)) * 0.5) + ((_xlfn.RANK.EQ(AB133, $AB$2:$AB$982,1 ) / COUNT($AB$2:$AB$982)) * 0.5)</f>
        <v>0.11278195488721804</v>
      </c>
      <c r="X133" s="11">
        <f>((_xlfn.RANK.EQ(AC133, $AC$2:$AC$982, 1) / COUNT($AC$2:$AC$983)) * 1)</f>
        <v>2.5062656641604009E-2</v>
      </c>
      <c r="Y133" s="62">
        <f>((_xlfn.RANK.EQ(C133, Price, 0) / COUNT(Price)) * 0.5) + ((_xlfn.RANK.EQ(AD133, Price_BVPS, 1) / COUNT(Price_BVPS)) * 0.5)</f>
        <v>0.67167919799498743</v>
      </c>
      <c r="Z133" s="8">
        <f>IF(OR(H133="", I133="", H133=0, I133=0), 0, H133-I133)</f>
        <v>-5402000</v>
      </c>
      <c r="AA133">
        <f>IF(OR(H133="", I133="", H133=0, I133=0), 0, (H133-I133) / ( (ABS(I133))))</f>
        <v>-15.935103244837759</v>
      </c>
      <c r="AB133">
        <f>IF(OR(H133="", I133="", H133=0, I133=0), 0, (H133-I133) / ( (ABS(H133))))</f>
        <v>-0.94095105382337574</v>
      </c>
      <c r="AC133">
        <f>IF(OR(H133="", I133="", H133=0, I133=0), 0, IF(ABS(H133-I133) = (ABS(H133) + ABS(I133)), 0, (H133-I133) / ((ABS(H133) + ABS(I133)) / 200)))</f>
        <v>-177.69736842105263</v>
      </c>
      <c r="AD133" s="2">
        <f>G133-C133</f>
        <v>-0.42105007171630859</v>
      </c>
    </row>
    <row r="134" spans="1:30" x14ac:dyDescent="0.25">
      <c r="A134" s="7" t="s">
        <v>462</v>
      </c>
      <c r="B134" s="7" t="s">
        <v>463</v>
      </c>
      <c r="C134" s="8">
        <v>16.840000152587891</v>
      </c>
      <c r="D134" s="9">
        <v>0.28341341668387787</v>
      </c>
      <c r="E134" s="9">
        <v>0.99889672290155873</v>
      </c>
      <c r="F134" s="9">
        <v>26.885204315185547</v>
      </c>
      <c r="G134" s="9">
        <v>4.4485058784484863</v>
      </c>
      <c r="H134" s="8">
        <v>5761000</v>
      </c>
      <c r="I134" s="8">
        <v>1174000</v>
      </c>
      <c r="J134" s="68"/>
      <c r="K134" s="7" t="s">
        <v>464</v>
      </c>
      <c r="L134" s="7" t="s">
        <v>210</v>
      </c>
      <c r="M134" s="9">
        <v>130.69808959960938</v>
      </c>
      <c r="N134" s="9">
        <v>0.66473501920700073</v>
      </c>
      <c r="O134" s="10">
        <v>20.438000106811522</v>
      </c>
      <c r="P134" s="2">
        <f>C134-O134</f>
        <v>-3.5979999542236314</v>
      </c>
      <c r="Q134" s="11">
        <f>((_xlfn.RANK.EQ(F134, PE, 1) / COUNT(PE)) * 0.4) + ((_xlfn.RANK.EQ(N134, Cash_Ratio, 1) / COUNT(Cash_Ratio)) * 0.4) + ((_xlfn.RANK.EQ(M134, Debt_Equity, 0) / COUNT(Debt_Equity)) * 0.2)</f>
        <v>0.45998033954143314</v>
      </c>
      <c r="R134" s="9">
        <v>0.66473501920700073</v>
      </c>
      <c r="S134" s="30">
        <f>((_xlfn.RANK.EQ(F134, PE, 1) / COUNT(PE)) * 0.4) + ((_xlfn.RANK.EQ(R134, $R$2:$R$400, 1) / COUNT($R$2:$R$400)) * 0.4) + ((_xlfn.RANK.EQ(M134, Debt_Equity, 0) / COUNT(Debt_Equity)) * 0.2)</f>
        <v>0.50025062656641606</v>
      </c>
      <c r="T134" s="11">
        <f>((_xlfn.RANK.EQ(D134, Alpha, 1) / COUNT(Alpha)) * 0.5) + ((_xlfn.RANK.EQ(E134, Beta, 1) / COUNT(Beta)) * 0.5)</f>
        <v>0.64786967418546371</v>
      </c>
      <c r="U134" s="11">
        <f>((_xlfn.RANK.EQ(H134, Accounts_Re,1 ) / COUNT(Accounts_Re)) * 0.5) + ((_xlfn.RANK.EQ(I134, Acc._payable, 0) / COUNT(Acc._payable)) * 0.5)</f>
        <v>0.59335112046396854</v>
      </c>
      <c r="V134" s="11">
        <f>((_xlfn.RANK.EQ(Q134, $Q$2:$Q$981, 1) / COUNT($Q$2:$Q$981)) * 0.4) + ((_xlfn.RANK.EQ(T134, $T$2:$T$981,1 ) / COUNT($T$2:$T$981)) * 0.4) + ((_xlfn.RANK.EQ(U134, $U$2:$U$981, 1) / COUNT($U$2:$U$981)) * 0.1)</f>
        <v>0.58145363408521311</v>
      </c>
      <c r="W134" s="11">
        <f>((_xlfn.RANK.EQ(AA134, $AA$2:$AA$982, 1) / COUNT($AA$2:$AA$982)) * 0.5) + ((_xlfn.RANK.EQ(AB134, $AB$2:$AB$982,1 ) / COUNT($AB$2:$AB$982)) * 0.5)</f>
        <v>0.89724310776942351</v>
      </c>
      <c r="X134" s="11">
        <f>((_xlfn.RANK.EQ(AC134, $AC$2:$AC$982, 1) / COUNT($AC$2:$AC$983)) * 1)</f>
        <v>0.94987468671679198</v>
      </c>
      <c r="Y134" s="62">
        <f>((_xlfn.RANK.EQ(C134, Price, 0) / COUNT(Price)) * 0.5) + ((_xlfn.RANK.EQ(AD134, Price_BVPS, 1) / COUNT(Price_BVPS)) * 0.5)</f>
        <v>0.30827067669172931</v>
      </c>
      <c r="Z134" s="8">
        <f>IF(OR(H134="", I134="", H134=0, I134=0), 0, H134-I134)</f>
        <v>4587000</v>
      </c>
      <c r="AA134">
        <f>IF(OR(H134="", I134="", H134=0, I134=0), 0, (H134-I134) / ( (ABS(I134))))</f>
        <v>3.9071550255536627</v>
      </c>
      <c r="AB134">
        <f>IF(OR(H134="", I134="", H134=0, I134=0), 0, (H134-I134) / ( (ABS(H134))))</f>
        <v>0.79621593473355323</v>
      </c>
      <c r="AC134">
        <f>IF(OR(H134="", I134="", H134=0, I134=0), 0, IF(ABS(H134-I134) = (ABS(H134) + ABS(I134)), 0, (H134-I134) / ((ABS(H134) + ABS(I134)) / 200)))</f>
        <v>132.28550829127613</v>
      </c>
      <c r="AD134" s="2">
        <f>G134-C134</f>
        <v>-12.391494274139404</v>
      </c>
    </row>
    <row r="135" spans="1:30" x14ac:dyDescent="0.25">
      <c r="A135" s="7" t="s">
        <v>930</v>
      </c>
      <c r="B135" s="7" t="s">
        <v>931</v>
      </c>
      <c r="C135" s="8">
        <v>10.300000190734863</v>
      </c>
      <c r="D135" s="9">
        <v>7.3192811885011907E-2</v>
      </c>
      <c r="E135" s="9">
        <v>1.8920728564406326</v>
      </c>
      <c r="F135" s="9">
        <v>16.786884307861328</v>
      </c>
      <c r="G135" s="9">
        <v>8.0136089324951172</v>
      </c>
      <c r="H135" s="8">
        <v>-4223000</v>
      </c>
      <c r="I135" s="8">
        <v>-3624000</v>
      </c>
      <c r="J135" s="68"/>
      <c r="K135" s="7" t="s">
        <v>932</v>
      </c>
      <c r="L135" s="7" t="s">
        <v>24</v>
      </c>
      <c r="M135" s="9">
        <v>12.208931922912598</v>
      </c>
      <c r="N135" s="9">
        <v>0.32518300414085388</v>
      </c>
      <c r="O135" s="10">
        <v>12.171999931335449</v>
      </c>
      <c r="P135" s="2">
        <f>C135-O135</f>
        <v>-1.8719997406005859</v>
      </c>
      <c r="Q135" s="11">
        <f>((_xlfn.RANK.EQ(F135, PE, 1) / COUNT(PE)) * 0.4) + ((_xlfn.RANK.EQ(N135, Cash_Ratio, 1) / COUNT(Cash_Ratio)) * 0.4) + ((_xlfn.RANK.EQ(M135, Debt_Equity, 0) / COUNT(Debt_Equity)) * 0.2)</f>
        <v>0.3750524721698239</v>
      </c>
      <c r="R135" s="9">
        <v>0.32518300414085388</v>
      </c>
      <c r="S135" s="30">
        <f>((_xlfn.RANK.EQ(F135, PE, 1) / COUNT(PE)) * 0.4) + ((_xlfn.RANK.EQ(R135, $R$2:$R$400, 1) / COUNT($R$2:$R$400)) * 0.4) + ((_xlfn.RANK.EQ(M135, Debt_Equity, 0) / COUNT(Debt_Equity)) * 0.2)</f>
        <v>0.43258145363408529</v>
      </c>
      <c r="T135" s="11">
        <f>((_xlfn.RANK.EQ(D135, Alpha, 1) / COUNT(Alpha)) * 0.5) + ((_xlfn.RANK.EQ(E135, Beta, 1) / COUNT(Beta)) * 0.5)</f>
        <v>0.73182957393483705</v>
      </c>
      <c r="U135" s="11">
        <f>((_xlfn.RANK.EQ(H135, Accounts_Re,1 ) / COUNT(Accounts_Re)) * 0.5) + ((_xlfn.RANK.EQ(I135, Acc._payable, 0) / COUNT(Acc._payable)) * 0.5)</f>
        <v>0.50489772399884758</v>
      </c>
      <c r="V135" s="11">
        <f>((_xlfn.RANK.EQ(Q135, $Q$2:$Q$981, 1) / COUNT($Q$2:$Q$981)) * 0.4) + ((_xlfn.RANK.EQ(T135, $T$2:$T$981,1 ) / COUNT($T$2:$T$981)) * 0.4) + ((_xlfn.RANK.EQ(U135, $U$2:$U$981, 1) / COUNT($U$2:$U$981)) * 0.1)</f>
        <v>0.56165413533834585</v>
      </c>
      <c r="W135" s="11">
        <f>((_xlfn.RANK.EQ(AA135, $AA$2:$AA$982, 1) / COUNT($AA$2:$AA$982)) * 0.5) + ((_xlfn.RANK.EQ(AB135, $AB$2:$AB$982,1 ) / COUNT($AB$2:$AB$982)) * 0.5)</f>
        <v>0.29699248120300747</v>
      </c>
      <c r="X135" s="11">
        <f>((_xlfn.RANK.EQ(AC135, $AC$2:$AC$982, 1) / COUNT($AC$2:$AC$983)) * 1)</f>
        <v>0.17042606516290726</v>
      </c>
      <c r="Y135" s="62">
        <f>((_xlfn.RANK.EQ(C135, Price, 0) / COUNT(Price)) * 0.5) + ((_xlfn.RANK.EQ(AD135, Price_BVPS, 1) / COUNT(Price_BVPS)) * 0.5)</f>
        <v>0.82330827067669166</v>
      </c>
      <c r="Z135" s="8">
        <f>IF(OR(H135="", I135="", H135=0, I135=0), 0, H135-I135)</f>
        <v>-599000</v>
      </c>
      <c r="AA135">
        <f>IF(OR(H135="", I135="", H135=0, I135=0), 0, (H135-I135) / ( (ABS(I135))))</f>
        <v>-0.16528697571743931</v>
      </c>
      <c r="AB135">
        <f>IF(OR(H135="", I135="", H135=0, I135=0), 0, (H135-I135) / ( (ABS(H135))))</f>
        <v>-0.14184229220932987</v>
      </c>
      <c r="AC135">
        <f>IF(OR(H135="", I135="", H135=0, I135=0), 0, IF(ABS(H135-I135) = (ABS(H135) + ABS(I135)), 0, (H135-I135) / ((ABS(H135) + ABS(I135)) / 200)))</f>
        <v>-15.266981011851662</v>
      </c>
      <c r="AD135" s="2">
        <f>G135-C135</f>
        <v>-2.2863912582397461</v>
      </c>
    </row>
    <row r="136" spans="1:30" x14ac:dyDescent="0.25">
      <c r="A136" s="29" t="s">
        <v>654</v>
      </c>
      <c r="B136" s="7" t="s">
        <v>655</v>
      </c>
      <c r="C136" s="8">
        <v>13.25</v>
      </c>
      <c r="D136" s="9">
        <v>-0.19083799540906723</v>
      </c>
      <c r="E136" s="9">
        <v>0.48725865612720914</v>
      </c>
      <c r="F136" s="9">
        <v>24.028566360473633</v>
      </c>
      <c r="G136" s="9">
        <v>14.005659103393555</v>
      </c>
      <c r="H136" s="8">
        <v>-71000</v>
      </c>
      <c r="I136" s="8">
        <v>-1204000</v>
      </c>
      <c r="J136" s="68"/>
      <c r="K136" s="7" t="s">
        <v>404</v>
      </c>
      <c r="L136" s="7" t="s">
        <v>476</v>
      </c>
      <c r="M136" s="9">
        <v>43.047824859619141</v>
      </c>
      <c r="N136" s="9">
        <v>3.9402720928192139</v>
      </c>
      <c r="O136" s="10">
        <v>16.399999999999999</v>
      </c>
      <c r="P136" s="2">
        <f>C136-O136</f>
        <v>-3.1499999999999986</v>
      </c>
      <c r="Q136" s="11">
        <f>((_xlfn.RANK.EQ(F136, PE, 1) / COUNT(PE)) * 0.4) + ((_xlfn.RANK.EQ(N136, Cash_Ratio, 1) / COUNT(Cash_Ratio)) * 0.4) + ((_xlfn.RANK.EQ(M136, Debt_Equity, 0) / COUNT(Debt_Equity)) * 0.2)</f>
        <v>0.61775640514714347</v>
      </c>
      <c r="R136" s="9">
        <v>3.9402720928192139</v>
      </c>
      <c r="S136" s="30">
        <f>((_xlfn.RANK.EQ(F136, PE, 1) / COUNT(PE)) * 0.4) + ((_xlfn.RANK.EQ(R136, $R$2:$R$400, 1) / COUNT($R$2:$R$400)) * 0.4) + ((_xlfn.RANK.EQ(M136, Debt_Equity, 0) / COUNT(Debt_Equity)) * 0.2)</f>
        <v>0.6255639097744361</v>
      </c>
      <c r="T136" s="11">
        <f>((_xlfn.RANK.EQ(D136, Alpha, 1) / COUNT(Alpha)) * 0.5) + ((_xlfn.RANK.EQ(E136, Beta, 1) / COUNT(Beta)) * 0.5)</f>
        <v>0.24060150375939848</v>
      </c>
      <c r="U136" s="31">
        <f>((_xlfn.RANK.EQ(H136, Accounts_Re,1 ) / COUNT(Accounts_Re)) * 0.5) + ((_xlfn.RANK.EQ(I136, Acc._payable, 0) / COUNT(Acc._payable)) * 0.5)</f>
        <v>0.55500231733744188</v>
      </c>
      <c r="V136" s="11">
        <f>((_xlfn.RANK.EQ(Q136, $Q$2:$Q$981, 1) / COUNT($Q$2:$Q$981)) * 0.4) + ((_xlfn.RANK.EQ(T136, $T$2:$T$981,1 ) / COUNT($T$2:$T$981)) * 0.4) + ((_xlfn.RANK.EQ(U136, $U$2:$U$981, 1) / COUNT($U$2:$U$981)) * 0.1)</f>
        <v>0.43784461152882215</v>
      </c>
      <c r="W136" s="33">
        <f>((_xlfn.RANK.EQ(AA136, $AA$2:$AA$982, 1) / COUNT($AA$2:$AA$982)) * 0.5) + ((_xlfn.RANK.EQ(AB136, $AB$2:$AB$982,1 ) / COUNT($AB$2:$AB$982)) * 0.5)</f>
        <v>0.91353383458646609</v>
      </c>
      <c r="X136" s="27">
        <f>((_xlfn.RANK.EQ(AC136, $AC$2:$AC$982, 1) / COUNT($AC$2:$AC$983)) * 1)</f>
        <v>0.98496240601503759</v>
      </c>
      <c r="Y136" s="61">
        <f>((_xlfn.RANK.EQ(C136, Price, 0) / COUNT(Price)) * 0.5) + ((_xlfn.RANK.EQ(AD136, Price_BVPS, 1) / COUNT(Price_BVPS)) * 0.5)</f>
        <v>0.72681704260651636</v>
      </c>
      <c r="Z136" s="8">
        <f>IF(OR(H136="", I136="", H136=0, I136=0), 0, H136-I136)</f>
        <v>1133000</v>
      </c>
      <c r="AA136">
        <f>IF(OR(H136="", I136="", H136=0, I136=0), 0, (H136-I136) / ( (ABS(I136))))</f>
        <v>0.94102990033222589</v>
      </c>
      <c r="AB136">
        <f>IF(OR(H136="", I136="", H136=0, I136=0), 0, (H136-I136) / ( (ABS(H136))))</f>
        <v>15.95774647887324</v>
      </c>
      <c r="AC136">
        <f>IF(OR(H136="", I136="", H136=0, I136=0), 0, IF(ABS(H136-I136) = (ABS(H136) + ABS(I136)), 0, (H136-I136) / ((ABS(H136) + ABS(I136)) / 200)))</f>
        <v>177.72549019607843</v>
      </c>
      <c r="AD136" s="2">
        <f>G136-C136</f>
        <v>0.75565910339355469</v>
      </c>
    </row>
    <row r="137" spans="1:30" x14ac:dyDescent="0.25">
      <c r="A137" s="7" t="s">
        <v>556</v>
      </c>
      <c r="B137" s="7" t="s">
        <v>557</v>
      </c>
      <c r="C137" s="8">
        <v>14.960000038146973</v>
      </c>
      <c r="D137" s="9">
        <v>0.66792683210772785</v>
      </c>
      <c r="E137" s="9">
        <v>1.6622324220022076</v>
      </c>
      <c r="F137" s="9">
        <v>25.049600601196289</v>
      </c>
      <c r="G137" s="9">
        <v>5.1670918464660645</v>
      </c>
      <c r="H137" s="8">
        <v>16585000</v>
      </c>
      <c r="I137" s="8">
        <v>11268000</v>
      </c>
      <c r="J137" s="68"/>
      <c r="K137" s="7" t="s">
        <v>404</v>
      </c>
      <c r="L137" s="7" t="s">
        <v>263</v>
      </c>
      <c r="M137" s="9">
        <v>24.584575653076172</v>
      </c>
      <c r="N137" s="9">
        <v>0.42278099060058594</v>
      </c>
      <c r="O137" s="10">
        <v>16.763999938964844</v>
      </c>
      <c r="P137" s="2">
        <f>C137-O137</f>
        <v>-1.8039999008178711</v>
      </c>
      <c r="Q137" s="11">
        <f>((_xlfn.RANK.EQ(F137, PE, 1) / COUNT(PE)) * 0.4) + ((_xlfn.RANK.EQ(N137, Cash_Ratio, 1) / COUNT(Cash_Ratio)) * 0.4) + ((_xlfn.RANK.EQ(M137, Debt_Equity, 0) / COUNT(Debt_Equity)) * 0.2)</f>
        <v>0.4915823126721397</v>
      </c>
      <c r="R137" s="9">
        <v>0.42278099060058594</v>
      </c>
      <c r="S137" s="30">
        <f>((_xlfn.RANK.EQ(F137, PE, 1) / COUNT(PE)) * 0.4) + ((_xlfn.RANK.EQ(R137, $R$2:$R$400, 1) / COUNT($R$2:$R$400)) * 0.4) + ((_xlfn.RANK.EQ(M137, Debt_Equity, 0) / COUNT(Debt_Equity)) * 0.2)</f>
        <v>0.54335839598997493</v>
      </c>
      <c r="T137" s="11">
        <f>((_xlfn.RANK.EQ(D137, Alpha, 1) / COUNT(Alpha)) * 0.5) + ((_xlfn.RANK.EQ(E137, Beta, 1) / COUNT(Beta)) * 0.5)</f>
        <v>0.91604010025062654</v>
      </c>
      <c r="U137" s="11">
        <f>((_xlfn.RANK.EQ(H137, Accounts_Re,1 ) / COUNT(Accounts_Re)) * 0.5) + ((_xlfn.RANK.EQ(I137, Acc._payable, 0) / COUNT(Acc._payable)) * 0.5)</f>
        <v>0.50594365738479075</v>
      </c>
      <c r="V137" s="11">
        <f>((_xlfn.RANK.EQ(Q137, $Q$2:$Q$981, 1) / COUNT($Q$2:$Q$981)) * 0.4) + ((_xlfn.RANK.EQ(T137, $T$2:$T$981,1 ) / COUNT($T$2:$T$981)) * 0.4) + ((_xlfn.RANK.EQ(U137, $U$2:$U$981, 1) / COUNT($U$2:$U$981)) * 0.1)</f>
        <v>0.68947368421052635</v>
      </c>
      <c r="W137" s="11">
        <f>((_xlfn.RANK.EQ(AA137, $AA$2:$AA$982, 1) / COUNT($AA$2:$AA$982)) * 0.5) + ((_xlfn.RANK.EQ(AB137, $AB$2:$AB$982,1 ) / COUNT($AB$2:$AB$982)) * 0.5)</f>
        <v>0.78195488721804507</v>
      </c>
      <c r="X137" s="11">
        <f>((_xlfn.RANK.EQ(AC137, $AC$2:$AC$982, 1) / COUNT($AC$2:$AC$983)) * 1)</f>
        <v>0.87468671679197996</v>
      </c>
      <c r="Y137" s="62">
        <f>((_xlfn.RANK.EQ(C137, Price, 0) / COUNT(Price)) * 0.5) + ((_xlfn.RANK.EQ(AD137, Price_BVPS, 1) / COUNT(Price_BVPS)) * 0.5)</f>
        <v>0.39849624060150379</v>
      </c>
      <c r="Z137" s="8">
        <f>IF(OR(H137="", I137="", H137=0, I137=0), 0, H137-I137)</f>
        <v>5317000</v>
      </c>
      <c r="AA137">
        <f>IF(OR(H137="", I137="", H137=0, I137=0), 0, (H137-I137) / ( (ABS(I137))))</f>
        <v>0.47186723464678737</v>
      </c>
      <c r="AB137">
        <f>IF(OR(H137="", I137="", H137=0, I137=0), 0, (H137-I137) / ( (ABS(H137))))</f>
        <v>0.32059089538739827</v>
      </c>
      <c r="AC137">
        <f>IF(OR(H137="", I137="", H137=0, I137=0), 0, IF(ABS(H137-I137) = (ABS(H137) + ABS(I137)), 0, (H137-I137) / ((ABS(H137) + ABS(I137)) / 200)))</f>
        <v>38.179011237568666</v>
      </c>
      <c r="AD137" s="2">
        <f>G137-C137</f>
        <v>-9.7929081916809082</v>
      </c>
    </row>
    <row r="138" spans="1:30" x14ac:dyDescent="0.25">
      <c r="A138" s="34" t="s">
        <v>402</v>
      </c>
      <c r="B138" s="7" t="s">
        <v>403</v>
      </c>
      <c r="C138" s="8">
        <v>18.409999847412109</v>
      </c>
      <c r="D138" s="9">
        <v>-0.38297461119867998</v>
      </c>
      <c r="E138" s="9">
        <v>1.0906982083973604</v>
      </c>
      <c r="F138" s="9">
        <v>19.7198486328125</v>
      </c>
      <c r="G138" s="9">
        <v>14.997293472290039</v>
      </c>
      <c r="H138" s="8">
        <v>33176992</v>
      </c>
      <c r="I138" s="8">
        <v>22276000</v>
      </c>
      <c r="J138" s="68"/>
      <c r="K138" s="7" t="s">
        <v>404</v>
      </c>
      <c r="L138" s="7" t="s">
        <v>20</v>
      </c>
      <c r="M138" s="9">
        <v>66.243095397949219</v>
      </c>
      <c r="N138" s="9">
        <v>0.62666302919387817</v>
      </c>
      <c r="O138" s="10">
        <v>21.466000366210938</v>
      </c>
      <c r="P138" s="2">
        <f>C138-O138</f>
        <v>-3.0560005187988288</v>
      </c>
      <c r="Q138" s="11">
        <f>((_xlfn.RANK.EQ(F138, PE, 1) / COUNT(PE)) * 0.4) + ((_xlfn.RANK.EQ(N138, Cash_Ratio, 1) / COUNT(Cash_Ratio)) * 0.4) + ((_xlfn.RANK.EQ(M138, Debt_Equity, 0) / COUNT(Debt_Equity)) * 0.2)</f>
        <v>0.42552494309979899</v>
      </c>
      <c r="R138" s="9">
        <v>0.62666302919387817</v>
      </c>
      <c r="S138" s="30">
        <f>((_xlfn.RANK.EQ(F138, PE, 1) / COUNT(PE)) * 0.4) + ((_xlfn.RANK.EQ(R138, $R$2:$R$400, 1) / COUNT($R$2:$R$400)) * 0.4) + ((_xlfn.RANK.EQ(M138, Debt_Equity, 0) / COUNT(Debt_Equity)) * 0.2)</f>
        <v>0.46867167919799496</v>
      </c>
      <c r="T138" s="11">
        <f>((_xlfn.RANK.EQ(D138, Alpha, 1) / COUNT(Alpha)) * 0.5) + ((_xlfn.RANK.EQ(E138, Beta, 1) / COUNT(Beta)) * 0.5)</f>
        <v>0.40225563909774431</v>
      </c>
      <c r="U138" s="11">
        <f>((_xlfn.RANK.EQ(H138, Accounts_Re,1 ) / COUNT(Accounts_Re)) * 0.5) + ((_xlfn.RANK.EQ(I138, Acc._payable, 0) / COUNT(Acc._payable)) * 0.5)</f>
        <v>0.51651572657923417</v>
      </c>
      <c r="V138" s="11">
        <f>((_xlfn.RANK.EQ(Q138, $Q$2:$Q$981, 1) / COUNT($Q$2:$Q$981)) * 0.4) + ((_xlfn.RANK.EQ(T138, $T$2:$T$981,1 ) / COUNT($T$2:$T$981)) * 0.4) + ((_xlfn.RANK.EQ(U138, $U$2:$U$981, 1) / COUNT($U$2:$U$981)) * 0.1)</f>
        <v>0.39423558897243105</v>
      </c>
      <c r="W138" s="11">
        <f>((_xlfn.RANK.EQ(AA138, $AA$2:$AA$982, 1) / COUNT($AA$2:$AA$982)) * 0.5) + ((_xlfn.RANK.EQ(AB138, $AB$2:$AB$982,1 ) / COUNT($AB$2:$AB$982)) * 0.5)</f>
        <v>0.7857142857142857</v>
      </c>
      <c r="X138" s="27">
        <f>((_xlfn.RANK.EQ(AC138, $AC$2:$AC$982, 1) / COUNT($AC$2:$AC$983)) * 1)</f>
        <v>0.8771929824561403</v>
      </c>
      <c r="Y138" s="62">
        <f>((_xlfn.RANK.EQ(C138, Price, 0) / COUNT(Price)) * 0.5) + ((_xlfn.RANK.EQ(AD138, Price_BVPS, 1) / COUNT(Price_BVPS)) * 0.5)</f>
        <v>0.49874686716791977</v>
      </c>
      <c r="Z138" s="8">
        <f>IF(OR(H138="", I138="", H138=0, I138=0), 0, H138-I138)</f>
        <v>10900992</v>
      </c>
      <c r="AA138">
        <f>IF(OR(H138="", I138="", H138=0, I138=0), 0, (H138-I138) / ( (ABS(I138))))</f>
        <v>0.48936038786137548</v>
      </c>
      <c r="AB138">
        <f>IF(OR(H138="", I138="", H138=0, I138=0), 0, (H138-I138) / ( (ABS(H138))))</f>
        <v>0.32857083607820747</v>
      </c>
      <c r="AC138">
        <f>IF(OR(H138="", I138="", H138=0, I138=0), 0, IF(ABS(H138-I138) = (ABS(H138) + ABS(I138)), 0, (H138-I138) / ((ABS(H138) + ABS(I138)) / 200)))</f>
        <v>39.316154482701307</v>
      </c>
      <c r="AD138" s="2">
        <f>G138-C138</f>
        <v>-3.4127063751220703</v>
      </c>
    </row>
    <row r="139" spans="1:30" x14ac:dyDescent="0.25">
      <c r="A139" s="7" t="s">
        <v>560</v>
      </c>
      <c r="B139" s="7" t="s">
        <v>561</v>
      </c>
      <c r="C139" s="8">
        <v>14.909999847412109</v>
      </c>
      <c r="D139" s="9">
        <v>0.33019871217459595</v>
      </c>
      <c r="E139" s="9">
        <v>1.4218572510182099</v>
      </c>
      <c r="F139" s="9">
        <v>65.696792602539063</v>
      </c>
      <c r="G139" s="9">
        <v>5.071774959564209</v>
      </c>
      <c r="H139" s="8">
        <v>3566000</v>
      </c>
      <c r="I139" s="8">
        <v>3538000</v>
      </c>
      <c r="J139" s="68"/>
      <c r="K139" s="7" t="s">
        <v>562</v>
      </c>
      <c r="L139" s="7" t="s">
        <v>48</v>
      </c>
      <c r="M139" s="9">
        <v>66.312309265136719</v>
      </c>
      <c r="N139" s="9">
        <v>0.12071400135755539</v>
      </c>
      <c r="O139" s="10">
        <v>16.392000007629395</v>
      </c>
      <c r="P139" s="2">
        <f>C139-O139</f>
        <v>-1.4820001602172859</v>
      </c>
      <c r="Q139" s="11">
        <f>((_xlfn.RANK.EQ(F139, PE, 1) / COUNT(PE)) * 0.4) + ((_xlfn.RANK.EQ(N139, Cash_Ratio, 1) / COUNT(Cash_Ratio)) * 0.4) + ((_xlfn.RANK.EQ(M139, Debt_Equity, 0) / COUNT(Debt_Equity)) * 0.2)</f>
        <v>0.51431582489793393</v>
      </c>
      <c r="R139" s="9">
        <v>0.12071400135755539</v>
      </c>
      <c r="S139" s="30">
        <f>((_xlfn.RANK.EQ(F139, PE, 1) / COUNT(PE)) * 0.4) + ((_xlfn.RANK.EQ(R139, $R$2:$R$400, 1) / COUNT($R$2:$R$400)) * 0.4) + ((_xlfn.RANK.EQ(M139, Debt_Equity, 0) / COUNT(Debt_Equity)) * 0.2)</f>
        <v>0.59197994987468672</v>
      </c>
      <c r="T139" s="11">
        <f>((_xlfn.RANK.EQ(D139, Alpha, 1) / COUNT(Alpha)) * 0.5) + ((_xlfn.RANK.EQ(E139, Beta, 1) / COUNT(Beta)) * 0.5)</f>
        <v>0.7907268170426065</v>
      </c>
      <c r="U139" s="11">
        <f>((_xlfn.RANK.EQ(H139, Accounts_Re,1 ) / COUNT(Accounts_Re)) * 0.5) + ((_xlfn.RANK.EQ(I139, Acc._payable, 0) / COUNT(Acc._payable)) * 0.5)</f>
        <v>0.52961181466310925</v>
      </c>
      <c r="V139" s="11">
        <f>((_xlfn.RANK.EQ(Q139, $Q$2:$Q$981, 1) / COUNT($Q$2:$Q$981)) * 0.4) + ((_xlfn.RANK.EQ(T139, $T$2:$T$981,1 ) / COUNT($T$2:$T$981)) * 0.4) + ((_xlfn.RANK.EQ(U139, $U$2:$U$981, 1) / COUNT($U$2:$U$981)) * 0.1)</f>
        <v>0.69147869674185469</v>
      </c>
      <c r="W139" s="11">
        <f>((_xlfn.RANK.EQ(AA139, $AA$2:$AA$982, 1) / COUNT($AA$2:$AA$982)) * 0.5) + ((_xlfn.RANK.EQ(AB139, $AB$2:$AB$982,1 ) / COUNT($AB$2:$AB$982)) * 0.5)</f>
        <v>0.74686716791979946</v>
      </c>
      <c r="X139" s="11">
        <f>((_xlfn.RANK.EQ(AC139, $AC$2:$AC$982, 1) / COUNT($AC$2:$AC$983)) * 1)</f>
        <v>0.84461152882205515</v>
      </c>
      <c r="Y139" s="62">
        <f>((_xlfn.RANK.EQ(C139, Price, 0) / COUNT(Price)) * 0.5) + ((_xlfn.RANK.EQ(AD139, Price_BVPS, 1) / COUNT(Price_BVPS)) * 0.5)</f>
        <v>0.39598997493734334</v>
      </c>
      <c r="Z139" s="8">
        <f>IF(OR(H139="", I139="", H139=0, I139=0), 0, H139-I139)</f>
        <v>28000</v>
      </c>
      <c r="AA139">
        <f>IF(OR(H139="", I139="", H139=0, I139=0), 0, (H139-I139) / ( (ABS(I139))))</f>
        <v>7.9140757490107402E-3</v>
      </c>
      <c r="AB139">
        <f>IF(OR(H139="", I139="", H139=0, I139=0), 0, (H139-I139) / ( (ABS(H139))))</f>
        <v>7.8519349411104878E-3</v>
      </c>
      <c r="AC139">
        <f>IF(OR(H139="", I139="", H139=0, I139=0), 0, IF(ABS(H139-I139) = (ABS(H139) + ABS(I139)), 0, (H139-I139) / ((ABS(H139) + ABS(I139)) / 200)))</f>
        <v>0.78828828828828834</v>
      </c>
      <c r="AD139" s="2">
        <f>G139-C139</f>
        <v>-9.8382248878479004</v>
      </c>
    </row>
    <row r="140" spans="1:30" x14ac:dyDescent="0.25">
      <c r="A140" s="7" t="s">
        <v>467</v>
      </c>
      <c r="B140" s="7" t="s">
        <v>468</v>
      </c>
      <c r="C140" s="8">
        <v>16.700000762939453</v>
      </c>
      <c r="D140" s="9">
        <v>0.8726693633050765</v>
      </c>
      <c r="E140" s="9">
        <v>0.65937542492915269</v>
      </c>
      <c r="F140" s="9">
        <v>45.722217559814453</v>
      </c>
      <c r="G140" s="9">
        <v>3.8053379058837891</v>
      </c>
      <c r="H140" s="8">
        <v>-4385000</v>
      </c>
      <c r="I140" s="8">
        <v>1261000</v>
      </c>
      <c r="J140" s="68"/>
      <c r="K140" s="7" t="s">
        <v>19</v>
      </c>
      <c r="L140" s="7" t="s">
        <v>20</v>
      </c>
      <c r="M140" s="9">
        <v>5.6399388313293457</v>
      </c>
      <c r="N140" s="9">
        <v>5.043187141418457</v>
      </c>
      <c r="O140" s="10">
        <v>19.672000122070312</v>
      </c>
      <c r="P140" s="2">
        <f>C140-O140</f>
        <v>-2.9719993591308587</v>
      </c>
      <c r="Q140" s="11">
        <f>((_xlfn.RANK.EQ(F140, PE, 1) / COUNT(PE)) * 0.4) + ((_xlfn.RANK.EQ(N140, Cash_Ratio, 1) / COUNT(Cash_Ratio)) * 0.4) + ((_xlfn.RANK.EQ(M140, Debt_Equity, 0) / COUNT(Debt_Equity)) * 0.2)</f>
        <v>0.78121452039993977</v>
      </c>
      <c r="R140" s="9">
        <v>5.043187141418457</v>
      </c>
      <c r="S140" s="30">
        <f>((_xlfn.RANK.EQ(F140, PE, 1) / COUNT(PE)) * 0.4) + ((_xlfn.RANK.EQ(R140, $R$2:$R$400, 1) / COUNT($R$2:$R$400)) * 0.4) + ((_xlfn.RANK.EQ(M140, Debt_Equity, 0) / COUNT(Debt_Equity)) * 0.2)</f>
        <v>0.78696741854636598</v>
      </c>
      <c r="T140" s="11">
        <f>((_xlfn.RANK.EQ(D140, Alpha, 1) / COUNT(Alpha)) * 0.5) + ((_xlfn.RANK.EQ(E140, Beta, 1) / COUNT(Beta)) * 0.5)</f>
        <v>0.65538847117794485</v>
      </c>
      <c r="U140" s="11">
        <f>((_xlfn.RANK.EQ(H140, Accounts_Re,1 ) / COUNT(Accounts_Re)) * 0.5) + ((_xlfn.RANK.EQ(I140, Acc._payable, 0) / COUNT(Acc._payable)) * 0.5)</f>
        <v>0.31034158806508588</v>
      </c>
      <c r="V140" s="11">
        <f>((_xlfn.RANK.EQ(Q140, $Q$2:$Q$981, 1) / COUNT($Q$2:$Q$981)) * 0.4) + ((_xlfn.RANK.EQ(T140, $T$2:$T$981,1 ) / COUNT($T$2:$T$981)) * 0.4) + ((_xlfn.RANK.EQ(U140, $U$2:$U$981, 1) / COUNT($U$2:$U$981)) * 0.1)</f>
        <v>0.68546365914786977</v>
      </c>
      <c r="W140" s="11">
        <f>((_xlfn.RANK.EQ(AA140, $AA$2:$AA$982, 1) / COUNT($AA$2:$AA$982)) * 0.5) + ((_xlfn.RANK.EQ(AB140, $AB$2:$AB$982,1 ) / COUNT($AB$2:$AB$982)) * 0.5)</f>
        <v>0.11152882205513784</v>
      </c>
      <c r="X140" s="11">
        <f>((_xlfn.RANK.EQ(AC140, $AC$2:$AC$982, 1) / COUNT($AC$2:$AC$983)) * 1)</f>
        <v>0.19799498746867167</v>
      </c>
      <c r="Y140" s="62">
        <f>((_xlfn.RANK.EQ(C140, Price, 0) / COUNT(Price)) * 0.5) + ((_xlfn.RANK.EQ(AD140, Price_BVPS, 1) / COUNT(Price_BVPS)) * 0.5)</f>
        <v>0.30701754385964908</v>
      </c>
      <c r="Z140" s="8">
        <f>IF(OR(H140="", I140="", H140=0, I140=0), 0, H140-I140)</f>
        <v>-5646000</v>
      </c>
      <c r="AA140">
        <f>IF(OR(H140="", I140="", H140=0, I140=0), 0, (H140-I140) / ( (ABS(I140))))</f>
        <v>-4.4773988897700239</v>
      </c>
      <c r="AB140">
        <f>IF(OR(H140="", I140="", H140=0, I140=0), 0, (H140-I140) / ( (ABS(H140))))</f>
        <v>-1.2875712656784493</v>
      </c>
      <c r="AC140">
        <f>IF(OR(H140="", I140="", H140=0, I140=0), 0, IF(ABS(H140-I140) = (ABS(H140) + ABS(I140)), 0, (H140-I140) / ((ABS(H140) + ABS(I140)) / 200)))</f>
        <v>0</v>
      </c>
      <c r="AD140" s="2">
        <f>G140-C140</f>
        <v>-12.894662857055664</v>
      </c>
    </row>
    <row r="141" spans="1:30" x14ac:dyDescent="0.25">
      <c r="A141" s="7" t="s">
        <v>603</v>
      </c>
      <c r="B141" s="7" t="s">
        <v>604</v>
      </c>
      <c r="C141" s="8">
        <v>14.039999961853027</v>
      </c>
      <c r="D141" s="9">
        <v>0.49449131321737028</v>
      </c>
      <c r="E141" s="9">
        <v>1.0855701228825894</v>
      </c>
      <c r="F141" s="9">
        <v>28.614057540893555</v>
      </c>
      <c r="G141" s="9">
        <v>6.311370849609375</v>
      </c>
      <c r="H141" s="8">
        <v>-203096992</v>
      </c>
      <c r="I141" s="8">
        <v>-6489000</v>
      </c>
      <c r="J141" s="68"/>
      <c r="K141" s="7" t="s">
        <v>19</v>
      </c>
      <c r="L141" s="7" t="s">
        <v>28</v>
      </c>
      <c r="M141" s="9">
        <v>71.762374877929688</v>
      </c>
      <c r="N141" s="9">
        <v>0.91342198848724365</v>
      </c>
      <c r="O141" s="10">
        <v>16.779999923706054</v>
      </c>
      <c r="P141" s="2">
        <f>C141-O141</f>
        <v>-2.7399999618530266</v>
      </c>
      <c r="Q141" s="11">
        <f>((_xlfn.RANK.EQ(F141, PE, 1) / COUNT(PE)) * 0.4) + ((_xlfn.RANK.EQ(N141, Cash_Ratio, 1) / COUNT(Cash_Ratio)) * 0.4) + ((_xlfn.RANK.EQ(M141, Debt_Equity, 0) / COUNT(Debt_Equity)) * 0.2)</f>
        <v>0.53212890884454955</v>
      </c>
      <c r="R141" s="9">
        <v>0.91342198848724365</v>
      </c>
      <c r="S141" s="30">
        <f>((_xlfn.RANK.EQ(F141, PE, 1) / COUNT(PE)) * 0.4) + ((_xlfn.RANK.EQ(R141, $R$2:$R$400, 1) / COUNT($R$2:$R$400)) * 0.4) + ((_xlfn.RANK.EQ(M141, Debt_Equity, 0) / COUNT(Debt_Equity)) * 0.2)</f>
        <v>0.56541353383458648</v>
      </c>
      <c r="T141" s="11">
        <f>((_xlfn.RANK.EQ(D141, Alpha, 1) / COUNT(Alpha)) * 0.5) + ((_xlfn.RANK.EQ(E141, Beta, 1) / COUNT(Beta)) * 0.5)</f>
        <v>0.75563909774436089</v>
      </c>
      <c r="U141" s="11">
        <f>((_xlfn.RANK.EQ(H141, Accounts_Re,1 ) / COUNT(Accounts_Re)) * 0.5) + ((_xlfn.RANK.EQ(I141, Acc._payable, 0) / COUNT(Acc._payable)) * 0.5)</f>
        <v>0.41552991870529732</v>
      </c>
      <c r="V141" s="11">
        <f>((_xlfn.RANK.EQ(Q141, $Q$2:$Q$981, 1) / COUNT($Q$2:$Q$981)) * 0.4) + ((_xlfn.RANK.EQ(T141, $T$2:$T$981,1 ) / COUNT($T$2:$T$981)) * 0.4) + ((_xlfn.RANK.EQ(U141, $U$2:$U$981, 1) / COUNT($U$2:$U$981)) * 0.1)</f>
        <v>0.63609022556390971</v>
      </c>
      <c r="W141" s="11">
        <f>((_xlfn.RANK.EQ(AA141, $AA$2:$AA$982, 1) / COUNT($AA$2:$AA$982)) * 0.5) + ((_xlfn.RANK.EQ(AB141, $AB$2:$AB$982,1 ) / COUNT($AB$2:$AB$982)) * 0.5)</f>
        <v>0.10526315789473684</v>
      </c>
      <c r="X141" s="11">
        <f>((_xlfn.RANK.EQ(AC141, $AC$2:$AC$982, 1) / COUNT($AC$2:$AC$983)) * 1)</f>
        <v>2.0050125313283207E-2</v>
      </c>
      <c r="Y141" s="62">
        <f>((_xlfn.RANK.EQ(C141, Price, 0) / COUNT(Price)) * 0.5) + ((_xlfn.RANK.EQ(AD141, Price_BVPS, 1) / COUNT(Price_BVPS)) * 0.5)</f>
        <v>0.48621553884711777</v>
      </c>
      <c r="Z141" s="8">
        <f>IF(OR(H141="", I141="", H141=0, I141=0), 0, H141-I141)</f>
        <v>-196607992</v>
      </c>
      <c r="AA141">
        <f>IF(OR(H141="", I141="", H141=0, I141=0), 0, (H141-I141) / ( (ABS(I141))))</f>
        <v>-30.298658036677455</v>
      </c>
      <c r="AB141">
        <f>IF(OR(H141="", I141="", H141=0, I141=0), 0, (H141-I141) / ( (ABS(H141))))</f>
        <v>-0.96804974836850366</v>
      </c>
      <c r="AC141">
        <f>IF(OR(H141="", I141="", H141=0, I141=0), 0, IF(ABS(H141-I141) = (ABS(H141) + ABS(I141)), 0, (H141-I141) / ((ABS(H141) + ABS(I141)) / 200)))</f>
        <v>-187.61558453773</v>
      </c>
      <c r="AD141" s="2">
        <f>G141-C141</f>
        <v>-7.7286291122436523</v>
      </c>
    </row>
    <row r="142" spans="1:30" x14ac:dyDescent="0.25">
      <c r="A142" s="7" t="s">
        <v>17</v>
      </c>
      <c r="B142" s="7" t="s">
        <v>18</v>
      </c>
      <c r="C142" s="8">
        <v>28.920000076293945</v>
      </c>
      <c r="D142" s="9">
        <v>-7.6153823390043299E-2</v>
      </c>
      <c r="E142" s="9">
        <v>1.1136845697228805</v>
      </c>
      <c r="F142" s="9">
        <v>18.716106414794922</v>
      </c>
      <c r="G142" s="9">
        <v>14.048216819763184</v>
      </c>
      <c r="H142" s="8">
        <v>-8638000</v>
      </c>
      <c r="I142" s="8">
        <v>-814000</v>
      </c>
      <c r="J142" s="68"/>
      <c r="K142" s="7" t="s">
        <v>19</v>
      </c>
      <c r="L142" s="7" t="s">
        <v>20</v>
      </c>
      <c r="M142" s="9">
        <v>38.668430328369141</v>
      </c>
      <c r="N142" s="9">
        <v>0.48013699054718018</v>
      </c>
      <c r="O142" s="10">
        <v>34.592000198364261</v>
      </c>
      <c r="P142" s="2">
        <f>C142-O142</f>
        <v>-5.6720001220703153</v>
      </c>
      <c r="Q142" s="11">
        <f>((_xlfn.RANK.EQ(F142, PE, 1) / COUNT(PE)) * 0.4) + ((_xlfn.RANK.EQ(N142, Cash_Ratio, 1) / COUNT(Cash_Ratio)) * 0.4) + ((_xlfn.RANK.EQ(M142, Debt_Equity, 0) / COUNT(Debt_Equity)) * 0.2)</f>
        <v>0.41024823542956335</v>
      </c>
      <c r="R142" s="9">
        <v>0.48013699054718018</v>
      </c>
      <c r="S142" s="30">
        <f>((_xlfn.RANK.EQ(F142, PE, 1) / COUNT(PE)) * 0.4) + ((_xlfn.RANK.EQ(R142, $R$2:$R$400, 1) / COUNT($R$2:$R$400)) * 0.4) + ((_xlfn.RANK.EQ(M142, Debt_Equity, 0) / COUNT(Debt_Equity)) * 0.2)</f>
        <v>0.45914786967418542</v>
      </c>
      <c r="T142" s="11">
        <f>((_xlfn.RANK.EQ(D142, Alpha, 1) / COUNT(Alpha)) * 0.5) + ((_xlfn.RANK.EQ(E142, Beta, 1) / COUNT(Beta)) * 0.5)</f>
        <v>0.49122807017543857</v>
      </c>
      <c r="U142" s="11">
        <f>((_xlfn.RANK.EQ(H142, Accounts_Re,1 ) / COUNT(Accounts_Re)) * 0.5) + ((_xlfn.RANK.EQ(I142, Acc._payable, 0) / COUNT(Acc._payable)) * 0.5)</f>
        <v>0.41667606127791768</v>
      </c>
      <c r="V142" s="11">
        <f>((_xlfn.RANK.EQ(Q142, $Q$2:$Q$981, 1) / COUNT($Q$2:$Q$981)) * 0.4) + ((_xlfn.RANK.EQ(T142, $T$2:$T$981,1 ) / COUNT($T$2:$T$981)) * 0.4) + ((_xlfn.RANK.EQ(U142, $U$2:$U$981, 1) / COUNT($U$2:$U$981)) * 0.1)</f>
        <v>0.39899749373433585</v>
      </c>
      <c r="W142" s="11">
        <f>((_xlfn.RANK.EQ(AA142, $AA$2:$AA$982, 1) / COUNT($AA$2:$AA$982)) * 0.5) + ((_xlfn.RANK.EQ(AB142, $AB$2:$AB$982,1 ) / COUNT($AB$2:$AB$982)) * 0.5)</f>
        <v>0.13283208020050125</v>
      </c>
      <c r="X142" s="11">
        <f>((_xlfn.RANK.EQ(AC142, $AC$2:$AC$982, 1) / COUNT($AC$2:$AC$983)) * 1)</f>
        <v>4.7619047619047616E-2</v>
      </c>
      <c r="Y142" s="62">
        <f>((_xlfn.RANK.EQ(C142, Price, 0) / COUNT(Price)) * 0.5) + ((_xlfn.RANK.EQ(AD142, Price_BVPS, 1) / COUNT(Price_BVPS)) * 0.5)</f>
        <v>6.8922305764411024E-2</v>
      </c>
      <c r="Z142" s="8">
        <f>IF(OR(H142="", I142="", H142=0, I142=0), 0, H142-I142)</f>
        <v>-7824000</v>
      </c>
      <c r="AA142">
        <f>IF(OR(H142="", I142="", H142=0, I142=0), 0, (H142-I142) / ( (ABS(I142))))</f>
        <v>-9.6117936117936118</v>
      </c>
      <c r="AB142">
        <f>IF(OR(H142="", I142="", H142=0, I142=0), 0, (H142-I142) / ( (ABS(H142))))</f>
        <v>-0.9057652234313498</v>
      </c>
      <c r="AC142">
        <f>IF(OR(H142="", I142="", H142=0, I142=0), 0, IF(ABS(H142-I142) = (ABS(H142) + ABS(I142)), 0, (H142-I142) / ((ABS(H142) + ABS(I142)) / 200)))</f>
        <v>-165.55226407109606</v>
      </c>
      <c r="AD142" s="2">
        <f>G142-C142</f>
        <v>-14.871783256530762</v>
      </c>
    </row>
    <row r="143" spans="1:30" x14ac:dyDescent="0.25">
      <c r="A143" s="7" t="s">
        <v>536</v>
      </c>
      <c r="B143" s="7" t="s">
        <v>537</v>
      </c>
      <c r="C143" s="8">
        <v>15.479999542236328</v>
      </c>
      <c r="D143" s="9">
        <v>-0.14796221493528322</v>
      </c>
      <c r="E143" s="9">
        <v>1.541456162663015</v>
      </c>
      <c r="F143" s="9">
        <v>82.620185852050781</v>
      </c>
      <c r="G143" s="9">
        <v>13.222052574157715</v>
      </c>
      <c r="H143" s="8">
        <v>-4040000</v>
      </c>
      <c r="I143" s="8">
        <v>2553000</v>
      </c>
      <c r="J143" s="68"/>
      <c r="K143" s="7" t="s">
        <v>99</v>
      </c>
      <c r="L143" s="7" t="s">
        <v>20</v>
      </c>
      <c r="M143" s="9">
        <v>5.5343809127807617</v>
      </c>
      <c r="N143" s="9">
        <v>0.92081600427627563</v>
      </c>
      <c r="O143" s="10">
        <v>17.710000038146973</v>
      </c>
      <c r="P143" s="2">
        <f>C143-O143</f>
        <v>-2.2300004959106445</v>
      </c>
      <c r="Q143" s="11">
        <f>((_xlfn.RANK.EQ(F143, PE, 1) / COUNT(PE)) * 0.4) + ((_xlfn.RANK.EQ(N143, Cash_Ratio, 1) / COUNT(Cash_Ratio)) * 0.4) + ((_xlfn.RANK.EQ(M143, Debt_Equity, 0) / COUNT(Debt_Equity)) * 0.2)</f>
        <v>0.76042934190600187</v>
      </c>
      <c r="R143" s="9">
        <v>0.92081600427627563</v>
      </c>
      <c r="S143" s="30">
        <f>((_xlfn.RANK.EQ(F143, PE, 1) / COUNT(PE)) * 0.4) + ((_xlfn.RANK.EQ(R143, $R$2:$R$400, 1) / COUNT($R$2:$R$400)) * 0.4) + ((_xlfn.RANK.EQ(M143, Debt_Equity, 0) / COUNT(Debt_Equity)) * 0.2)</f>
        <v>0.7924812030075189</v>
      </c>
      <c r="T143" s="11">
        <f>((_xlfn.RANK.EQ(D143, Alpha, 1) / COUNT(Alpha)) * 0.5) + ((_xlfn.RANK.EQ(E143, Beta, 1) / COUNT(Beta)) * 0.5)</f>
        <v>0.56015037593984962</v>
      </c>
      <c r="U143" s="11">
        <f>((_xlfn.RANK.EQ(H143, Accounts_Re,1 ) / COUNT(Accounts_Re)) * 0.5) + ((_xlfn.RANK.EQ(I143, Acc._payable, 0) / COUNT(Acc._payable)) * 0.5)</f>
        <v>0.28894066363533877</v>
      </c>
      <c r="V143" s="11">
        <f>((_xlfn.RANK.EQ(Q143, $Q$2:$Q$981, 1) / COUNT($Q$2:$Q$981)) * 0.4) + ((_xlfn.RANK.EQ(T143, $T$2:$T$981,1 ) / COUNT($T$2:$T$981)) * 0.4) + ((_xlfn.RANK.EQ(U143, $U$2:$U$981, 1) / COUNT($U$2:$U$981)) * 0.1)</f>
        <v>0.62756892230576444</v>
      </c>
      <c r="W143" s="11">
        <f>((_xlfn.RANK.EQ(AA143, $AA$2:$AA$982, 1) / COUNT($AA$2:$AA$982)) * 0.5) + ((_xlfn.RANK.EQ(AB143, $AB$2:$AB$982,1 ) / COUNT($AB$2:$AB$982)) * 0.5)</f>
        <v>0.11654135338345864</v>
      </c>
      <c r="X143" s="11">
        <f>((_xlfn.RANK.EQ(AC143, $AC$2:$AC$982, 1) / COUNT($AC$2:$AC$983)) * 1)</f>
        <v>0.19799498746867167</v>
      </c>
      <c r="Y143" s="62">
        <f>((_xlfn.RANK.EQ(C143, Price, 0) / COUNT(Price)) * 0.5) + ((_xlfn.RANK.EQ(AD143, Price_BVPS, 1) / COUNT(Price_BVPS)) * 0.5)</f>
        <v>0.59022556390977443</v>
      </c>
      <c r="Z143" s="8">
        <f>IF(OR(H143="", I143="", H143=0, I143=0), 0, H143-I143)</f>
        <v>-6593000</v>
      </c>
      <c r="AA143">
        <f>IF(OR(H143="", I143="", H143=0, I143=0), 0, (H143-I143) / ( (ABS(I143))))</f>
        <v>-2.5824520172346261</v>
      </c>
      <c r="AB143">
        <f>IF(OR(H143="", I143="", H143=0, I143=0), 0, (H143-I143) / ( (ABS(H143))))</f>
        <v>-1.6319306930693069</v>
      </c>
      <c r="AC143">
        <f>IF(OR(H143="", I143="", H143=0, I143=0), 0, IF(ABS(H143-I143) = (ABS(H143) + ABS(I143)), 0, (H143-I143) / ((ABS(H143) + ABS(I143)) / 200)))</f>
        <v>0</v>
      </c>
      <c r="AD143" s="2">
        <f>G143-C143</f>
        <v>-2.2579469680786133</v>
      </c>
    </row>
    <row r="144" spans="1:30" x14ac:dyDescent="0.25">
      <c r="A144" s="7" t="s">
        <v>112</v>
      </c>
      <c r="B144" s="7" t="s">
        <v>113</v>
      </c>
      <c r="C144" s="8">
        <v>27.139999389648438</v>
      </c>
      <c r="D144" s="9">
        <v>4.0760840139561086E-3</v>
      </c>
      <c r="E144" s="9">
        <v>1.1363514159220103</v>
      </c>
      <c r="F144" s="9">
        <v>36.001018524169922</v>
      </c>
      <c r="G144" s="9">
        <v>2.6638669967651367</v>
      </c>
      <c r="H144" s="8">
        <v>28246016</v>
      </c>
      <c r="I144" s="8">
        <v>9315000</v>
      </c>
      <c r="J144" s="68"/>
      <c r="K144" s="7" t="s">
        <v>99</v>
      </c>
      <c r="L144" s="7" t="s">
        <v>65</v>
      </c>
      <c r="M144" s="9">
        <v>243.83610534667969</v>
      </c>
      <c r="N144" s="9">
        <v>0.69606798887252808</v>
      </c>
      <c r="O144" s="10">
        <v>32.961999893188477</v>
      </c>
      <c r="P144" s="2">
        <f>C144-O144</f>
        <v>-5.8220005035400391</v>
      </c>
      <c r="Q144" s="11">
        <f>((_xlfn.RANK.EQ(F144, PE, 1) / COUNT(PE)) * 0.4) + ((_xlfn.RANK.EQ(N144, Cash_Ratio, 1) / COUNT(Cash_Ratio)) * 0.4) + ((_xlfn.RANK.EQ(M144, Debt_Equity, 0) / COUNT(Debt_Equity)) * 0.2)</f>
        <v>0.4968020758610307</v>
      </c>
      <c r="R144" s="9">
        <v>0.69606798887252808</v>
      </c>
      <c r="S144" s="30">
        <f>((_xlfn.RANK.EQ(F144, PE, 1) / COUNT(PE)) * 0.4) + ((_xlfn.RANK.EQ(R144, $R$2:$R$400, 1) / COUNT($R$2:$R$400)) * 0.4) + ((_xlfn.RANK.EQ(M144, Debt_Equity, 0) / COUNT(Debt_Equity)) * 0.2)</f>
        <v>0.53583959899749378</v>
      </c>
      <c r="T144" s="11">
        <f>((_xlfn.RANK.EQ(D144, Alpha, 1) / COUNT(Alpha)) * 0.5) + ((_xlfn.RANK.EQ(E144, Beta, 1) / COUNT(Beta)) * 0.5)</f>
        <v>0.54260651629072676</v>
      </c>
      <c r="U144" s="11">
        <f>((_xlfn.RANK.EQ(H144, Accounts_Re,1 ) / COUNT(Accounts_Re)) * 0.5) + ((_xlfn.RANK.EQ(I144, Acc._payable, 0) / COUNT(Acc._payable)) * 0.5)</f>
        <v>0.54748036526248545</v>
      </c>
      <c r="V144" s="11">
        <f>((_xlfn.RANK.EQ(Q144, $Q$2:$Q$981, 1) / COUNT($Q$2:$Q$981)) * 0.4) + ((_xlfn.RANK.EQ(T144, $T$2:$T$981,1 ) / COUNT($T$2:$T$981)) * 0.4) + ((_xlfn.RANK.EQ(U144, $U$2:$U$981, 1) / COUNT($U$2:$U$981)) * 0.1)</f>
        <v>0.55764411027568928</v>
      </c>
      <c r="W144" s="11">
        <f>((_xlfn.RANK.EQ(AA144, $AA$2:$AA$982, 1) / COUNT($AA$2:$AA$982)) * 0.5) + ((_xlfn.RANK.EQ(AB144, $AB$2:$AB$982,1 ) / COUNT($AB$2:$AB$982)) * 0.5)</f>
        <v>0.86090225563909772</v>
      </c>
      <c r="X144" s="11">
        <f>((_xlfn.RANK.EQ(AC144, $AC$2:$AC$982, 1) / COUNT($AC$2:$AC$983)) * 1)</f>
        <v>0.93233082706766912</v>
      </c>
      <c r="Y144" s="62">
        <f>((_xlfn.RANK.EQ(C144, Price, 0) / COUNT(Price)) * 0.5) + ((_xlfn.RANK.EQ(AD144, Price_BVPS, 1) / COUNT(Price_BVPS)) * 0.5)</f>
        <v>4.1353383458646614E-2</v>
      </c>
      <c r="Z144" s="8">
        <f>IF(OR(H144="", I144="", H144=0, I144=0), 0, H144-I144)</f>
        <v>18931016</v>
      </c>
      <c r="AA144">
        <f>IF(OR(H144="", I144="", H144=0, I144=0), 0, (H144-I144) / ( (ABS(I144))))</f>
        <v>2.0323151905528718</v>
      </c>
      <c r="AB144">
        <f>IF(OR(H144="", I144="", H144=0, I144=0), 0, (H144-I144) / ( (ABS(H144))))</f>
        <v>0.67021897884643267</v>
      </c>
      <c r="AC144">
        <f>IF(OR(H144="", I144="", H144=0, I144=0), 0, IF(ABS(H144-I144) = (ABS(H144) + ABS(I144)), 0, (H144-I144) / ((ABS(H144) + ABS(I144)) / 200)))</f>
        <v>100.80140537199527</v>
      </c>
      <c r="AD144" s="2">
        <f>G144-C144</f>
        <v>-24.476132392883301</v>
      </c>
    </row>
    <row r="145" spans="1:30" x14ac:dyDescent="0.25">
      <c r="A145" s="7" t="s">
        <v>97</v>
      </c>
      <c r="B145" s="7" t="s">
        <v>98</v>
      </c>
      <c r="C145" s="8">
        <v>27.520000457763672</v>
      </c>
      <c r="D145" s="9">
        <v>-0.44226660641680932</v>
      </c>
      <c r="E145" s="9">
        <v>1.043704729693266</v>
      </c>
      <c r="F145" s="9">
        <v>15.182360649108887</v>
      </c>
      <c r="G145" s="9">
        <v>24.67094612121582</v>
      </c>
      <c r="H145" s="8">
        <v>-2258000</v>
      </c>
      <c r="I145" s="8">
        <v>492000</v>
      </c>
      <c r="J145" s="68"/>
      <c r="K145" s="7" t="s">
        <v>99</v>
      </c>
      <c r="L145" s="7" t="s">
        <v>48</v>
      </c>
      <c r="M145" s="9">
        <v>17.521114349365234</v>
      </c>
      <c r="N145" s="9">
        <v>0.93287897109985352</v>
      </c>
      <c r="O145" s="10">
        <v>32.834000015258788</v>
      </c>
      <c r="P145" s="2">
        <f>C145-O145</f>
        <v>-5.3139995574951158</v>
      </c>
      <c r="Q145" s="11">
        <f>((_xlfn.RANK.EQ(F145, PE, 1) / COUNT(PE)) * 0.4) + ((_xlfn.RANK.EQ(N145, Cash_Ratio, 1) / COUNT(Cash_Ratio)) * 0.4) + ((_xlfn.RANK.EQ(M145, Debt_Equity, 0) / COUNT(Debt_Equity)) * 0.2)</f>
        <v>0.4199881328763605</v>
      </c>
      <c r="R145" s="9">
        <v>0.93287897109985352</v>
      </c>
      <c r="S145" s="30">
        <f>((_xlfn.RANK.EQ(F145, PE, 1) / COUNT(PE)) * 0.4) + ((_xlfn.RANK.EQ(R145, $R$2:$R$400, 1) / COUNT($R$2:$R$400)) * 0.4) + ((_xlfn.RANK.EQ(M145, Debt_Equity, 0) / COUNT(Debt_Equity)) * 0.2)</f>
        <v>0.45162907268170427</v>
      </c>
      <c r="T145" s="11">
        <f>((_xlfn.RANK.EQ(D145, Alpha, 1) / COUNT(Alpha)) * 0.5) + ((_xlfn.RANK.EQ(E145, Beta, 1) / COUNT(Beta)) * 0.5)</f>
        <v>0.37844611528822053</v>
      </c>
      <c r="U145" s="11">
        <f>((_xlfn.RANK.EQ(H145, Accounts_Re,1 ) / COUNT(Accounts_Re)) * 0.5) + ((_xlfn.RANK.EQ(I145, Acc._payable, 0) / COUNT(Acc._payable)) * 0.5)</f>
        <v>0.37307880199917326</v>
      </c>
      <c r="V145" s="11">
        <f>((_xlfn.RANK.EQ(Q145, $Q$2:$Q$981, 1) / COUNT($Q$2:$Q$981)) * 0.4) + ((_xlfn.RANK.EQ(T145, $T$2:$T$981,1 ) / COUNT($T$2:$T$981)) * 0.4) + ((_xlfn.RANK.EQ(U145, $U$2:$U$981, 1) / COUNT($U$2:$U$981)) * 0.1)</f>
        <v>0.32330827067669177</v>
      </c>
      <c r="W145" s="11">
        <f>((_xlfn.RANK.EQ(AA145, $AA$2:$AA$982, 1) / COUNT($AA$2:$AA$982)) * 0.5) + ((_xlfn.RANK.EQ(AB145, $AB$2:$AB$982,1 ) / COUNT($AB$2:$AB$982)) * 0.5)</f>
        <v>0.10902255639097744</v>
      </c>
      <c r="X145" s="11">
        <f>((_xlfn.RANK.EQ(AC145, $AC$2:$AC$982, 1) / COUNT($AC$2:$AC$983)) * 1)</f>
        <v>0.19799498746867167</v>
      </c>
      <c r="Y145" s="62">
        <f>((_xlfn.RANK.EQ(C145, Price, 0) / COUNT(Price)) * 0.5) + ((_xlfn.RANK.EQ(AD145, Price_BVPS, 1) / COUNT(Price_BVPS)) * 0.5)</f>
        <v>0.35463659147869675</v>
      </c>
      <c r="Z145" s="8">
        <f>IF(OR(H145="", I145="", H145=0, I145=0), 0, H145-I145)</f>
        <v>-2750000</v>
      </c>
      <c r="AA145">
        <f>IF(OR(H145="", I145="", H145=0, I145=0), 0, (H145-I145) / ( (ABS(I145))))</f>
        <v>-5.5894308943089435</v>
      </c>
      <c r="AB145">
        <f>IF(OR(H145="", I145="", H145=0, I145=0), 0, (H145-I145) / ( (ABS(H145))))</f>
        <v>-1.2178919397697077</v>
      </c>
      <c r="AC145">
        <f>IF(OR(H145="", I145="", H145=0, I145=0), 0, IF(ABS(H145-I145) = (ABS(H145) + ABS(I145)), 0, (H145-I145) / ((ABS(H145) + ABS(I145)) / 200)))</f>
        <v>0</v>
      </c>
      <c r="AD145" s="2">
        <f>G145-C145</f>
        <v>-2.8490543365478516</v>
      </c>
    </row>
    <row r="146" spans="1:30" x14ac:dyDescent="0.25">
      <c r="A146" s="7" t="s">
        <v>119</v>
      </c>
      <c r="B146" s="7" t="s">
        <v>120</v>
      </c>
      <c r="C146" s="8">
        <v>26.969999313354492</v>
      </c>
      <c r="D146" s="9">
        <v>-8.8990283190321762E-2</v>
      </c>
      <c r="E146" s="9">
        <v>1.2074076775058211</v>
      </c>
      <c r="F146" s="9">
        <v>36.25347900390625</v>
      </c>
      <c r="G146" s="9">
        <v>6.7471518516540527</v>
      </c>
      <c r="H146" s="8">
        <v>10327000</v>
      </c>
      <c r="I146" s="8">
        <v>11883000</v>
      </c>
      <c r="J146" s="68"/>
      <c r="K146" s="7" t="s">
        <v>121</v>
      </c>
      <c r="L146" s="7" t="s">
        <v>48</v>
      </c>
      <c r="M146" s="9">
        <v>58.559623718261719</v>
      </c>
      <c r="N146" s="9">
        <v>0.17616499960422516</v>
      </c>
      <c r="O146" s="10">
        <v>32.986000061035156</v>
      </c>
      <c r="P146" s="2">
        <f>C146-O146</f>
        <v>-6.0160007476806641</v>
      </c>
      <c r="Q146" s="11">
        <f>((_xlfn.RANK.EQ(F146, PE, 1) / COUNT(PE)) * 0.4) + ((_xlfn.RANK.EQ(N146, Cash_Ratio, 1) / COUNT(Cash_Ratio)) * 0.4) + ((_xlfn.RANK.EQ(M146, Debt_Equity, 0) / COUNT(Debt_Equity)) * 0.2)</f>
        <v>0.46780732750604426</v>
      </c>
      <c r="R146" s="9">
        <v>0.17616499960422516</v>
      </c>
      <c r="S146" s="30">
        <f>((_xlfn.RANK.EQ(F146, PE, 1) / COUNT(PE)) * 0.4) + ((_xlfn.RANK.EQ(R146, $R$2:$R$400, 1) / COUNT($R$2:$R$400)) * 0.4) + ((_xlfn.RANK.EQ(M146, Debt_Equity, 0) / COUNT(Debt_Equity)) * 0.2)</f>
        <v>0.5368421052631579</v>
      </c>
      <c r="T146" s="11">
        <f>((_xlfn.RANK.EQ(D146, Alpha, 1) / COUNT(Alpha)) * 0.5) + ((_xlfn.RANK.EQ(E146, Beta, 1) / COUNT(Beta)) * 0.5)</f>
        <v>0.51879699248120303</v>
      </c>
      <c r="U146" s="11">
        <f>((_xlfn.RANK.EQ(H146, Accounts_Re,1 ) / COUNT(Accounts_Re)) * 0.5) + ((_xlfn.RANK.EQ(I146, Acc._payable, 0) / COUNT(Acc._payable)) * 0.5)</f>
        <v>0.48734859018200494</v>
      </c>
      <c r="V146" s="11">
        <f>((_xlfn.RANK.EQ(Q146, $Q$2:$Q$981, 1) / COUNT($Q$2:$Q$981)) * 0.4) + ((_xlfn.RANK.EQ(T146, $T$2:$T$981,1 ) / COUNT($T$2:$T$981)) * 0.4) + ((_xlfn.RANK.EQ(U146, $U$2:$U$981, 1) / COUNT($U$2:$U$981)) * 0.1)</f>
        <v>0.49423558897243114</v>
      </c>
      <c r="W146" s="11">
        <f>((_xlfn.RANK.EQ(AA146, $AA$2:$AA$982, 1) / COUNT($AA$2:$AA$982)) * 0.5) + ((_xlfn.RANK.EQ(AB146, $AB$2:$AB$982,1 ) / COUNT($AB$2:$AB$982)) * 0.5)</f>
        <v>0.29699248120300747</v>
      </c>
      <c r="X146" s="11">
        <f>((_xlfn.RANK.EQ(AC146, $AC$2:$AC$982, 1) / COUNT($AC$2:$AC$983)) * 1)</f>
        <v>0.17293233082706766</v>
      </c>
      <c r="Y146" s="62">
        <f>((_xlfn.RANK.EQ(C146, Price, 0) / COUNT(Price)) * 0.5) + ((_xlfn.RANK.EQ(AD146, Price_BVPS, 1) / COUNT(Price_BVPS)) * 0.5)</f>
        <v>6.1403508771929821E-2</v>
      </c>
      <c r="Z146" s="8">
        <f>IF(OR(H146="", I146="", H146=0, I146=0), 0, H146-I146)</f>
        <v>-1556000</v>
      </c>
      <c r="AA146">
        <f>IF(OR(H146="", I146="", H146=0, I146=0), 0, (H146-I146) / ( (ABS(I146))))</f>
        <v>-0.13094336447025162</v>
      </c>
      <c r="AB146">
        <f>IF(OR(H146="", I146="", H146=0, I146=0), 0, (H146-I146) / ( (ABS(H146))))</f>
        <v>-0.15067299312481844</v>
      </c>
      <c r="AC146">
        <f>IF(OR(H146="", I146="", H146=0, I146=0), 0, IF(ABS(H146-I146) = (ABS(H146) + ABS(I146)), 0, (H146-I146) / ((ABS(H146) + ABS(I146)) / 200)))</f>
        <v>-14.011706438541198</v>
      </c>
      <c r="AD146" s="2">
        <f>G146-C146</f>
        <v>-20.222847461700439</v>
      </c>
    </row>
    <row r="147" spans="1:30" x14ac:dyDescent="0.25">
      <c r="A147" s="29" t="s">
        <v>937</v>
      </c>
      <c r="B147" s="7" t="s">
        <v>938</v>
      </c>
      <c r="C147" s="8">
        <v>10.189999580383301</v>
      </c>
      <c r="D147" s="9">
        <v>1.2501945197978495E-2</v>
      </c>
      <c r="E147" s="9">
        <v>1.1613441874195931</v>
      </c>
      <c r="F147" s="9">
        <v>17.849485397338867</v>
      </c>
      <c r="G147" s="9">
        <v>18.991466522216797</v>
      </c>
      <c r="H147" s="8">
        <v>-68999936</v>
      </c>
      <c r="I147" s="8">
        <v>-110000000</v>
      </c>
      <c r="J147" s="68"/>
      <c r="K147" s="7" t="s">
        <v>939</v>
      </c>
      <c r="L147" s="7" t="s">
        <v>174</v>
      </c>
      <c r="M147" s="9">
        <v>134.49208068847656</v>
      </c>
      <c r="N147" s="9">
        <v>0.23704800009727478</v>
      </c>
      <c r="O147" s="10">
        <v>11.881999969482422</v>
      </c>
      <c r="P147" s="2">
        <f>C147-O147</f>
        <v>-1.6920003890991211</v>
      </c>
      <c r="Q147" s="11">
        <f>((_xlfn.RANK.EQ(F147, PE, 1) / COUNT(PE)) * 0.4) + ((_xlfn.RANK.EQ(N147, Cash_Ratio, 1) / COUNT(Cash_Ratio)) * 0.4) + ((_xlfn.RANK.EQ(M147, Debt_Equity, 0) / COUNT(Debt_Equity)) * 0.2)</f>
        <v>0.27173587679445965</v>
      </c>
      <c r="R147" s="9">
        <v>0.23704800009727478</v>
      </c>
      <c r="S147" s="30">
        <f>((_xlfn.RANK.EQ(F147, PE, 1) / COUNT(PE)) * 0.4) + ((_xlfn.RANK.EQ(R147, $R$2:$R$400, 1) / COUNT($R$2:$R$400)) * 0.4) + ((_xlfn.RANK.EQ(M147, Debt_Equity, 0) / COUNT(Debt_Equity)) * 0.2)</f>
        <v>0.33583959899749377</v>
      </c>
      <c r="T147" s="11">
        <f>((_xlfn.RANK.EQ(D147, Alpha, 1) / COUNT(Alpha)) * 0.5) + ((_xlfn.RANK.EQ(E147, Beta, 1) / COUNT(Beta)) * 0.5)</f>
        <v>0.57518796992481203</v>
      </c>
      <c r="U147" s="11">
        <f>((_xlfn.RANK.EQ(H147, Accounts_Re,1 ) / COUNT(Accounts_Re)) * 0.5) + ((_xlfn.RANK.EQ(I147, Acc._payable, 0) / COUNT(Acc._payable)) * 0.5)</f>
        <v>0.51424849373066273</v>
      </c>
      <c r="V147" s="11">
        <f>((_xlfn.RANK.EQ(Q147, $Q$2:$Q$981, 1) / COUNT($Q$2:$Q$981)) * 0.4) + ((_xlfn.RANK.EQ(T147, $T$2:$T$981,1 ) / COUNT($T$2:$T$981)) * 0.4) + ((_xlfn.RANK.EQ(U147, $U$2:$U$981, 1) / COUNT($U$2:$U$981)) * 0.1)</f>
        <v>0.41929824561403517</v>
      </c>
      <c r="W147" s="11">
        <f>((_xlfn.RANK.EQ(AA147, $AA$2:$AA$982, 1) / COUNT($AA$2:$AA$982)) * 0.5) + ((_xlfn.RANK.EQ(AB147, $AB$2:$AB$982,1 ) / COUNT($AB$2:$AB$982)) * 0.5)</f>
        <v>0.78822055137844615</v>
      </c>
      <c r="X147" s="27">
        <f>((_xlfn.RANK.EQ(AC147, $AC$2:$AC$982, 1) / COUNT($AC$2:$AC$983)) * 1)</f>
        <v>0.88471177944862156</v>
      </c>
      <c r="Y147" s="61">
        <f>((_xlfn.RANK.EQ(C147, Price, 0) / COUNT(Price)) * 0.5) + ((_xlfn.RANK.EQ(AD147, Price_BVPS, 1) / COUNT(Price_BVPS)) * 0.5)</f>
        <v>0.96240601503759393</v>
      </c>
      <c r="Z147" s="8">
        <f>IF(OR(H147="", I147="", H147=0, I147=0), 0, H147-I147)</f>
        <v>41000064</v>
      </c>
      <c r="AA147">
        <f>IF(OR(H147="", I147="", H147=0, I147=0), 0, (H147-I147) / ( (ABS(I147))))</f>
        <v>0.37272785454545454</v>
      </c>
      <c r="AB147">
        <f>IF(OR(H147="", I147="", H147=0, I147=0), 0, (H147-I147) / ( (ABS(H147))))</f>
        <v>0.59420437723304553</v>
      </c>
      <c r="AC147">
        <f>IF(OR(H147="", I147="", H147=0, I147=0), 0, IF(ABS(H147-I147) = (ABS(H147) + ABS(I147)), 0, (H147-I147) / ((ABS(H147) + ABS(I147)) / 200)))</f>
        <v>45.810143753347482</v>
      </c>
      <c r="AD147" s="2">
        <f>G147-C147</f>
        <v>8.8014669418334961</v>
      </c>
    </row>
    <row r="148" spans="1:30" x14ac:dyDescent="0.25">
      <c r="A148" s="29" t="s">
        <v>888</v>
      </c>
      <c r="B148" s="7" t="s">
        <v>889</v>
      </c>
      <c r="C148" s="8">
        <v>10.800000190734863</v>
      </c>
      <c r="D148" s="9">
        <v>1.1000999121482467</v>
      </c>
      <c r="E148" s="9">
        <v>1.0328694103103673</v>
      </c>
      <c r="F148" s="9">
        <v>19.307897567749023</v>
      </c>
      <c r="G148" s="9">
        <v>6.2351870536804199</v>
      </c>
      <c r="H148" s="8">
        <v>9554000</v>
      </c>
      <c r="I148" s="8">
        <v>-1870000</v>
      </c>
      <c r="J148" s="68"/>
      <c r="K148" s="7" t="s">
        <v>890</v>
      </c>
      <c r="L148" s="7" t="s">
        <v>20</v>
      </c>
      <c r="M148" s="9">
        <v>111.24078369140625</v>
      </c>
      <c r="N148" s="9">
        <v>0.14995700120925903</v>
      </c>
      <c r="O148" s="10">
        <v>11.92800006866455</v>
      </c>
      <c r="P148" s="2">
        <f>C148-O148</f>
        <v>-1.1279998779296871</v>
      </c>
      <c r="Q148" s="11">
        <f>((_xlfn.RANK.EQ(F148, PE, 1) / COUNT(PE)) * 0.4) + ((_xlfn.RANK.EQ(N148, Cash_Ratio, 1) / COUNT(Cash_Ratio)) * 0.4) + ((_xlfn.RANK.EQ(M148, Debt_Equity, 0) / COUNT(Debt_Equity)) * 0.2)</f>
        <v>0.28215414862243948</v>
      </c>
      <c r="R148" s="9">
        <v>0.14995700120925903</v>
      </c>
      <c r="S148" s="30">
        <f>((_xlfn.RANK.EQ(F148, PE, 1) / COUNT(PE)) * 0.4) + ((_xlfn.RANK.EQ(R148, $R$2:$R$400, 1) / COUNT($R$2:$R$400)) * 0.4) + ((_xlfn.RANK.EQ(M148, Debt_Equity, 0) / COUNT(Debt_Equity)) * 0.2)</f>
        <v>0.35488721804511281</v>
      </c>
      <c r="T148" s="11">
        <f>((_xlfn.RANK.EQ(D148, Alpha, 1) / COUNT(Alpha)) * 0.5) + ((_xlfn.RANK.EQ(E148, Beta, 1) / COUNT(Beta)) * 0.5)</f>
        <v>0.81954887218045114</v>
      </c>
      <c r="U148" s="11">
        <f>((_xlfn.RANK.EQ(H148, Accounts_Re,1 ) / COUNT(Accounts_Re)) * 0.5) + ((_xlfn.RANK.EQ(I148, Acc._payable, 0) / COUNT(Acc._payable)) * 0.5)</f>
        <v>0.78570265429083208</v>
      </c>
      <c r="V148" s="11">
        <f>((_xlfn.RANK.EQ(Q148, $Q$2:$Q$981, 1) / COUNT($Q$2:$Q$981)) * 0.4) + ((_xlfn.RANK.EQ(T148, $T$2:$T$981,1 ) / COUNT($T$2:$T$981)) * 0.4) + ((_xlfn.RANK.EQ(U148, $U$2:$U$981, 1) / COUNT($U$2:$U$981)) * 0.1)</f>
        <v>0.5591478696741855</v>
      </c>
      <c r="W148" s="33">
        <f>((_xlfn.RANK.EQ(AA148, $AA$2:$AA$982, 1) / COUNT($AA$2:$AA$982)) * 0.5) + ((_xlfn.RANK.EQ(AB148, $AB$2:$AB$982,1 ) / COUNT($AB$2:$AB$982)) * 0.5)</f>
        <v>0.92606516290726815</v>
      </c>
      <c r="X148" s="11">
        <f>((_xlfn.RANK.EQ(AC148, $AC$2:$AC$982, 1) / COUNT($AC$2:$AC$983)) * 1)</f>
        <v>0.19799498746867167</v>
      </c>
      <c r="Y148" s="62">
        <f>((_xlfn.RANK.EQ(C148, Price, 0) / COUNT(Price)) * 0.5) + ((_xlfn.RANK.EQ(AD148, Price_BVPS, 1) / COUNT(Price_BVPS)) * 0.5)</f>
        <v>0.75062656641604009</v>
      </c>
      <c r="Z148" s="8">
        <f>IF(OR(H148="", I148="", H148=0, I148=0), 0, H148-I148)</f>
        <v>11424000</v>
      </c>
      <c r="AA148">
        <f>IF(OR(H148="", I148="", H148=0, I148=0), 0, (H148-I148) / ( (ABS(I148))))</f>
        <v>6.1090909090909093</v>
      </c>
      <c r="AB148">
        <f>IF(OR(H148="", I148="", H148=0, I148=0), 0, (H148-I148) / ( (ABS(H148))))</f>
        <v>1.195729537366548</v>
      </c>
      <c r="AC148">
        <f>IF(OR(H148="", I148="", H148=0, I148=0), 0, IF(ABS(H148-I148) = (ABS(H148) + ABS(I148)), 0, (H148-I148) / ((ABS(H148) + ABS(I148)) / 200)))</f>
        <v>0</v>
      </c>
      <c r="AD148" s="2">
        <f>G148-C148</f>
        <v>-4.5648131370544434</v>
      </c>
    </row>
    <row r="149" spans="1:30" x14ac:dyDescent="0.25">
      <c r="A149" s="7" t="s">
        <v>138</v>
      </c>
      <c r="B149" s="7" t="s">
        <v>139</v>
      </c>
      <c r="C149" s="8">
        <v>26.530000686645508</v>
      </c>
      <c r="D149" s="9">
        <v>0.97043575605780341</v>
      </c>
      <c r="E149" s="9">
        <v>0.32538440355628634</v>
      </c>
      <c r="F149" s="9">
        <v>27.073354721069336</v>
      </c>
      <c r="G149" s="9">
        <v>2.9888739585876465</v>
      </c>
      <c r="H149" s="8">
        <v>18300000</v>
      </c>
      <c r="I149" s="8"/>
      <c r="J149" s="68"/>
      <c r="K149" s="7" t="s">
        <v>140</v>
      </c>
      <c r="L149" s="7" t="s">
        <v>78</v>
      </c>
      <c r="M149" s="9">
        <v>911.97332763671875</v>
      </c>
      <c r="N149" s="9">
        <v>1.0106339454650879</v>
      </c>
      <c r="O149" s="10">
        <v>31.520000076293947</v>
      </c>
      <c r="P149" s="2">
        <f>C149-O149</f>
        <v>-4.9899993896484389</v>
      </c>
      <c r="Q149" s="11">
        <f>((_xlfn.RANK.EQ(F149, PE, 1) / COUNT(PE)) * 0.4) + ((_xlfn.RANK.EQ(N149, Cash_Ratio, 1) / COUNT(Cash_Ratio)) * 0.4) + ((_xlfn.RANK.EQ(M149, Debt_Equity, 0) / COUNT(Debt_Equity)) * 0.2)</f>
        <v>0.46091022609527349</v>
      </c>
      <c r="R149" s="9">
        <v>1.0106339454650879</v>
      </c>
      <c r="S149" s="30">
        <f>((_xlfn.RANK.EQ(F149, PE, 1) / COUNT(PE)) * 0.4) + ((_xlfn.RANK.EQ(R149, $R$2:$R$400, 1) / COUNT($R$2:$R$400)) * 0.4) + ((_xlfn.RANK.EQ(M149, Debt_Equity, 0) / COUNT(Debt_Equity)) * 0.2)</f>
        <v>0.49172932330827074</v>
      </c>
      <c r="T149" s="11">
        <f>((_xlfn.RANK.EQ(D149, Alpha, 1) / COUNT(Alpha)) * 0.5) + ((_xlfn.RANK.EQ(E149, Beta, 1) / COUNT(Beta)) * 0.5)</f>
        <v>0.53132832080200498</v>
      </c>
      <c r="U149" s="11">
        <f>((_xlfn.RANK.EQ(H149, Accounts_Re,1 ) / COUNT(Accounts_Re)) * 0.5) + ((_xlfn.RANK.EQ(I149, Acc._payable, 0) / COUNT(Acc._payable)) * 0.5)</f>
        <v>0.71467939323337459</v>
      </c>
      <c r="V149" s="11">
        <f>((_xlfn.RANK.EQ(Q149, $Q$2:$Q$981, 1) / COUNT($Q$2:$Q$981)) * 0.4) + ((_xlfn.RANK.EQ(T149, $T$2:$T$981,1 ) / COUNT($T$2:$T$981)) * 0.4) + ((_xlfn.RANK.EQ(U149, $U$2:$U$981, 1) / COUNT($U$2:$U$981)) * 0.1)</f>
        <v>0.52932330827067675</v>
      </c>
      <c r="W149" s="11">
        <f>((_xlfn.RANK.EQ(AA149, $AA$2:$AA$982, 1) / COUNT($AA$2:$AA$982)) * 0.5) + ((_xlfn.RANK.EQ(AB149, $AB$2:$AB$982,1 ) / COUNT($AB$2:$AB$982)) * 0.5)</f>
        <v>0.32330827067669171</v>
      </c>
      <c r="X149" s="11">
        <f>((_xlfn.RANK.EQ(AC149, $AC$2:$AC$982, 1) / COUNT($AC$2:$AC$983)) * 1)</f>
        <v>0.19799498746867167</v>
      </c>
      <c r="Y149" s="62">
        <f>((_xlfn.RANK.EQ(C149, Price, 0) / COUNT(Price)) * 0.5) + ((_xlfn.RANK.EQ(AD149, Price_BVPS, 1) / COUNT(Price_BVPS)) * 0.5)</f>
        <v>5.6390977443609019E-2</v>
      </c>
      <c r="Z149" s="8">
        <f>IF(OR(H149="", I149="", H149=0, I149=0), 0, H149-I149)</f>
        <v>0</v>
      </c>
      <c r="AA149">
        <f>IF(OR(H149="", I149="", H149=0, I149=0), 0, (H149-I149) / ( (ABS(I149))))</f>
        <v>0</v>
      </c>
      <c r="AB149">
        <f>IF(OR(H149="", I149="", H149=0, I149=0), 0, (H149-I149) / ( (ABS(H149))))</f>
        <v>0</v>
      </c>
      <c r="AC149">
        <f>IF(OR(H149="", I149="", H149=0, I149=0), 0, IF(ABS(H149-I149) = (ABS(H149) + ABS(I149)), 0, (H149-I149) / ((ABS(H149) + ABS(I149)) / 200)))</f>
        <v>0</v>
      </c>
      <c r="AD149" s="2">
        <f>G149-C149</f>
        <v>-23.541126728057861</v>
      </c>
    </row>
    <row r="150" spans="1:30" x14ac:dyDescent="0.25">
      <c r="A150" s="7" t="s">
        <v>260</v>
      </c>
      <c r="B150" s="7" t="s">
        <v>261</v>
      </c>
      <c r="C150" s="8">
        <v>22.479999542236328</v>
      </c>
      <c r="D150" s="9">
        <v>0.22050107396095892</v>
      </c>
      <c r="E150" s="9">
        <v>1.0012001022150849</v>
      </c>
      <c r="F150" s="9">
        <v>66.971794128417969</v>
      </c>
      <c r="G150" s="9">
        <v>11.56696605682373</v>
      </c>
      <c r="H150" s="8">
        <v>20984000</v>
      </c>
      <c r="I150" s="8">
        <v>17116000</v>
      </c>
      <c r="J150" s="68"/>
      <c r="K150" s="7" t="s">
        <v>262</v>
      </c>
      <c r="L150" s="7" t="s">
        <v>263</v>
      </c>
      <c r="M150" s="9">
        <v>31.779617309570313</v>
      </c>
      <c r="N150" s="9">
        <v>3.2083999365568161E-2</v>
      </c>
      <c r="O150" s="10">
        <v>25.677999496459961</v>
      </c>
      <c r="P150" s="2">
        <f>C150-O150</f>
        <v>-3.1979999542236328</v>
      </c>
      <c r="Q150" s="11">
        <f>((_xlfn.RANK.EQ(F150, PE, 1) / COUNT(PE)) * 0.4) + ((_xlfn.RANK.EQ(N150, Cash_Ratio, 1) / COUNT(Cash_Ratio)) * 0.4) + ((_xlfn.RANK.EQ(M150, Debt_Equity, 0) / COUNT(Debt_Equity)) * 0.2)</f>
        <v>0.49227485675319038</v>
      </c>
      <c r="R150" s="9">
        <v>3.2083999365568161E-2</v>
      </c>
      <c r="S150" s="30">
        <f>((_xlfn.RANK.EQ(F150, PE, 1) / COUNT(PE)) * 0.4) + ((_xlfn.RANK.EQ(R150, $R$2:$R$400, 1) / COUNT($R$2:$R$400)) * 0.4) + ((_xlfn.RANK.EQ(M150, Debt_Equity, 0) / COUNT(Debt_Equity)) * 0.2)</f>
        <v>0.5859649122807018</v>
      </c>
      <c r="T150" s="11">
        <f>((_xlfn.RANK.EQ(D150, Alpha, 1) / COUNT(Alpha)) * 0.5) + ((_xlfn.RANK.EQ(E150, Beta, 1) / COUNT(Beta)) * 0.5)</f>
        <v>0.63533834586466165</v>
      </c>
      <c r="U150" s="11">
        <f>((_xlfn.RANK.EQ(H150, Accounts_Re,1 ) / COUNT(Accounts_Re)) * 0.5) + ((_xlfn.RANK.EQ(I150, Acc._payable, 0) / COUNT(Acc._payable)) * 0.5)</f>
        <v>0.5026680695952801</v>
      </c>
      <c r="V150" s="11">
        <f>((_xlfn.RANK.EQ(Q150, $Q$2:$Q$981, 1) / COUNT($Q$2:$Q$981)) * 0.4) + ((_xlfn.RANK.EQ(T150, $T$2:$T$981,1 ) / COUNT($T$2:$T$981)) * 0.4) + ((_xlfn.RANK.EQ(U150, $U$2:$U$981, 1) / COUNT($U$2:$U$981)) * 0.1)</f>
        <v>0.59097744360902249</v>
      </c>
      <c r="W150" s="11">
        <f>((_xlfn.RANK.EQ(AA150, $AA$2:$AA$982, 1) / COUNT($AA$2:$AA$982)) * 0.5) + ((_xlfn.RANK.EQ(AB150, $AB$2:$AB$982,1 ) / COUNT($AB$2:$AB$982)) * 0.5)</f>
        <v>0.76190476190476186</v>
      </c>
      <c r="X150" s="11">
        <f>((_xlfn.RANK.EQ(AC150, $AC$2:$AC$982, 1) / COUNT($AC$2:$AC$983)) * 1)</f>
        <v>0.85964912280701755</v>
      </c>
      <c r="Y150" s="62">
        <f>((_xlfn.RANK.EQ(C150, Price, 0) / COUNT(Price)) * 0.5) + ((_xlfn.RANK.EQ(AD150, Price_BVPS, 1) / COUNT(Price_BVPS)) * 0.5)</f>
        <v>0.21804511278195488</v>
      </c>
      <c r="Z150" s="8">
        <f>IF(OR(H150="", I150="", H150=0, I150=0), 0, H150-I150)</f>
        <v>3868000</v>
      </c>
      <c r="AA150">
        <f>IF(OR(H150="", I150="", H150=0, I150=0), 0, (H150-I150) / ( (ABS(I150))))</f>
        <v>0.22598738022902548</v>
      </c>
      <c r="AB150">
        <f>IF(OR(H150="", I150="", H150=0, I150=0), 0, (H150-I150) / ( (ABS(H150))))</f>
        <v>0.18433091879527258</v>
      </c>
      <c r="AC150">
        <f>IF(OR(H150="", I150="", H150=0, I150=0), 0, IF(ABS(H150-I150) = (ABS(H150) + ABS(I150)), 0, (H150-I150) / ((ABS(H150) + ABS(I150)) / 200)))</f>
        <v>20.304461942257216</v>
      </c>
      <c r="AD150" s="2">
        <f>G150-C150</f>
        <v>-10.913033485412598</v>
      </c>
    </row>
    <row r="151" spans="1:30" x14ac:dyDescent="0.25">
      <c r="A151" s="7" t="s">
        <v>315</v>
      </c>
      <c r="B151" s="7" t="s">
        <v>316</v>
      </c>
      <c r="C151" s="8">
        <v>20.629999160766602</v>
      </c>
      <c r="D151" s="9">
        <v>1.0091518540079865E-2</v>
      </c>
      <c r="E151" s="9">
        <v>0.9035788815671989</v>
      </c>
      <c r="F151" s="9">
        <v>23.857089996337891</v>
      </c>
      <c r="G151" s="9">
        <v>7.1618242263793945</v>
      </c>
      <c r="H151" s="8">
        <v>5853000</v>
      </c>
      <c r="I151" s="8">
        <v>1169000</v>
      </c>
      <c r="J151" s="68"/>
      <c r="K151" s="7" t="s">
        <v>262</v>
      </c>
      <c r="L151" s="7" t="s">
        <v>263</v>
      </c>
      <c r="M151" s="9">
        <v>32.050140380859375</v>
      </c>
      <c r="N151" s="9">
        <v>3.7363998591899872E-2</v>
      </c>
      <c r="O151" s="10">
        <v>24.576000213623047</v>
      </c>
      <c r="P151" s="2">
        <f>C151-O151</f>
        <v>-3.9460010528564453</v>
      </c>
      <c r="Q151" s="11">
        <f>((_xlfn.RANK.EQ(F151, PE, 1) / COUNT(PE)) * 0.4) + ((_xlfn.RANK.EQ(N151, Cash_Ratio, 1) / COUNT(Cash_Ratio)) * 0.4) + ((_xlfn.RANK.EQ(M151, Debt_Equity, 0) / COUNT(Debt_Equity)) * 0.2)</f>
        <v>0.33802881762710668</v>
      </c>
      <c r="R151" s="9">
        <v>3.7363998591899872E-2</v>
      </c>
      <c r="S151" s="30">
        <f>((_xlfn.RANK.EQ(F151, PE, 1) / COUNT(PE)) * 0.4) + ((_xlfn.RANK.EQ(R151, $R$2:$R$400, 1) / COUNT($R$2:$R$400)) * 0.4) + ((_xlfn.RANK.EQ(M151, Debt_Equity, 0) / COUNT(Debt_Equity)) * 0.2)</f>
        <v>0.43007518796992478</v>
      </c>
      <c r="T151" s="11">
        <f>((_xlfn.RANK.EQ(D151, Alpha, 1) / COUNT(Alpha)) * 0.5) + ((_xlfn.RANK.EQ(E151, Beta, 1) / COUNT(Beta)) * 0.5)</f>
        <v>0.47243107769423553</v>
      </c>
      <c r="U151" s="11">
        <f>((_xlfn.RANK.EQ(H151, Accounts_Re,1 ) / COUNT(Accounts_Re)) * 0.5) + ((_xlfn.RANK.EQ(I151, Acc._payable, 0) / COUNT(Acc._payable)) * 0.5)</f>
        <v>0.59876867961870406</v>
      </c>
      <c r="V151" s="11">
        <f>((_xlfn.RANK.EQ(Q151, $Q$2:$Q$981, 1) / COUNT($Q$2:$Q$981)) * 0.4) + ((_xlfn.RANK.EQ(T151, $T$2:$T$981,1 ) / COUNT($T$2:$T$981)) * 0.4) + ((_xlfn.RANK.EQ(U151, $U$2:$U$981, 1) / COUNT($U$2:$U$981)) * 0.1)</f>
        <v>0.40927318295739351</v>
      </c>
      <c r="W151" s="11">
        <f>((_xlfn.RANK.EQ(AA151, $AA$2:$AA$982, 1) / COUNT($AA$2:$AA$982)) * 0.5) + ((_xlfn.RANK.EQ(AB151, $AB$2:$AB$982,1 ) / COUNT($AB$2:$AB$982)) * 0.5)</f>
        <v>0.89974937343358397</v>
      </c>
      <c r="X151" s="11">
        <f>((_xlfn.RANK.EQ(AC151, $AC$2:$AC$982, 1) / COUNT($AC$2:$AC$983)) * 1)</f>
        <v>0.95238095238095233</v>
      </c>
      <c r="Y151" s="62">
        <f>((_xlfn.RANK.EQ(C151, Price, 0) / COUNT(Price)) * 0.5) + ((_xlfn.RANK.EQ(AD151, Price_BVPS, 1) / COUNT(Price_BVPS)) * 0.5)</f>
        <v>0.21679197994987467</v>
      </c>
      <c r="Z151" s="8">
        <f>IF(OR(H151="", I151="", H151=0, I151=0), 0, H151-I151)</f>
        <v>4684000</v>
      </c>
      <c r="AA151">
        <f>IF(OR(H151="", I151="", H151=0, I151=0), 0, (H151-I151) / ( (ABS(I151))))</f>
        <v>4.0068434559452522</v>
      </c>
      <c r="AB151">
        <f>IF(OR(H151="", I151="", H151=0, I151=0), 0, (H151-I151) / ( (ABS(H151))))</f>
        <v>0.80027336408679306</v>
      </c>
      <c r="AC151">
        <f>IF(OR(H151="", I151="", H151=0, I151=0), 0, IF(ABS(H151-I151) = (ABS(H151) + ABS(I151)), 0, (H151-I151) / ((ABS(H151) + ABS(I151)) / 200)))</f>
        <v>133.40928510395898</v>
      </c>
      <c r="AD151" s="2">
        <f>G151-C151</f>
        <v>-13.468174934387207</v>
      </c>
    </row>
    <row r="152" spans="1:30" x14ac:dyDescent="0.25">
      <c r="A152" s="7" t="s">
        <v>56</v>
      </c>
      <c r="B152" s="7" t="s">
        <v>57</v>
      </c>
      <c r="C152" s="8">
        <v>28.100000381469727</v>
      </c>
      <c r="D152" s="9">
        <v>0.10339699456155868</v>
      </c>
      <c r="E152" s="9">
        <v>0.93169928077950104</v>
      </c>
      <c r="F152" s="9">
        <v>20.785455703735352</v>
      </c>
      <c r="G152" s="9">
        <v>36.542922973632813</v>
      </c>
      <c r="H152" s="8">
        <v>72899968</v>
      </c>
      <c r="I152" s="8">
        <v>203100032</v>
      </c>
      <c r="J152" s="68"/>
      <c r="K152" s="7" t="s">
        <v>58</v>
      </c>
      <c r="L152" s="7" t="s">
        <v>48</v>
      </c>
      <c r="M152" s="9">
        <v>37.417266845703125</v>
      </c>
      <c r="N152" s="9">
        <v>7.8175999224185944E-2</v>
      </c>
      <c r="O152" s="10">
        <v>32.584000015258788</v>
      </c>
      <c r="P152" s="2">
        <f>C152-O152</f>
        <v>-4.4839996337890611</v>
      </c>
      <c r="Q152" s="11">
        <f>((_xlfn.RANK.EQ(F152, PE, 1) / COUNT(PE)) * 0.4) + ((_xlfn.RANK.EQ(N152, Cash_Ratio, 1) / COUNT(Cash_Ratio)) * 0.4) + ((_xlfn.RANK.EQ(M152, Debt_Equity, 0) / COUNT(Debt_Equity)) * 0.2)</f>
        <v>0.3257861969411161</v>
      </c>
      <c r="R152" s="9">
        <v>7.8175999224185944E-2</v>
      </c>
      <c r="S152" s="30">
        <f>((_xlfn.RANK.EQ(F152, PE, 1) / COUNT(PE)) * 0.4) + ((_xlfn.RANK.EQ(R152, $R$2:$R$400, 1) / COUNT($R$2:$R$400)) * 0.4) + ((_xlfn.RANK.EQ(M152, Debt_Equity, 0) / COUNT(Debt_Equity)) * 0.2)</f>
        <v>0.41002506265664163</v>
      </c>
      <c r="T152" s="11">
        <f>((_xlfn.RANK.EQ(D152, Alpha, 1) / COUNT(Alpha)) * 0.5) + ((_xlfn.RANK.EQ(E152, Beta, 1) / COUNT(Beta)) * 0.5)</f>
        <v>0.55137844611528819</v>
      </c>
      <c r="U152" s="11">
        <f>((_xlfn.RANK.EQ(H152, Accounts_Re,1 ) / COUNT(Accounts_Re)) * 0.5) + ((_xlfn.RANK.EQ(I152, Acc._payable, 0) / COUNT(Acc._payable)) * 0.5)</f>
        <v>0.4941127102827152</v>
      </c>
      <c r="V152" s="11">
        <f>((_xlfn.RANK.EQ(Q152, $Q$2:$Q$981, 1) / COUNT($Q$2:$Q$981)) * 0.4) + ((_xlfn.RANK.EQ(T152, $T$2:$T$981,1 ) / COUNT($T$2:$T$981)) * 0.4) + ((_xlfn.RANK.EQ(U152, $U$2:$U$981, 1) / COUNT($U$2:$U$981)) * 0.1)</f>
        <v>0.42982456140350883</v>
      </c>
      <c r="W152" s="11">
        <f>((_xlfn.RANK.EQ(AA152, $AA$2:$AA$982, 1) / COUNT($AA$2:$AA$982)) * 0.5) + ((_xlfn.RANK.EQ(AB152, $AB$2:$AB$982,1 ) / COUNT($AB$2:$AB$982)) * 0.5)</f>
        <v>0.18170426065162906</v>
      </c>
      <c r="X152" s="11">
        <f>((_xlfn.RANK.EQ(AC152, $AC$2:$AC$982, 1) / COUNT($AC$2:$AC$983)) * 1)</f>
        <v>0.10275689223057644</v>
      </c>
      <c r="Y152" s="62">
        <f>((_xlfn.RANK.EQ(C152, Price, 0) / COUNT(Price)) * 0.5) + ((_xlfn.RANK.EQ(AD152, Price_BVPS, 1) / COUNT(Price_BVPS)) * 0.5)</f>
        <v>0.48370927318295737</v>
      </c>
      <c r="Z152" s="8">
        <f>IF(OR(H152="", I152="", H152=0, I152=0), 0, H152-I152)</f>
        <v>-130200064</v>
      </c>
      <c r="AA152">
        <f>IF(OR(H152="", I152="", H152=0, I152=0), 0, (H152-I152) / ( (ABS(I152))))</f>
        <v>-0.6410637296206827</v>
      </c>
      <c r="AB152">
        <f>IF(OR(H152="", I152="", H152=0, I152=0), 0, (H152-I152) / ( (ABS(H152))))</f>
        <v>-1.7860098923500214</v>
      </c>
      <c r="AC152">
        <f>IF(OR(H152="", I152="", H152=0, I152=0), 0, IF(ABS(H152-I152) = (ABS(H152) + ABS(I152)), 0, (H152-I152) / ((ABS(H152) + ABS(I152)) / 200)))</f>
        <v>-94.347872463768113</v>
      </c>
      <c r="AD152" s="2">
        <f>G152-C152</f>
        <v>8.4429225921630859</v>
      </c>
    </row>
    <row r="153" spans="1:30" x14ac:dyDescent="0.25">
      <c r="A153" s="7" t="s">
        <v>53</v>
      </c>
      <c r="B153" s="7" t="s">
        <v>54</v>
      </c>
      <c r="C153" s="8">
        <v>28.100000381469727</v>
      </c>
      <c r="D153" s="9">
        <v>-0.192975518035821</v>
      </c>
      <c r="E153" s="9">
        <v>0.61943900444637723</v>
      </c>
      <c r="F153" s="9">
        <v>21.337440490722656</v>
      </c>
      <c r="G153" s="9">
        <v>11.781704902648926</v>
      </c>
      <c r="H153" s="8">
        <v>1308000</v>
      </c>
      <c r="I153" s="8">
        <v>2809000</v>
      </c>
      <c r="J153" s="68"/>
      <c r="K153" s="7" t="s">
        <v>55</v>
      </c>
      <c r="L153" s="7" t="s">
        <v>24</v>
      </c>
      <c r="M153" s="9">
        <v>1.836298942565918</v>
      </c>
      <c r="N153" s="9">
        <v>1.5118310451507568</v>
      </c>
      <c r="O153" s="10">
        <v>34.241999435424802</v>
      </c>
      <c r="P153" s="2">
        <f>C153-O153</f>
        <v>-6.1419990539550753</v>
      </c>
      <c r="Q153" s="11">
        <f>((_xlfn.RANK.EQ(F153, PE, 1) / COUNT(PE)) * 0.4) + ((_xlfn.RANK.EQ(N153, Cash_Ratio, 1) / COUNT(Cash_Ratio)) * 0.4) + ((_xlfn.RANK.EQ(M153, Debt_Equity, 0) / COUNT(Debt_Equity)) * 0.2)</f>
        <v>0.619012194797949</v>
      </c>
      <c r="R153" s="9">
        <v>1.5118310451507568</v>
      </c>
      <c r="S153" s="30">
        <f>((_xlfn.RANK.EQ(F153, PE, 1) / COUNT(PE)) * 0.4) + ((_xlfn.RANK.EQ(R153, $R$2:$R$400, 1) / COUNT($R$2:$R$400)) * 0.4) + ((_xlfn.RANK.EQ(M153, Debt_Equity, 0) / COUNT(Debt_Equity)) * 0.2)</f>
        <v>0.63709273182957393</v>
      </c>
      <c r="T153" s="11">
        <f>((_xlfn.RANK.EQ(D153, Alpha, 1) / COUNT(Alpha)) * 0.5) + ((_xlfn.RANK.EQ(E153, Beta, 1) / COUNT(Beta)) * 0.5)</f>
        <v>0.26566416040100249</v>
      </c>
      <c r="U153" s="11">
        <f>((_xlfn.RANK.EQ(H153, Accounts_Re,1 ) / COUNT(Accounts_Re)) * 0.5) + ((_xlfn.RANK.EQ(I153, Acc._payable, 0) / COUNT(Acc._payable)) * 0.5)</f>
        <v>0.49549684967369384</v>
      </c>
      <c r="V153" s="11">
        <f>((_xlfn.RANK.EQ(Q153, $Q$2:$Q$981, 1) / COUNT($Q$2:$Q$981)) * 0.4) + ((_xlfn.RANK.EQ(T153, $T$2:$T$981,1 ) / COUNT($T$2:$T$981)) * 0.4) + ((_xlfn.RANK.EQ(U153, $U$2:$U$981, 1) / COUNT($U$2:$U$981)) * 0.1)</f>
        <v>0.43759398496240604</v>
      </c>
      <c r="W153" s="11">
        <f>((_xlfn.RANK.EQ(AA153, $AA$2:$AA$982, 1) / COUNT($AA$2:$AA$982)) * 0.5) + ((_xlfn.RANK.EQ(AB153, $AB$2:$AB$982,1 ) / COUNT($AB$2:$AB$982)) * 0.5)</f>
        <v>0.20676691729323307</v>
      </c>
      <c r="X153" s="11">
        <f>((_xlfn.RANK.EQ(AC153, $AC$2:$AC$982, 1) / COUNT($AC$2:$AC$983)) * 1)</f>
        <v>0.11278195488721804</v>
      </c>
      <c r="Y153" s="62">
        <f>((_xlfn.RANK.EQ(C153, Price, 0) / COUNT(Price)) * 0.5) + ((_xlfn.RANK.EQ(AD153, Price_BVPS, 1) / COUNT(Price_BVPS)) * 0.5)</f>
        <v>6.0150375939849621E-2</v>
      </c>
      <c r="Z153" s="8">
        <f>IF(OR(H153="", I153="", H153=0, I153=0), 0, H153-I153)</f>
        <v>-1501000</v>
      </c>
      <c r="AA153">
        <f>IF(OR(H153="", I153="", H153=0, I153=0), 0, (H153-I153) / ( (ABS(I153))))</f>
        <v>-0.53435386258454964</v>
      </c>
      <c r="AB153">
        <f>IF(OR(H153="", I153="", H153=0, I153=0), 0, (H153-I153) / ( (ABS(H153))))</f>
        <v>-1.1475535168195719</v>
      </c>
      <c r="AC153">
        <f>IF(OR(H153="", I153="", H153=0, I153=0), 0, IF(ABS(H153-I153) = (ABS(H153) + ABS(I153)), 0, (H153-I153) / ((ABS(H153) + ABS(I153)) / 200)))</f>
        <v>-72.917172698566915</v>
      </c>
      <c r="AD153" s="2">
        <f>G153-C153</f>
        <v>-16.318295478820801</v>
      </c>
    </row>
    <row r="154" spans="1:30" x14ac:dyDescent="0.25">
      <c r="A154" s="29" t="s">
        <v>471</v>
      </c>
      <c r="B154" s="7" t="s">
        <v>472</v>
      </c>
      <c r="C154" s="8">
        <v>16.659999847412109</v>
      </c>
      <c r="D154" s="9">
        <v>2.481453207976569</v>
      </c>
      <c r="E154" s="9">
        <v>2.7536298378426558</v>
      </c>
      <c r="F154" s="9">
        <v>18.956649780273438</v>
      </c>
      <c r="G154" s="9">
        <v>4.3247570991516113</v>
      </c>
      <c r="H154" s="8">
        <v>1189000</v>
      </c>
      <c r="I154" s="8">
        <v>48000</v>
      </c>
      <c r="J154" s="68"/>
      <c r="K154" s="7" t="s">
        <v>55</v>
      </c>
      <c r="L154" s="7" t="s">
        <v>473</v>
      </c>
      <c r="M154" s="9">
        <v>4.1725029945373535</v>
      </c>
      <c r="N154" s="9">
        <v>0.80823999643325806</v>
      </c>
      <c r="O154" s="10">
        <v>14.530000114440918</v>
      </c>
      <c r="P154" s="2">
        <f>C154-O154</f>
        <v>2.1299997329711911</v>
      </c>
      <c r="Q154" s="11">
        <f>((_xlfn.RANK.EQ(F154, PE, 1) / COUNT(PE)) * 0.4) + ((_xlfn.RANK.EQ(N154, Cash_Ratio, 1) / COUNT(Cash_Ratio)) * 0.4) + ((_xlfn.RANK.EQ(M154, Debt_Equity, 0) / COUNT(Debt_Equity)) * 0.2)</f>
        <v>0.51002417705039982</v>
      </c>
      <c r="R154" s="9">
        <v>0.80823999643325806</v>
      </c>
      <c r="S154" s="30">
        <f>((_xlfn.RANK.EQ(F154, PE, 1) / COUNT(PE)) * 0.4) + ((_xlfn.RANK.EQ(R154, $R$2:$R$400, 1) / COUNT($R$2:$R$400)) * 0.4) + ((_xlfn.RANK.EQ(M154, Debt_Equity, 0) / COUNT(Debt_Equity)) * 0.2)</f>
        <v>0.54536340852130327</v>
      </c>
      <c r="T154" s="32">
        <f>((_xlfn.RANK.EQ(D154, Alpha, 1) / COUNT(Alpha)) * 0.5) + ((_xlfn.RANK.EQ(E154, Beta, 1) / COUNT(Beta)) * 0.5)</f>
        <v>1</v>
      </c>
      <c r="U154" s="31">
        <f>((_xlfn.RANK.EQ(H154, Accounts_Re,1 ) / COUNT(Accounts_Re)) * 0.5) + ((_xlfn.RANK.EQ(I154, Acc._payable, 0) / COUNT(Acc._payable)) * 0.5)</f>
        <v>0.5949482043766362</v>
      </c>
      <c r="V154" s="28">
        <f>((_xlfn.RANK.EQ(Q154, $Q$2:$Q$981, 1) / COUNT($Q$2:$Q$981)) * 0.4) + ((_xlfn.RANK.EQ(T154, $T$2:$T$981,1 ) / COUNT($T$2:$T$981)) * 0.4) + ((_xlfn.RANK.EQ(U154, $U$2:$U$981, 1) / COUNT($U$2:$U$981)) * 0.1)</f>
        <v>0.73508771929824557</v>
      </c>
      <c r="W154" s="33">
        <f>((_xlfn.RANK.EQ(AA154, $AA$2:$AA$982, 1) / COUNT($AA$2:$AA$982)) * 0.5) + ((_xlfn.RANK.EQ(AB154, $AB$2:$AB$982,1 ) / COUNT($AB$2:$AB$982)) * 0.5)</f>
        <v>0.9285714285714286</v>
      </c>
      <c r="X154" s="27">
        <f>((_xlfn.RANK.EQ(AC154, $AC$2:$AC$982, 1) / COUNT($AC$2:$AC$983)) * 1)</f>
        <v>0.9899749373433584</v>
      </c>
      <c r="Y154" s="62">
        <f>((_xlfn.RANK.EQ(C154, Price, 0) / COUNT(Price)) * 0.5) + ((_xlfn.RANK.EQ(AD154, Price_BVPS, 1) / COUNT(Price_BVPS)) * 0.5)</f>
        <v>0.31453634085213034</v>
      </c>
      <c r="Z154" s="8">
        <f>IF(OR(H154="", I154="", H154=0, I154=0), 0, H154-I154)</f>
        <v>1141000</v>
      </c>
      <c r="AA154">
        <f>IF(OR(H154="", I154="", H154=0, I154=0), 0, (H154-I154) / ( (ABS(I154))))</f>
        <v>23.770833333333332</v>
      </c>
      <c r="AB154">
        <f>IF(OR(H154="", I154="", H154=0, I154=0), 0, (H154-I154) / ( (ABS(H154))))</f>
        <v>0.95962994112699751</v>
      </c>
      <c r="AC154">
        <f>IF(OR(H154="", I154="", H154=0, I154=0), 0, IF(ABS(H154-I154) = (ABS(H154) + ABS(I154)), 0, (H154-I154) / ((ABS(H154) + ABS(I154)) / 200)))</f>
        <v>184.47857720291026</v>
      </c>
      <c r="AD154" s="2">
        <f>G154-C154</f>
        <v>-12.335242748260498</v>
      </c>
    </row>
    <row r="155" spans="1:30" x14ac:dyDescent="0.25">
      <c r="A155" s="7" t="s">
        <v>483</v>
      </c>
      <c r="B155" s="7" t="s">
        <v>484</v>
      </c>
      <c r="C155" s="8">
        <v>16.409999847412109</v>
      </c>
      <c r="D155" s="9">
        <v>0.37234234485927864</v>
      </c>
      <c r="E155" s="9">
        <v>8.4507428171079743E-2</v>
      </c>
      <c r="F155" s="9">
        <v>31.509876251220703</v>
      </c>
      <c r="G155" s="9">
        <v>4.8691182136535645</v>
      </c>
      <c r="H155" s="8">
        <v>2329008</v>
      </c>
      <c r="I155" s="8">
        <v>6142000</v>
      </c>
      <c r="J155" s="68"/>
      <c r="K155" s="7" t="s">
        <v>55</v>
      </c>
      <c r="L155" s="7" t="s">
        <v>65</v>
      </c>
      <c r="M155" s="9">
        <v>58.491329193115234</v>
      </c>
      <c r="N155" s="9">
        <v>0.31784400343894958</v>
      </c>
      <c r="O155" s="10">
        <v>20.254000091552733</v>
      </c>
      <c r="P155" s="2">
        <f>C155-O155</f>
        <v>-3.8440002441406236</v>
      </c>
      <c r="Q155" s="11">
        <f>((_xlfn.RANK.EQ(F155, PE, 1) / COUNT(PE)) * 0.4) + ((_xlfn.RANK.EQ(N155, Cash_Ratio, 1) / COUNT(Cash_Ratio)) * 0.4) + ((_xlfn.RANK.EQ(M155, Debt_Equity, 0) / COUNT(Debt_Equity)) * 0.2)</f>
        <v>0.47940345563555536</v>
      </c>
      <c r="R155" s="9">
        <v>0.31784400343894958</v>
      </c>
      <c r="S155" s="30">
        <f>((_xlfn.RANK.EQ(F155, PE, 1) / COUNT(PE)) * 0.4) + ((_xlfn.RANK.EQ(R155, $R$2:$R$400, 1) / COUNT($R$2:$R$400)) * 0.4) + ((_xlfn.RANK.EQ(M155, Debt_Equity, 0) / COUNT(Debt_Equity)) * 0.2)</f>
        <v>0.53734335839599001</v>
      </c>
      <c r="T155" s="11">
        <f>((_xlfn.RANK.EQ(D155, Alpha, 1) / COUNT(Alpha)) * 0.5) + ((_xlfn.RANK.EQ(E155, Beta, 1) / COUNT(Beta)) * 0.5)</f>
        <v>0.37969924812030076</v>
      </c>
      <c r="U155" s="11">
        <f>((_xlfn.RANK.EQ(H155, Accounts_Re,1 ) / COUNT(Accounts_Re)) * 0.5) + ((_xlfn.RANK.EQ(I155, Acc._payable, 0) / COUNT(Acc._payable)) * 0.5)</f>
        <v>0.46332970075031626</v>
      </c>
      <c r="V155" s="11">
        <f>((_xlfn.RANK.EQ(Q155, $Q$2:$Q$981, 1) / COUNT($Q$2:$Q$981)) * 0.4) + ((_xlfn.RANK.EQ(T155, $T$2:$T$981,1 ) / COUNT($T$2:$T$981)) * 0.4) + ((_xlfn.RANK.EQ(U155, $U$2:$U$981, 1) / COUNT($U$2:$U$981)) * 0.1)</f>
        <v>0.3794486215538847</v>
      </c>
      <c r="W155" s="11">
        <f>((_xlfn.RANK.EQ(AA155, $AA$2:$AA$982, 1) / COUNT($AA$2:$AA$982)) * 0.5) + ((_xlfn.RANK.EQ(AB155, $AB$2:$AB$982,1 ) / COUNT($AB$2:$AB$982)) * 0.5)</f>
        <v>0.18671679197994986</v>
      </c>
      <c r="X155" s="11">
        <f>((_xlfn.RANK.EQ(AC155, $AC$2:$AC$982, 1) / COUNT($AC$2:$AC$983)) * 1)</f>
        <v>0.10526315789473684</v>
      </c>
      <c r="Y155" s="62">
        <f>((_xlfn.RANK.EQ(C155, Price, 0) / COUNT(Price)) * 0.5) + ((_xlfn.RANK.EQ(AD155, Price_BVPS, 1) / COUNT(Price_BVPS)) * 0.5)</f>
        <v>0.32957393483709274</v>
      </c>
      <c r="Z155" s="8">
        <f>IF(OR(H155="", I155="", H155=0, I155=0), 0, H155-I155)</f>
        <v>-3812992</v>
      </c>
      <c r="AA155">
        <f>IF(OR(H155="", I155="", H155=0, I155=0), 0, (H155-I155) / ( (ABS(I155))))</f>
        <v>-0.6208062520351677</v>
      </c>
      <c r="AB155">
        <f>IF(OR(H155="", I155="", H155=0, I155=0), 0, (H155-I155) / ( (ABS(H155))))</f>
        <v>-1.6371742819260389</v>
      </c>
      <c r="AC155">
        <f>IF(OR(H155="", I155="", H155=0, I155=0), 0, IF(ABS(H155-I155) = (ABS(H155) + ABS(I155)), 0, (H155-I155) / ((ABS(H155) + ABS(I155)) / 200)))</f>
        <v>-90.024516562845889</v>
      </c>
      <c r="AD155" s="2">
        <f>G155-C155</f>
        <v>-11.540881633758545</v>
      </c>
    </row>
    <row r="156" spans="1:30" x14ac:dyDescent="0.25">
      <c r="A156" s="7" t="s">
        <v>669</v>
      </c>
      <c r="B156" s="7" t="s">
        <v>670</v>
      </c>
      <c r="C156" s="8">
        <v>13.039999961853027</v>
      </c>
      <c r="D156" s="9">
        <v>-0.34184440698076551</v>
      </c>
      <c r="E156" s="9">
        <v>1.2204293277802831</v>
      </c>
      <c r="F156" s="9">
        <v>16.354648590087891</v>
      </c>
      <c r="G156" s="9">
        <v>8.1375617980957031</v>
      </c>
      <c r="H156" s="8">
        <v>1596000</v>
      </c>
      <c r="I156" s="8">
        <v>-607000</v>
      </c>
      <c r="J156" s="68"/>
      <c r="K156" s="7" t="s">
        <v>55</v>
      </c>
      <c r="L156" s="7" t="s">
        <v>48</v>
      </c>
      <c r="M156" s="9">
        <v>9.8152170181274414</v>
      </c>
      <c r="N156" s="9">
        <v>1.0792789459228516</v>
      </c>
      <c r="O156" s="10">
        <v>16.326000022888184</v>
      </c>
      <c r="P156" s="2">
        <f>C156-O156</f>
        <v>-3.286000061035157</v>
      </c>
      <c r="Q156" s="11">
        <f>((_xlfn.RANK.EQ(F156, PE, 1) / COUNT(PE)) * 0.4) + ((_xlfn.RANK.EQ(N156, Cash_Ratio, 1) / COUNT(Cash_Ratio)) * 0.4) + ((_xlfn.RANK.EQ(M156, Debt_Equity, 0) / COUNT(Debt_Equity)) * 0.2)</f>
        <v>0.46706518947545544</v>
      </c>
      <c r="R156" s="9">
        <v>1.0792789459228516</v>
      </c>
      <c r="S156" s="30">
        <f>((_xlfn.RANK.EQ(F156, PE, 1) / COUNT(PE)) * 0.4) + ((_xlfn.RANK.EQ(R156, $R$2:$R$400, 1) / COUNT($R$2:$R$400)) * 0.4) + ((_xlfn.RANK.EQ(M156, Debt_Equity, 0) / COUNT(Debt_Equity)) * 0.2)</f>
        <v>0.49624060150375943</v>
      </c>
      <c r="T156" s="11">
        <f>((_xlfn.RANK.EQ(D156, Alpha, 1) / COUNT(Alpha)) * 0.5) + ((_xlfn.RANK.EQ(E156, Beta, 1) / COUNT(Beta)) * 0.5)</f>
        <v>0.45739348370927319</v>
      </c>
      <c r="U156" s="11">
        <f>((_xlfn.RANK.EQ(H156, Accounts_Re,1 ) / COUNT(Accounts_Re)) * 0.5) + ((_xlfn.RANK.EQ(I156, Acc._payable, 0) / COUNT(Acc._payable)) * 0.5)</f>
        <v>0.67447045707915265</v>
      </c>
      <c r="V156" s="11">
        <f>((_xlfn.RANK.EQ(Q156, $Q$2:$Q$981, 1) / COUNT($Q$2:$Q$981)) * 0.4) + ((_xlfn.RANK.EQ(T156, $T$2:$T$981,1 ) / COUNT($T$2:$T$981)) * 0.4) + ((_xlfn.RANK.EQ(U156, $U$2:$U$981, 1) / COUNT($U$2:$U$981)) * 0.1)</f>
        <v>0.47393483709273176</v>
      </c>
      <c r="W156" s="11">
        <f>((_xlfn.RANK.EQ(AA156, $AA$2:$AA$982, 1) / COUNT($AA$2:$AA$982)) * 0.5) + ((_xlfn.RANK.EQ(AB156, $AB$2:$AB$982,1 ) / COUNT($AB$2:$AB$982)) * 0.5)</f>
        <v>0.92230576441102752</v>
      </c>
      <c r="X156" s="11">
        <f>((_xlfn.RANK.EQ(AC156, $AC$2:$AC$982, 1) / COUNT($AC$2:$AC$983)) * 1)</f>
        <v>0.19799498746867167</v>
      </c>
      <c r="Y156" s="62">
        <f>((_xlfn.RANK.EQ(C156, Price, 0) / COUNT(Price)) * 0.5) + ((_xlfn.RANK.EQ(AD156, Price_BVPS, 1) / COUNT(Price_BVPS)) * 0.5)</f>
        <v>0.60275689223057638</v>
      </c>
      <c r="Z156" s="8">
        <f>IF(OR(H156="", I156="", H156=0, I156=0), 0, H156-I156)</f>
        <v>2203000</v>
      </c>
      <c r="AA156">
        <f>IF(OR(H156="", I156="", H156=0, I156=0), 0, (H156-I156) / ( (ABS(I156))))</f>
        <v>3.629324546952224</v>
      </c>
      <c r="AB156">
        <f>IF(OR(H156="", I156="", H156=0, I156=0), 0, (H156-I156) / ( (ABS(H156))))</f>
        <v>1.3803258145363408</v>
      </c>
      <c r="AC156">
        <f>IF(OR(H156="", I156="", H156=0, I156=0), 0, IF(ABS(H156-I156) = (ABS(H156) + ABS(I156)), 0, (H156-I156) / ((ABS(H156) + ABS(I156)) / 200)))</f>
        <v>0</v>
      </c>
      <c r="AD156" s="2">
        <f>G156-C156</f>
        <v>-4.9024381637573242</v>
      </c>
    </row>
    <row r="157" spans="1:30" x14ac:dyDescent="0.25">
      <c r="A157" s="29" t="s">
        <v>242</v>
      </c>
      <c r="B157" s="7" t="s">
        <v>243</v>
      </c>
      <c r="C157" s="8">
        <v>22.620000839233398</v>
      </c>
      <c r="D157" s="9">
        <v>0.27800552453577931</v>
      </c>
      <c r="E157" s="9">
        <v>0.45866449912534296</v>
      </c>
      <c r="F157" s="9">
        <v>18.689203262329102</v>
      </c>
      <c r="G157" s="9">
        <v>6.5163850784301758</v>
      </c>
      <c r="H157" s="8">
        <v>31234976</v>
      </c>
      <c r="I157" s="8">
        <v>-15016992</v>
      </c>
      <c r="J157" s="68"/>
      <c r="K157" s="7" t="s">
        <v>55</v>
      </c>
      <c r="L157" s="7" t="s">
        <v>244</v>
      </c>
      <c r="M157" s="9">
        <v>98.026931762695313</v>
      </c>
      <c r="N157" s="9">
        <v>2.5414999574422836E-2</v>
      </c>
      <c r="O157" s="10">
        <v>27.104000091552734</v>
      </c>
      <c r="P157" s="2">
        <f>C157-O157</f>
        <v>-4.4839992523193359</v>
      </c>
      <c r="Q157" s="11">
        <f>((_xlfn.RANK.EQ(F157, PE, 1) / COUNT(PE)) * 0.4) + ((_xlfn.RANK.EQ(N157, Cash_Ratio, 1) / COUNT(Cash_Ratio)) * 0.4) + ((_xlfn.RANK.EQ(M157, Debt_Equity, 0) / COUNT(Debt_Equity)) * 0.2)</f>
        <v>0.19798967383122118</v>
      </c>
      <c r="R157" s="9">
        <v>2.5414999574422836E-2</v>
      </c>
      <c r="S157" s="30">
        <f>((_xlfn.RANK.EQ(F157, PE, 1) / COUNT(PE)) * 0.4) + ((_xlfn.RANK.EQ(R157, $R$2:$R$400, 1) / COUNT($R$2:$R$400)) * 0.4) + ((_xlfn.RANK.EQ(M157, Debt_Equity, 0) / COUNT(Debt_Equity)) * 0.2)</f>
        <v>0.29373433583959901</v>
      </c>
      <c r="T157" s="11">
        <f>((_xlfn.RANK.EQ(D157, Alpha, 1) / COUNT(Alpha)) * 0.5) + ((_xlfn.RANK.EQ(E157, Beta, 1) / COUNT(Beta)) * 0.5)</f>
        <v>0.46616541353383456</v>
      </c>
      <c r="U157" s="31">
        <f>((_xlfn.RANK.EQ(H157, Accounts_Re,1 ) / COUNT(Accounts_Re)) * 0.5) + ((_xlfn.RANK.EQ(I157, Acc._payable, 0) / COUNT(Acc._payable)) * 0.5)</f>
        <v>0.92515626370047477</v>
      </c>
      <c r="V157" s="11">
        <f>((_xlfn.RANK.EQ(Q157, $Q$2:$Q$981, 1) / COUNT($Q$2:$Q$981)) * 0.4) + ((_xlfn.RANK.EQ(T157, $T$2:$T$981,1 ) / COUNT($T$2:$T$981)) * 0.4) + ((_xlfn.RANK.EQ(U157, $U$2:$U$981, 1) / COUNT($U$2:$U$981)) * 0.1)</f>
        <v>0.33984962406015035</v>
      </c>
      <c r="W157" s="11">
        <f>((_xlfn.RANK.EQ(AA157, $AA$2:$AA$982, 1) / COUNT($AA$2:$AA$982)) * 0.5) + ((_xlfn.RANK.EQ(AB157, $AB$2:$AB$982,1 ) / COUNT($AB$2:$AB$982)) * 0.5)</f>
        <v>0.91979949874686717</v>
      </c>
      <c r="X157" s="11">
        <f>((_xlfn.RANK.EQ(AC157, $AC$2:$AC$982, 1) / COUNT($AC$2:$AC$983)) * 1)</f>
        <v>0.19799498746867167</v>
      </c>
      <c r="Y157" s="62">
        <f>((_xlfn.RANK.EQ(C157, Price, 0) / COUNT(Price)) * 0.5) + ((_xlfn.RANK.EQ(AD157, Price_BVPS, 1) / COUNT(Price_BVPS)) * 0.5)</f>
        <v>0.15288220551378445</v>
      </c>
      <c r="Z157" s="8">
        <f>IF(OR(H157="", I157="", H157=0, I157=0), 0, H157-I157)</f>
        <v>46251968</v>
      </c>
      <c r="AA157">
        <f>IF(OR(H157="", I157="", H157=0, I157=0), 0, (H157-I157) / ( (ABS(I157))))</f>
        <v>3.0799755370449686</v>
      </c>
      <c r="AB157">
        <f>IF(OR(H157="", I157="", H157=0, I157=0), 0, (H157-I157) / ( (ABS(H157))))</f>
        <v>1.4807748851799982</v>
      </c>
      <c r="AC157">
        <f>IF(OR(H157="", I157="", H157=0, I157=0), 0, IF(ABS(H157-I157) = (ABS(H157) + ABS(I157)), 0, (H157-I157) / ((ABS(H157) + ABS(I157)) / 200)))</f>
        <v>0</v>
      </c>
      <c r="AD157" s="2">
        <f>G157-C157</f>
        <v>-16.103615760803223</v>
      </c>
    </row>
    <row r="158" spans="1:30" x14ac:dyDescent="0.25">
      <c r="A158" s="7" t="s">
        <v>693</v>
      </c>
      <c r="B158" s="7" t="s">
        <v>694</v>
      </c>
      <c r="C158" s="8">
        <v>12.659999847412109</v>
      </c>
      <c r="D158" s="9">
        <v>0.20607857773556243</v>
      </c>
      <c r="E158" s="9">
        <v>1.0458043957133816</v>
      </c>
      <c r="F158" s="9">
        <v>151.52799987792969</v>
      </c>
      <c r="G158" s="9">
        <v>28.252101898193359</v>
      </c>
      <c r="H158" s="8">
        <v>-19000000</v>
      </c>
      <c r="I158" s="8">
        <v>-45000064</v>
      </c>
      <c r="J158" s="68"/>
      <c r="K158" s="7" t="s">
        <v>224</v>
      </c>
      <c r="L158" s="7" t="s">
        <v>695</v>
      </c>
      <c r="M158" s="9">
        <v>215.70494079589844</v>
      </c>
      <c r="N158" s="9">
        <v>1.6824999824166298E-2</v>
      </c>
      <c r="O158" s="10">
        <v>15.343999671936036</v>
      </c>
      <c r="P158" s="2">
        <f>C158-O158</f>
        <v>-2.6839998245239265</v>
      </c>
      <c r="Q158" s="11">
        <f>((_xlfn.RANK.EQ(F158, PE, 1) / COUNT(PE)) * 0.4) + ((_xlfn.RANK.EQ(N158, Cash_Ratio, 1) / COUNT(Cash_Ratio)) * 0.4) + ((_xlfn.RANK.EQ(M158, Debt_Equity, 0) / COUNT(Debt_Equity)) * 0.2)</f>
        <v>0.43097319269906215</v>
      </c>
      <c r="R158" s="9">
        <v>1.6824999824166298E-2</v>
      </c>
      <c r="S158" s="30">
        <f>((_xlfn.RANK.EQ(F158, PE, 1) / COUNT(PE)) * 0.4) + ((_xlfn.RANK.EQ(R158, $R$2:$R$400, 1) / COUNT($R$2:$R$400)) * 0.4) + ((_xlfn.RANK.EQ(M158, Debt_Equity, 0) / COUNT(Debt_Equity)) * 0.2)</f>
        <v>0.53082706766917298</v>
      </c>
      <c r="T158" s="11">
        <f>((_xlfn.RANK.EQ(D158, Alpha, 1) / COUNT(Alpha)) * 0.5) + ((_xlfn.RANK.EQ(E158, Beta, 1) / COUNT(Beta)) * 0.5)</f>
        <v>0.65037593984962405</v>
      </c>
      <c r="U158" s="11">
        <f>((_xlfn.RANK.EQ(H158, Accounts_Re,1 ) / COUNT(Accounts_Re)) * 0.5) + ((_xlfn.RANK.EQ(I158, Acc._payable, 0) / COUNT(Acc._payable)) * 0.5)</f>
        <v>0.53725902822141214</v>
      </c>
      <c r="V158" s="11">
        <f>((_xlfn.RANK.EQ(Q158, $Q$2:$Q$981, 1) / COUNT($Q$2:$Q$981)) * 0.4) + ((_xlfn.RANK.EQ(T158, $T$2:$T$981,1 ) / COUNT($T$2:$T$981)) * 0.4) + ((_xlfn.RANK.EQ(U158, $U$2:$U$981, 1) / COUNT($U$2:$U$981)) * 0.1)</f>
        <v>0.5591478696741855</v>
      </c>
      <c r="W158" s="11">
        <f>((_xlfn.RANK.EQ(AA158, $AA$2:$AA$982, 1) / COUNT($AA$2:$AA$982)) * 0.5) + ((_xlfn.RANK.EQ(AB158, $AB$2:$AB$982,1 ) / COUNT($AB$2:$AB$982)) * 0.5)</f>
        <v>0.85463659147869675</v>
      </c>
      <c r="X158" s="11">
        <f>((_xlfn.RANK.EQ(AC158, $AC$2:$AC$982, 1) / COUNT($AC$2:$AC$983)) * 1)</f>
        <v>0.91729323308270672</v>
      </c>
      <c r="Y158" s="62">
        <f>((_xlfn.RANK.EQ(C158, Price, 0) / COUNT(Price)) * 0.5) + ((_xlfn.RANK.EQ(AD158, Price_BVPS, 1) / COUNT(Price_BVPS)) * 0.5)</f>
        <v>0.83333333333333326</v>
      </c>
      <c r="Z158" s="8">
        <f>IF(OR(H158="", I158="", H158=0, I158=0), 0, H158-I158)</f>
        <v>26000064</v>
      </c>
      <c r="AA158">
        <f>IF(OR(H158="", I158="", H158=0, I158=0), 0, (H158-I158) / ( (ABS(I158))))</f>
        <v>0.57777837827075096</v>
      </c>
      <c r="AB158">
        <f>IF(OR(H158="", I158="", H158=0, I158=0), 0, (H158-I158) / ( (ABS(H158))))</f>
        <v>1.3684244210526315</v>
      </c>
      <c r="AC158">
        <f>IF(OR(H158="", I158="", H158=0, I158=0), 0, IF(ABS(H158-I158) = (ABS(H158) + ABS(I158)), 0, (H158-I158) / ((ABS(H158) + ABS(I158)) / 200)))</f>
        <v>81.250118749881253</v>
      </c>
      <c r="AD158" s="2">
        <f>G158-C158</f>
        <v>15.59210205078125</v>
      </c>
    </row>
    <row r="159" spans="1:30" x14ac:dyDescent="0.25">
      <c r="A159" s="7" t="s">
        <v>373</v>
      </c>
      <c r="B159" s="7" t="s">
        <v>374</v>
      </c>
      <c r="C159" s="8">
        <v>19.25</v>
      </c>
      <c r="D159" s="9">
        <v>-0.37353881641272402</v>
      </c>
      <c r="E159" s="9">
        <v>0.38840419601385867</v>
      </c>
      <c r="F159" s="9">
        <v>34.081489562988281</v>
      </c>
      <c r="G159" s="9">
        <v>12.225349426269531</v>
      </c>
      <c r="H159" s="8">
        <v>-1104000</v>
      </c>
      <c r="I159" s="8">
        <v>-13478992</v>
      </c>
      <c r="J159" s="68"/>
      <c r="K159" s="7" t="s">
        <v>224</v>
      </c>
      <c r="L159" s="7" t="s">
        <v>48</v>
      </c>
      <c r="M159" s="9">
        <v>125.00688171386719</v>
      </c>
      <c r="N159" s="9">
        <v>0.18190599977970123</v>
      </c>
      <c r="O159" s="10">
        <v>23.165999984741212</v>
      </c>
      <c r="P159" s="2">
        <f>C159-O159</f>
        <v>-3.9159999847412124</v>
      </c>
      <c r="Q159" s="11">
        <f>((_xlfn.RANK.EQ(F159, PE, 1) / COUNT(PE)) * 0.4) + ((_xlfn.RANK.EQ(N159, Cash_Ratio, 1) / COUNT(Cash_Ratio)) * 0.4) + ((_xlfn.RANK.EQ(M159, Debt_Equity, 0) / COUNT(Debt_Equity)) * 0.2)</f>
        <v>0.4124888192211979</v>
      </c>
      <c r="R159" s="9">
        <v>0.18190599977970123</v>
      </c>
      <c r="S159" s="30">
        <f>((_xlfn.RANK.EQ(F159, PE, 1) / COUNT(PE)) * 0.4) + ((_xlfn.RANK.EQ(R159, $R$2:$R$400, 1) / COUNT($R$2:$R$400)) * 0.4) + ((_xlfn.RANK.EQ(M159, Debt_Equity, 0) / COUNT(Debt_Equity)) * 0.2)</f>
        <v>0.48070175438596496</v>
      </c>
      <c r="T159" s="11">
        <f>((_xlfn.RANK.EQ(D159, Alpha, 1) / COUNT(Alpha)) * 0.5) + ((_xlfn.RANK.EQ(E159, Beta, 1) / COUNT(Beta)) * 0.5)</f>
        <v>0.17042606516290726</v>
      </c>
      <c r="U159" s="11">
        <f>((_xlfn.RANK.EQ(H159, Accounts_Re,1 ) / COUNT(Accounts_Re)) * 0.5) + ((_xlfn.RANK.EQ(I159, Acc._payable, 0) / COUNT(Acc._payable)) * 0.5)</f>
        <v>0.60997331930404719</v>
      </c>
      <c r="V159" s="11">
        <f>((_xlfn.RANK.EQ(Q159, $Q$2:$Q$981, 1) / COUNT($Q$2:$Q$981)) * 0.4) + ((_xlfn.RANK.EQ(T159, $T$2:$T$981,1 ) / COUNT($T$2:$T$981)) * 0.4) + ((_xlfn.RANK.EQ(U159, $U$2:$U$981, 1) / COUNT($U$2:$U$981)) * 0.1)</f>
        <v>0.27218045112781952</v>
      </c>
      <c r="W159" s="11">
        <f>((_xlfn.RANK.EQ(AA159, $AA$2:$AA$982, 1) / COUNT($AA$2:$AA$982)) * 0.5) + ((_xlfn.RANK.EQ(AB159, $AB$2:$AB$982,1 ) / COUNT($AB$2:$AB$982)) * 0.5)</f>
        <v>0.90977443609022557</v>
      </c>
      <c r="X159" s="11">
        <f>((_xlfn.RANK.EQ(AC159, $AC$2:$AC$982, 1) / COUNT($AC$2:$AC$983)) * 1)</f>
        <v>0.97493734335839599</v>
      </c>
      <c r="Y159" s="62">
        <f>((_xlfn.RANK.EQ(C159, Price, 0) / COUNT(Price)) * 0.5) + ((_xlfn.RANK.EQ(AD159, Price_BVPS, 1) / COUNT(Price_BVPS)) * 0.5)</f>
        <v>0.38596491228070173</v>
      </c>
      <c r="Z159" s="8">
        <f>IF(OR(H159="", I159="", H159=0, I159=0), 0, H159-I159)</f>
        <v>12374992</v>
      </c>
      <c r="AA159">
        <f>IF(OR(H159="", I159="", H159=0, I159=0), 0, (H159-I159) / ( (ABS(I159))))</f>
        <v>0.91809476554329883</v>
      </c>
      <c r="AB159">
        <f>IF(OR(H159="", I159="", H159=0, I159=0), 0, (H159-I159) / ( (ABS(H159))))</f>
        <v>11.209231884057971</v>
      </c>
      <c r="AC159">
        <f>IF(OR(H159="", I159="", H159=0, I159=0), 0, IF(ABS(H159-I159) = (ABS(H159) + ABS(I159)), 0, (H159-I159) / ((ABS(H159) + ABS(I159)) / 200)))</f>
        <v>169.71814837448994</v>
      </c>
      <c r="AD159" s="2">
        <f>G159-C159</f>
        <v>-7.0246505737304688</v>
      </c>
    </row>
    <row r="160" spans="1:30" x14ac:dyDescent="0.25">
      <c r="A160" s="7" t="s">
        <v>222</v>
      </c>
      <c r="B160" s="7" t="s">
        <v>223</v>
      </c>
      <c r="C160" s="8">
        <v>23.479999542236328</v>
      </c>
      <c r="D160" s="9">
        <v>0.34863776384767592</v>
      </c>
      <c r="E160" s="9">
        <v>1.4511516871463386</v>
      </c>
      <c r="F160" s="9">
        <v>16.011009216308594</v>
      </c>
      <c r="G160" s="9">
        <v>7.3618059158325195</v>
      </c>
      <c r="H160" s="8">
        <v>180000</v>
      </c>
      <c r="I160" s="8">
        <v>-4866000</v>
      </c>
      <c r="J160" s="68"/>
      <c r="K160" s="7" t="s">
        <v>224</v>
      </c>
      <c r="L160" s="7" t="s">
        <v>210</v>
      </c>
      <c r="M160" s="9">
        <v>217.34306335449219</v>
      </c>
      <c r="N160" s="9">
        <v>9.1835997998714447E-2</v>
      </c>
      <c r="O160" s="10">
        <v>28.395999908447266</v>
      </c>
      <c r="P160" s="2">
        <f>C160-O160</f>
        <v>-4.9160003662109375</v>
      </c>
      <c r="Q160" s="11">
        <f>((_xlfn.RANK.EQ(F160, PE, 1) / COUNT(PE)) * 0.4) + ((_xlfn.RANK.EQ(N160, Cash_Ratio, 1) / COUNT(Cash_Ratio)) * 0.4) + ((_xlfn.RANK.EQ(M160, Debt_Equity, 0) / COUNT(Debt_Equity)) * 0.2)</f>
        <v>0.15741473825907526</v>
      </c>
      <c r="R160" s="9">
        <v>9.1835997998714447E-2</v>
      </c>
      <c r="S160" s="30">
        <f>((_xlfn.RANK.EQ(F160, PE, 1) / COUNT(PE)) * 0.4) + ((_xlfn.RANK.EQ(R160, $R$2:$R$400, 1) / COUNT($R$2:$R$400)) * 0.4) + ((_xlfn.RANK.EQ(M160, Debt_Equity, 0) / COUNT(Debt_Equity)) * 0.2)</f>
        <v>0.23959899749373434</v>
      </c>
      <c r="T160" s="11">
        <f>((_xlfn.RANK.EQ(D160, Alpha, 1) / COUNT(Alpha)) * 0.5) + ((_xlfn.RANK.EQ(E160, Beta, 1) / COUNT(Beta)) * 0.5)</f>
        <v>0.80200501253132828</v>
      </c>
      <c r="U160" s="11">
        <f>((_xlfn.RANK.EQ(H160, Accounts_Re,1 ) / COUNT(Accounts_Re)) * 0.5) + ((_xlfn.RANK.EQ(I160, Acc._payable, 0) / COUNT(Acc._payable)) * 0.5)</f>
        <v>0.6965352673706362</v>
      </c>
      <c r="V160" s="11">
        <f>((_xlfn.RANK.EQ(Q160, $Q$2:$Q$981, 1) / COUNT($Q$2:$Q$981)) * 0.4) + ((_xlfn.RANK.EQ(T160, $T$2:$T$981,1 ) / COUNT($T$2:$T$981)) * 0.4) + ((_xlfn.RANK.EQ(U160, $U$2:$U$981, 1) / COUNT($U$2:$U$981)) * 0.1)</f>
        <v>0.49097744360902257</v>
      </c>
      <c r="W160" s="11">
        <f>((_xlfn.RANK.EQ(AA160, $AA$2:$AA$982, 1) / COUNT($AA$2:$AA$982)) * 0.5) + ((_xlfn.RANK.EQ(AB160, $AB$2:$AB$982,1 ) / COUNT($AB$2:$AB$982)) * 0.5)</f>
        <v>0.91729323308270672</v>
      </c>
      <c r="X160" s="11">
        <f>((_xlfn.RANK.EQ(AC160, $AC$2:$AC$982, 1) / COUNT($AC$2:$AC$983)) * 1)</f>
        <v>0.19799498746867167</v>
      </c>
      <c r="Y160" s="62">
        <f>((_xlfn.RANK.EQ(C160, Price, 0) / COUNT(Price)) * 0.5) + ((_xlfn.RANK.EQ(AD160, Price_BVPS, 1) / COUNT(Price_BVPS)) * 0.5)</f>
        <v>0.14160401002506265</v>
      </c>
      <c r="Z160" s="8">
        <f>IF(OR(H160="", I160="", H160=0, I160=0), 0, H160-I160)</f>
        <v>5046000</v>
      </c>
      <c r="AA160">
        <f>IF(OR(H160="", I160="", H160=0, I160=0), 0, (H160-I160) / ( (ABS(I160))))</f>
        <v>1.0369913686806411</v>
      </c>
      <c r="AB160">
        <f>IF(OR(H160="", I160="", H160=0, I160=0), 0, (H160-I160) / ( (ABS(H160))))</f>
        <v>28.033333333333335</v>
      </c>
      <c r="AC160">
        <f>IF(OR(H160="", I160="", H160=0, I160=0), 0, IF(ABS(H160-I160) = (ABS(H160) + ABS(I160)), 0, (H160-I160) / ((ABS(H160) + ABS(I160)) / 200)))</f>
        <v>0</v>
      </c>
      <c r="AD160" s="2">
        <f>G160-C160</f>
        <v>-16.118193626403809</v>
      </c>
    </row>
    <row r="161" spans="1:30" x14ac:dyDescent="0.25">
      <c r="A161" s="7" t="s">
        <v>233</v>
      </c>
      <c r="B161" s="7" t="s">
        <v>234</v>
      </c>
      <c r="C161" s="8">
        <v>22.829999923706055</v>
      </c>
      <c r="D161" s="9">
        <v>1.7656251693923361E-3</v>
      </c>
      <c r="E161" s="9">
        <v>0.30827296344356703</v>
      </c>
      <c r="F161" s="9">
        <v>32.462398529052734</v>
      </c>
      <c r="G161" s="9">
        <v>21.881471633911133</v>
      </c>
      <c r="H161" s="8">
        <v>279676</v>
      </c>
      <c r="I161" s="8"/>
      <c r="J161" s="68"/>
      <c r="K161" s="7" t="s">
        <v>235</v>
      </c>
      <c r="L161" s="7" t="s">
        <v>48</v>
      </c>
      <c r="M161" s="9">
        <v>21.838699340820313</v>
      </c>
      <c r="N161" s="9"/>
      <c r="O161" s="10">
        <v>27.224520111083983</v>
      </c>
      <c r="P161" s="2">
        <f>C161-O161</f>
        <v>-4.3945201873779283</v>
      </c>
      <c r="Q161" s="11">
        <f>((_xlfn.RANK.EQ(F161, PE, 1) / COUNT(PE)) * 0.4) + ((_xlfn.RANK.EQ(N161, Cash_Ratio, 1) / COUNT(Cash_Ratio)) * 0.4) + ((_xlfn.RANK.EQ(M161, Debt_Equity, 0) / COUNT(Debt_Equity)) * 0.2)</f>
        <v>0.31920791377737634</v>
      </c>
      <c r="R161" s="9">
        <v>0</v>
      </c>
      <c r="S161" s="30">
        <f>((_xlfn.RANK.EQ(F161, PE, 1) / COUNT(PE)) * 0.4) + ((_xlfn.RANK.EQ(R161, $R$2:$R$400, 1) / COUNT($R$2:$R$400)) * 0.4) + ((_xlfn.RANK.EQ(M161, Debt_Equity, 0) / COUNT(Debt_Equity)) * 0.2)</f>
        <v>0.31879699248120302</v>
      </c>
      <c r="T161" s="11">
        <f>((_xlfn.RANK.EQ(D161, Alpha, 1) / COUNT(Alpha)) * 0.5) + ((_xlfn.RANK.EQ(E161, Beta, 1) / COUNT(Beta)) * 0.5)</f>
        <v>0.21177944862155387</v>
      </c>
      <c r="U161" s="11">
        <f>((_xlfn.RANK.EQ(H161, Accounts_Re,1 ) / COUNT(Accounts_Re)) * 0.5) + ((_xlfn.RANK.EQ(I161, Acc._payable, 0) / COUNT(Acc._payable)) * 0.5)</f>
        <v>0.57421116580862552</v>
      </c>
      <c r="V161" s="11">
        <f>((_xlfn.RANK.EQ(Q161, $Q$2:$Q$981, 1) / COUNT($Q$2:$Q$981)) * 0.4) + ((_xlfn.RANK.EQ(T161, $T$2:$T$981,1 ) / COUNT($T$2:$T$981)) * 0.4) + ((_xlfn.RANK.EQ(U161, $U$2:$U$981, 1) / COUNT($U$2:$U$981)) * 0.1)</f>
        <v>0.21854636591478699</v>
      </c>
      <c r="W161" s="11">
        <f>((_xlfn.RANK.EQ(AA161, $AA$2:$AA$982, 1) / COUNT($AA$2:$AA$982)) * 0.5) + ((_xlfn.RANK.EQ(AB161, $AB$2:$AB$982,1 ) / COUNT($AB$2:$AB$982)) * 0.5)</f>
        <v>0.32330827067669171</v>
      </c>
      <c r="X161" s="11">
        <f>((_xlfn.RANK.EQ(AC161, $AC$2:$AC$982, 1) / COUNT($AC$2:$AC$983)) * 1)</f>
        <v>0.19799498746867167</v>
      </c>
      <c r="Y161" s="62">
        <f>((_xlfn.RANK.EQ(C161, Price, 0) / COUNT(Price)) * 0.5) + ((_xlfn.RANK.EQ(AD161, Price_BVPS, 1) / COUNT(Price_BVPS)) * 0.5)</f>
        <v>0.45614035087719296</v>
      </c>
      <c r="Z161" s="8">
        <f>IF(OR(H161="", I161="", H161=0, I161=0), 0, H161-I161)</f>
        <v>0</v>
      </c>
      <c r="AA161">
        <f>IF(OR(H161="", I161="", H161=0, I161=0), 0, (H161-I161) / ( (ABS(I161))))</f>
        <v>0</v>
      </c>
      <c r="AB161">
        <f>IF(OR(H161="", I161="", H161=0, I161=0), 0, (H161-I161) / ( (ABS(H161))))</f>
        <v>0</v>
      </c>
      <c r="AC161">
        <f>IF(OR(H161="", I161="", H161=0, I161=0), 0, IF(ABS(H161-I161) = (ABS(H161) + ABS(I161)), 0, (H161-I161) / ((ABS(H161) + ABS(I161)) / 200)))</f>
        <v>0</v>
      </c>
      <c r="AD161" s="2">
        <f>G161-C161</f>
        <v>-0.94852828979492188</v>
      </c>
    </row>
    <row r="162" spans="1:30" x14ac:dyDescent="0.25">
      <c r="A162" s="7" t="s">
        <v>550</v>
      </c>
      <c r="B162" s="7" t="s">
        <v>551</v>
      </c>
      <c r="C162" s="8">
        <v>15.060000419616699</v>
      </c>
      <c r="D162" s="9">
        <v>0.24280949074462674</v>
      </c>
      <c r="E162" s="9">
        <v>1.071024137100836</v>
      </c>
      <c r="F162" s="9">
        <v>15.697843551635742</v>
      </c>
      <c r="G162" s="9">
        <v>16.795005798339844</v>
      </c>
      <c r="H162" s="8"/>
      <c r="I162" s="8"/>
      <c r="J162" s="68"/>
      <c r="K162" s="7" t="s">
        <v>235</v>
      </c>
      <c r="L162" s="7" t="s">
        <v>24</v>
      </c>
      <c r="M162" s="9">
        <v>1.2660599946975708</v>
      </c>
      <c r="N162" s="9"/>
      <c r="O162" s="10">
        <v>17.932000160217285</v>
      </c>
      <c r="P162" s="2">
        <f>C162-O162</f>
        <v>-2.8719997406005859</v>
      </c>
      <c r="Q162" s="11">
        <f>((_xlfn.RANK.EQ(F162, PE, 1) / COUNT(PE)) * 0.4) + ((_xlfn.RANK.EQ(N162, Cash_Ratio, 1) / COUNT(Cash_Ratio)) * 0.4) + ((_xlfn.RANK.EQ(M162, Debt_Equity, 0) / COUNT(Debt_Equity)) * 0.2)</f>
        <v>0.18537332731121092</v>
      </c>
      <c r="R162" s="9">
        <v>0</v>
      </c>
      <c r="S162" s="30">
        <f>((_xlfn.RANK.EQ(F162, PE, 1) / COUNT(PE)) * 0.4) + ((_xlfn.RANK.EQ(R162, $R$2:$R$400, 1) / COUNT($R$2:$R$400)) * 0.4) + ((_xlfn.RANK.EQ(M162, Debt_Equity, 0) / COUNT(Debt_Equity)) * 0.2)</f>
        <v>0.18496240601503761</v>
      </c>
      <c r="T162" s="11">
        <f>((_xlfn.RANK.EQ(D162, Alpha, 1) / COUNT(Alpha)) * 0.5) + ((_xlfn.RANK.EQ(E162, Beta, 1) / COUNT(Beta)) * 0.5)</f>
        <v>0.66666666666666663</v>
      </c>
      <c r="U162" s="11">
        <f>((_xlfn.RANK.EQ(H162, Accounts_Re,1 ) / COUNT(Accounts_Re)) * 0.5) + ((_xlfn.RANK.EQ(I162, Acc._payable, 0) / COUNT(Acc._payable)) * 0.5)</f>
        <v>0.47722119925344153</v>
      </c>
      <c r="V162" s="11">
        <f>((_xlfn.RANK.EQ(Q162, $Q$2:$Q$981, 1) / COUNT($Q$2:$Q$981)) * 0.4) + ((_xlfn.RANK.EQ(T162, $T$2:$T$981,1 ) / COUNT($T$2:$T$981)) * 0.4) + ((_xlfn.RANK.EQ(U162, $U$2:$U$981, 1) / COUNT($U$2:$U$981)) * 0.1)</f>
        <v>0.38120300751879699</v>
      </c>
      <c r="W162" s="11">
        <f>((_xlfn.RANK.EQ(AA162, $AA$2:$AA$982, 1) / COUNT($AA$2:$AA$982)) * 0.5) + ((_xlfn.RANK.EQ(AB162, $AB$2:$AB$982,1 ) / COUNT($AB$2:$AB$982)) * 0.5)</f>
        <v>0.32330827067669171</v>
      </c>
      <c r="X162" s="11">
        <f>((_xlfn.RANK.EQ(AC162, $AC$2:$AC$982, 1) / COUNT($AC$2:$AC$983)) * 1)</f>
        <v>0.19799498746867167</v>
      </c>
      <c r="Y162" s="62">
        <f>((_xlfn.RANK.EQ(C162, Price, 0) / COUNT(Price)) * 0.5) + ((_xlfn.RANK.EQ(AD162, Price_BVPS, 1) / COUNT(Price_BVPS)) * 0.5)</f>
        <v>0.68045112781954886</v>
      </c>
      <c r="Z162" s="8">
        <f>IF(OR(H162="", I162="", H162=0, I162=0), 0, H162-I162)</f>
        <v>0</v>
      </c>
      <c r="AA162">
        <f>IF(OR(H162="", I162="", H162=0, I162=0), 0, (H162-I162) / ( (ABS(I162))))</f>
        <v>0</v>
      </c>
      <c r="AB162">
        <f>IF(OR(H162="", I162="", H162=0, I162=0), 0, (H162-I162) / ( (ABS(H162))))</f>
        <v>0</v>
      </c>
      <c r="AC162">
        <f>IF(OR(H162="", I162="", H162=0, I162=0), 0, IF(ABS(H162-I162) = (ABS(H162) + ABS(I162)), 0, (H162-I162) / ((ABS(H162) + ABS(I162)) / 200)))</f>
        <v>0</v>
      </c>
      <c r="AD162" s="2">
        <f>G162-C162</f>
        <v>1.7350053787231445</v>
      </c>
    </row>
    <row r="163" spans="1:30" x14ac:dyDescent="0.25">
      <c r="A163" s="7" t="s">
        <v>384</v>
      </c>
      <c r="B163" s="7" t="s">
        <v>385</v>
      </c>
      <c r="C163" s="8">
        <v>18.879999160766602</v>
      </c>
      <c r="D163" s="9">
        <v>-3.0410788178291794E-3</v>
      </c>
      <c r="E163" s="9">
        <v>0.80989114335621615</v>
      </c>
      <c r="F163" s="9">
        <v>18.269231796264648</v>
      </c>
      <c r="G163" s="9">
        <v>4.6599369049072266</v>
      </c>
      <c r="H163" s="8">
        <v>-20642000</v>
      </c>
      <c r="I163" s="8">
        <v>945000</v>
      </c>
      <c r="J163" s="68"/>
      <c r="K163" s="7" t="s">
        <v>347</v>
      </c>
      <c r="L163" s="7" t="s">
        <v>65</v>
      </c>
      <c r="M163" s="9">
        <v>40.006263732910156</v>
      </c>
      <c r="N163" s="9">
        <v>2.9708271026611328</v>
      </c>
      <c r="O163" s="10">
        <v>22.471999740600587</v>
      </c>
      <c r="P163" s="2">
        <f>C163-O163</f>
        <v>-3.5920005798339858</v>
      </c>
      <c r="Q163" s="11">
        <f>((_xlfn.RANK.EQ(F163, PE, 1) / COUNT(PE)) * 0.4) + ((_xlfn.RANK.EQ(N163, Cash_Ratio, 1) / COUNT(Cash_Ratio)) * 0.4) + ((_xlfn.RANK.EQ(M163, Debt_Equity, 0) / COUNT(Debt_Equity)) * 0.2)</f>
        <v>0.53832815253681909</v>
      </c>
      <c r="R163" s="9">
        <v>2.9708271026611328</v>
      </c>
      <c r="S163" s="30">
        <f>((_xlfn.RANK.EQ(F163, PE, 1) / COUNT(PE)) * 0.4) + ((_xlfn.RANK.EQ(R163, $R$2:$R$400, 1) / COUNT($R$2:$R$400)) * 0.4) + ((_xlfn.RANK.EQ(M163, Debt_Equity, 0) / COUNT(Debt_Equity)) * 0.2)</f>
        <v>0.54736842105263162</v>
      </c>
      <c r="T163" s="11">
        <f>((_xlfn.RANK.EQ(D163, Alpha, 1) / COUNT(Alpha)) * 0.5) + ((_xlfn.RANK.EQ(E163, Beta, 1) / COUNT(Beta)) * 0.5)</f>
        <v>0.40100250626566414</v>
      </c>
      <c r="U163" s="11">
        <f>((_xlfn.RANK.EQ(H163, Accounts_Re,1 ) / COUNT(Accounts_Re)) * 0.5) + ((_xlfn.RANK.EQ(I163, Acc._payable, 0) / COUNT(Acc._payable)) * 0.5)</f>
        <v>0.25863364773965652</v>
      </c>
      <c r="V163" s="11">
        <f>((_xlfn.RANK.EQ(Q163, $Q$2:$Q$981, 1) / COUNT($Q$2:$Q$981)) * 0.4) + ((_xlfn.RANK.EQ(T163, $T$2:$T$981,1 ) / COUNT($T$2:$T$981)) * 0.4) + ((_xlfn.RANK.EQ(U163, $U$2:$U$981, 1) / COUNT($U$2:$U$981)) * 0.1)</f>
        <v>0.41528822055137843</v>
      </c>
      <c r="W163" s="11">
        <f>((_xlfn.RANK.EQ(AA163, $AA$2:$AA$982, 1) / COUNT($AA$2:$AA$982)) * 0.5) + ((_xlfn.RANK.EQ(AB163, $AB$2:$AB$982,1 ) / COUNT($AB$2:$AB$982)) * 0.5)</f>
        <v>9.7744360902255634E-2</v>
      </c>
      <c r="X163" s="11">
        <f>((_xlfn.RANK.EQ(AC163, $AC$2:$AC$982, 1) / COUNT($AC$2:$AC$983)) * 1)</f>
        <v>0.19799498746867167</v>
      </c>
      <c r="Y163" s="62">
        <f>((_xlfn.RANK.EQ(C163, Price, 0) / COUNT(Price)) * 0.5) + ((_xlfn.RANK.EQ(AD163, Price_BVPS, 1) / COUNT(Price_BVPS)) * 0.5)</f>
        <v>0.24686716791979949</v>
      </c>
      <c r="Z163" s="8">
        <f>IF(OR(H163="", I163="", H163=0, I163=0), 0, H163-I163)</f>
        <v>-21587000</v>
      </c>
      <c r="AA163">
        <f>IF(OR(H163="", I163="", H163=0, I163=0), 0, (H163-I163) / ( (ABS(I163))))</f>
        <v>-22.843386243386245</v>
      </c>
      <c r="AB163">
        <f>IF(OR(H163="", I163="", H163=0, I163=0), 0, (H163-I163) / ( (ABS(H163))))</f>
        <v>-1.0457804476310435</v>
      </c>
      <c r="AC163">
        <f>IF(OR(H163="", I163="", H163=0, I163=0), 0, IF(ABS(H163-I163) = (ABS(H163) + ABS(I163)), 0, (H163-I163) / ((ABS(H163) + ABS(I163)) / 200)))</f>
        <v>0</v>
      </c>
      <c r="AD163" s="2">
        <f>G163-C163</f>
        <v>-14.220062255859375</v>
      </c>
    </row>
    <row r="164" spans="1:30" x14ac:dyDescent="0.25">
      <c r="A164" s="7" t="s">
        <v>345</v>
      </c>
      <c r="B164" s="7" t="s">
        <v>346</v>
      </c>
      <c r="C164" s="8">
        <v>19.840000152587891</v>
      </c>
      <c r="D164" s="9">
        <v>-4.6931995291641111E-2</v>
      </c>
      <c r="E164" s="9">
        <v>1.4997599475326222</v>
      </c>
      <c r="F164" s="9">
        <v>15.839999198913574</v>
      </c>
      <c r="G164" s="9">
        <v>10.67066478729248</v>
      </c>
      <c r="H164" s="8">
        <v>-4222459</v>
      </c>
      <c r="I164" s="8">
        <v>1433932</v>
      </c>
      <c r="J164" s="68"/>
      <c r="K164" s="7" t="s">
        <v>347</v>
      </c>
      <c r="L164" s="7" t="s">
        <v>348</v>
      </c>
      <c r="M164" s="9">
        <v>132.69293212890625</v>
      </c>
      <c r="N164" s="9">
        <v>0.10684700310230255</v>
      </c>
      <c r="O164" s="10">
        <v>23.654000091552735</v>
      </c>
      <c r="P164" s="2">
        <f>C164-O164</f>
        <v>-3.8139999389648445</v>
      </c>
      <c r="Q164" s="11">
        <f>((_xlfn.RANK.EQ(F164, PE, 1) / COUNT(PE)) * 0.4) + ((_xlfn.RANK.EQ(N164, Cash_Ratio, 1) / COUNT(Cash_Ratio)) * 0.4) + ((_xlfn.RANK.EQ(M164, Debt_Equity, 0) / COUNT(Debt_Equity)) * 0.2)</f>
        <v>0.18403074824871365</v>
      </c>
      <c r="R164" s="9">
        <v>0.10684700310230255</v>
      </c>
      <c r="S164" s="30">
        <f>((_xlfn.RANK.EQ(F164, PE, 1) / COUNT(PE)) * 0.4) + ((_xlfn.RANK.EQ(R164, $R$2:$R$400, 1) / COUNT($R$2:$R$400)) * 0.4) + ((_xlfn.RANK.EQ(M164, Debt_Equity, 0) / COUNT(Debt_Equity)) * 0.2)</f>
        <v>0.26416040100250626</v>
      </c>
      <c r="T164" s="11">
        <f>((_xlfn.RANK.EQ(D164, Alpha, 1) / COUNT(Alpha)) * 0.5) + ((_xlfn.RANK.EQ(E164, Beta, 1) / COUNT(Beta)) * 0.5)</f>
        <v>0.58897243107769426</v>
      </c>
      <c r="U164" s="11">
        <f>((_xlfn.RANK.EQ(H164, Accounts_Re,1 ) / COUNT(Accounts_Re)) * 0.5) + ((_xlfn.RANK.EQ(I164, Acc._payable, 0) / COUNT(Acc._payable)) * 0.5)</f>
        <v>0.30806809214234715</v>
      </c>
      <c r="V164" s="11">
        <f>((_xlfn.RANK.EQ(Q164, $Q$2:$Q$981, 1) / COUNT($Q$2:$Q$981)) * 0.4) + ((_xlfn.RANK.EQ(T164, $T$2:$T$981,1 ) / COUNT($T$2:$T$981)) * 0.4) + ((_xlfn.RANK.EQ(U164, $U$2:$U$981, 1) / COUNT($U$2:$U$981)) * 0.1)</f>
        <v>0.32330827067669171</v>
      </c>
      <c r="W164" s="11">
        <f>((_xlfn.RANK.EQ(AA164, $AA$2:$AA$982, 1) / COUNT($AA$2:$AA$982)) * 0.5) + ((_xlfn.RANK.EQ(AB164, $AB$2:$AB$982,1 ) / COUNT($AB$2:$AB$982)) * 0.5)</f>
        <v>0.11278195488721804</v>
      </c>
      <c r="X164" s="11">
        <f>((_xlfn.RANK.EQ(AC164, $AC$2:$AC$982, 1) / COUNT($AC$2:$AC$983)) * 1)</f>
        <v>0.19799498746867167</v>
      </c>
      <c r="Y164" s="62">
        <f>((_xlfn.RANK.EQ(C164, Price, 0) / COUNT(Price)) * 0.5) + ((_xlfn.RANK.EQ(AD164, Price_BVPS, 1) / COUNT(Price_BVPS)) * 0.5)</f>
        <v>0.30451127819548873</v>
      </c>
      <c r="Z164" s="8">
        <f>IF(OR(H164="", I164="", H164=0, I164=0), 0, H164-I164)</f>
        <v>-5656391</v>
      </c>
      <c r="AA164">
        <f>IF(OR(H164="", I164="", H164=0, I164=0), 0, (H164-I164) / ( (ABS(I164))))</f>
        <v>-3.9446717138609082</v>
      </c>
      <c r="AB164">
        <f>IF(OR(H164="", I164="", H164=0, I164=0), 0, (H164-I164) / ( (ABS(H164))))</f>
        <v>-1.3395964294739156</v>
      </c>
      <c r="AC164">
        <f>IF(OR(H164="", I164="", H164=0, I164=0), 0, IF(ABS(H164-I164) = (ABS(H164) + ABS(I164)), 0, (H164-I164) / ((ABS(H164) + ABS(I164)) / 200)))</f>
        <v>0</v>
      </c>
      <c r="AD164" s="2">
        <f>G164-C164</f>
        <v>-9.1693353652954102</v>
      </c>
    </row>
    <row r="165" spans="1:30" x14ac:dyDescent="0.25">
      <c r="A165" s="7" t="s">
        <v>943</v>
      </c>
      <c r="B165" s="7" t="s">
        <v>944</v>
      </c>
      <c r="C165" s="8">
        <v>10.079999923706055</v>
      </c>
      <c r="D165" s="9">
        <v>-0.23210185416676971</v>
      </c>
      <c r="E165" s="9">
        <v>0.68863768096098321</v>
      </c>
      <c r="F165" s="9">
        <v>25.586008071899414</v>
      </c>
      <c r="G165" s="9">
        <v>1.958778977394104</v>
      </c>
      <c r="H165" s="8">
        <v>0</v>
      </c>
      <c r="I165" s="8">
        <v>247469</v>
      </c>
      <c r="J165" s="68"/>
      <c r="K165" s="7" t="s">
        <v>945</v>
      </c>
      <c r="L165" s="7" t="s">
        <v>32</v>
      </c>
      <c r="M165" s="9">
        <v>9.7047767639160156</v>
      </c>
      <c r="N165" s="9">
        <v>4.6175079345703125</v>
      </c>
      <c r="O165" s="10">
        <v>12.212000083923339</v>
      </c>
      <c r="P165" s="2">
        <f>C165-O165</f>
        <v>-2.1320001602172844</v>
      </c>
      <c r="Q165" s="11">
        <f>((_xlfn.RANK.EQ(F165, PE, 1) / COUNT(PE)) * 0.4) + ((_xlfn.RANK.EQ(N165, Cash_Ratio, 1) / COUNT(Cash_Ratio)) * 0.4) + ((_xlfn.RANK.EQ(M165, Debt_Equity, 0) / COUNT(Debt_Equity)) * 0.2)</f>
        <v>0.67111949485019973</v>
      </c>
      <c r="R165" s="9">
        <v>4.6175079345703125</v>
      </c>
      <c r="S165" s="30">
        <f>((_xlfn.RANK.EQ(F165, PE, 1) / COUNT(PE)) * 0.4) + ((_xlfn.RANK.EQ(R165, $R$2:$R$400, 1) / COUNT($R$2:$R$400)) * 0.4) + ((_xlfn.RANK.EQ(M165, Debt_Equity, 0) / COUNT(Debt_Equity)) * 0.2)</f>
        <v>0.67769423558897246</v>
      </c>
      <c r="T165" s="11">
        <f>((_xlfn.RANK.EQ(D165, Alpha, 1) / COUNT(Alpha)) * 0.5) + ((_xlfn.RANK.EQ(E165, Beta, 1) / COUNT(Beta)) * 0.5)</f>
        <v>0.2832080200501253</v>
      </c>
      <c r="U165" s="11">
        <f>((_xlfn.RANK.EQ(H165, Accounts_Re,1 ) / COUNT(Accounts_Re)) * 0.5) + ((_xlfn.RANK.EQ(I165, Acc._payable, 0) / COUNT(Acc._payable)) * 0.5)</f>
        <v>0.4510039707890221</v>
      </c>
      <c r="V165" s="11">
        <f>((_xlfn.RANK.EQ(Q165, $Q$2:$Q$981, 1) / COUNT($Q$2:$Q$981)) * 0.4) + ((_xlfn.RANK.EQ(T165, $T$2:$T$981,1 ) / COUNT($T$2:$T$981)) * 0.4) + ((_xlfn.RANK.EQ(U165, $U$2:$U$981, 1) / COUNT($U$2:$U$981)) * 0.1)</f>
        <v>0.44135338345864661</v>
      </c>
      <c r="W165" s="11">
        <f>((_xlfn.RANK.EQ(AA165, $AA$2:$AA$982, 1) / COUNT($AA$2:$AA$982)) * 0.5) + ((_xlfn.RANK.EQ(AB165, $AB$2:$AB$982,1 ) / COUNT($AB$2:$AB$982)) * 0.5)</f>
        <v>0.32330827067669171</v>
      </c>
      <c r="X165" s="11">
        <f>((_xlfn.RANK.EQ(AC165, $AC$2:$AC$982, 1) / COUNT($AC$2:$AC$983)) * 1)</f>
        <v>0.19799498746867167</v>
      </c>
      <c r="Y165" s="62">
        <f>((_xlfn.RANK.EQ(C165, Price, 0) / COUNT(Price)) * 0.5) + ((_xlfn.RANK.EQ(AD165, Price_BVPS, 1) / COUNT(Price_BVPS)) * 0.5)</f>
        <v>0.67669172932330823</v>
      </c>
      <c r="Z165" s="8">
        <f>IF(OR(H165="", I165="", H165=0, I165=0), 0, H165-I165)</f>
        <v>0</v>
      </c>
      <c r="AA165">
        <f>IF(OR(H165="", I165="", H165=0, I165=0), 0, (H165-I165) / ( (ABS(I165))))</f>
        <v>0</v>
      </c>
      <c r="AB165">
        <f>IF(OR(H165="", I165="", H165=0, I165=0), 0, (H165-I165) / ( (ABS(H165))))</f>
        <v>0</v>
      </c>
      <c r="AC165">
        <f>IF(OR(H165="", I165="", H165=0, I165=0), 0, IF(ABS(H165-I165) = (ABS(H165) + ABS(I165)), 0, (H165-I165) / ((ABS(H165) + ABS(I165)) / 200)))</f>
        <v>0</v>
      </c>
      <c r="AD165" s="2">
        <f>G165-C165</f>
        <v>-8.1212209463119507</v>
      </c>
    </row>
    <row r="166" spans="1:30" x14ac:dyDescent="0.25">
      <c r="A166" s="7" t="s">
        <v>289</v>
      </c>
      <c r="B166" s="7" t="s">
        <v>290</v>
      </c>
      <c r="C166" s="8">
        <v>21.600000381469727</v>
      </c>
      <c r="D166" s="9">
        <v>-1.0200586558337628</v>
      </c>
      <c r="E166" s="9">
        <v>1.2086926647782279</v>
      </c>
      <c r="F166" s="9">
        <v>34.525955200195313</v>
      </c>
      <c r="G166" s="9">
        <v>5.0290579795837402</v>
      </c>
      <c r="H166" s="8">
        <v>-3412992</v>
      </c>
      <c r="I166" s="8">
        <v>21576008</v>
      </c>
      <c r="J166" s="68"/>
      <c r="K166" s="7" t="s">
        <v>288</v>
      </c>
      <c r="L166" s="7" t="s">
        <v>48</v>
      </c>
      <c r="M166" s="9">
        <v>4.3547358512878418</v>
      </c>
      <c r="N166" s="9">
        <v>1.1633410453796387</v>
      </c>
      <c r="O166" s="10">
        <v>26.356000137329101</v>
      </c>
      <c r="P166" s="2">
        <f>C166-O166</f>
        <v>-4.7559997558593743</v>
      </c>
      <c r="Q166" s="11">
        <f>((_xlfn.RANK.EQ(F166, PE, 1) / COUNT(PE)) * 0.4) + ((_xlfn.RANK.EQ(N166, Cash_Ratio, 1) / COUNT(Cash_Ratio)) * 0.4) + ((_xlfn.RANK.EQ(M166, Debt_Equity, 0) / COUNT(Debt_Equity)) * 0.2)</f>
        <v>0.67226724053951137</v>
      </c>
      <c r="R166" s="9">
        <v>1.1633410453796387</v>
      </c>
      <c r="S166" s="30">
        <f>((_xlfn.RANK.EQ(F166, PE, 1) / COUNT(PE)) * 0.4) + ((_xlfn.RANK.EQ(R166, $R$2:$R$400, 1) / COUNT($R$2:$R$400)) * 0.4) + ((_xlfn.RANK.EQ(M166, Debt_Equity, 0) / COUNT(Debt_Equity)) * 0.2)</f>
        <v>0.69774436090225567</v>
      </c>
      <c r="T166" s="11">
        <f>((_xlfn.RANK.EQ(D166, Alpha, 1) / COUNT(Alpha)) * 0.5) + ((_xlfn.RANK.EQ(E166, Beta, 1) / COUNT(Beta)) * 0.5)</f>
        <v>0.40476190476190477</v>
      </c>
      <c r="U166" s="11">
        <f>((_xlfn.RANK.EQ(H166, Accounts_Re,1 ) / COUNT(Accounts_Re)) * 0.5) + ((_xlfn.RANK.EQ(I166, Acc._payable, 0) / COUNT(Acc._payable)) * 0.5)</f>
        <v>0.17390678040409355</v>
      </c>
      <c r="V166" s="11">
        <f>((_xlfn.RANK.EQ(Q166, $Q$2:$Q$981, 1) / COUNT($Q$2:$Q$981)) * 0.4) + ((_xlfn.RANK.EQ(T166, $T$2:$T$981,1 ) / COUNT($T$2:$T$981)) * 0.4) + ((_xlfn.RANK.EQ(U166, $U$2:$U$981, 1) / COUNT($U$2:$U$981)) * 0.1)</f>
        <v>0.49824561403508771</v>
      </c>
      <c r="W166" s="11">
        <f>((_xlfn.RANK.EQ(AA166, $AA$2:$AA$982, 1) / COUNT($AA$2:$AA$982)) * 0.5) + ((_xlfn.RANK.EQ(AB166, $AB$2:$AB$982,1 ) / COUNT($AB$2:$AB$982)) * 0.5)</f>
        <v>0.10526315789473684</v>
      </c>
      <c r="X166" s="11">
        <f>((_xlfn.RANK.EQ(AC166, $AC$2:$AC$982, 1) / COUNT($AC$2:$AC$983)) * 1)</f>
        <v>0.19799498746867167</v>
      </c>
      <c r="Y166" s="62">
        <f>((_xlfn.RANK.EQ(C166, Price, 0) / COUNT(Price)) * 0.5) + ((_xlfn.RANK.EQ(AD166, Price_BVPS, 1) / COUNT(Price_BVPS)) * 0.5)</f>
        <v>0.16791979949874686</v>
      </c>
      <c r="Z166" s="8">
        <f>IF(OR(H166="", I166="", H166=0, I166=0), 0, H166-I166)</f>
        <v>-24989000</v>
      </c>
      <c r="AA166">
        <f>IF(OR(H166="", I166="", H166=0, I166=0), 0, (H166-I166) / ( (ABS(I166))))</f>
        <v>-1.1581845909586241</v>
      </c>
      <c r="AB166">
        <f>IF(OR(H166="", I166="", H166=0, I166=0), 0, (H166-I166) / ( (ABS(H166))))</f>
        <v>-7.3217282665766579</v>
      </c>
      <c r="AC166">
        <f>IF(OR(H166="", I166="", H166=0, I166=0), 0, IF(ABS(H166-I166) = (ABS(H166) + ABS(I166)), 0, (H166-I166) / ((ABS(H166) + ABS(I166)) / 200)))</f>
        <v>0</v>
      </c>
      <c r="AD166" s="2">
        <f>G166-C166</f>
        <v>-16.570942401885986</v>
      </c>
    </row>
    <row r="167" spans="1:30" x14ac:dyDescent="0.25">
      <c r="A167" s="7" t="s">
        <v>286</v>
      </c>
      <c r="B167" s="7" t="s">
        <v>287</v>
      </c>
      <c r="C167" s="8">
        <v>21.629999160766602</v>
      </c>
      <c r="D167" s="9">
        <v>-0.15057940615974053</v>
      </c>
      <c r="E167" s="9">
        <v>1.1281513040461462</v>
      </c>
      <c r="F167" s="9">
        <v>17.710744857788086</v>
      </c>
      <c r="G167" s="9">
        <v>1.5472849607467651</v>
      </c>
      <c r="H167" s="8">
        <v>-1251000</v>
      </c>
      <c r="I167" s="8">
        <v>1096000</v>
      </c>
      <c r="J167" s="68"/>
      <c r="K167" s="7" t="s">
        <v>288</v>
      </c>
      <c r="L167" s="7" t="s">
        <v>48</v>
      </c>
      <c r="M167" s="9">
        <v>113.88008880615234</v>
      </c>
      <c r="N167" s="9">
        <v>3.4779999405145645E-2</v>
      </c>
      <c r="O167" s="10">
        <v>25.622999954223634</v>
      </c>
      <c r="P167" s="2">
        <f>C167-O167</f>
        <v>-3.993000793457032</v>
      </c>
      <c r="Q167" s="11">
        <f>((_xlfn.RANK.EQ(F167, PE, 1) / COUNT(PE)) * 0.4) + ((_xlfn.RANK.EQ(N167, Cash_Ratio, 1) / COUNT(Cash_Ratio)) * 0.4) + ((_xlfn.RANK.EQ(M167, Debt_Equity, 0) / COUNT(Debt_Equity)) * 0.2)</f>
        <v>0.17881098505982268</v>
      </c>
      <c r="R167" s="9">
        <v>3.4779999405145645E-2</v>
      </c>
      <c r="S167" s="30">
        <f>((_xlfn.RANK.EQ(F167, PE, 1) / COUNT(PE)) * 0.4) + ((_xlfn.RANK.EQ(R167, $R$2:$R$400, 1) / COUNT($R$2:$R$400)) * 0.4) + ((_xlfn.RANK.EQ(M167, Debt_Equity, 0) / COUNT(Debt_Equity)) * 0.2)</f>
        <v>0.27167919799498746</v>
      </c>
      <c r="T167" s="11">
        <f>((_xlfn.RANK.EQ(D167, Alpha, 1) / COUNT(Alpha)) * 0.5) + ((_xlfn.RANK.EQ(E167, Beta, 1) / COUNT(Beta)) * 0.5)</f>
        <v>0.46616541353383456</v>
      </c>
      <c r="U167" s="11">
        <f>((_xlfn.RANK.EQ(H167, Accounts_Re,1 ) / COUNT(Accounts_Re)) * 0.5) + ((_xlfn.RANK.EQ(I167, Acc._payable, 0) / COUNT(Acc._payable)) * 0.5)</f>
        <v>0.36338356318815529</v>
      </c>
      <c r="V167" s="11">
        <f>((_xlfn.RANK.EQ(Q167, $Q$2:$Q$981, 1) / COUNT($Q$2:$Q$981)) * 0.4) + ((_xlfn.RANK.EQ(T167, $T$2:$T$981,1 ) / COUNT($T$2:$T$981)) * 0.4) + ((_xlfn.RANK.EQ(U167, $U$2:$U$981, 1) / COUNT($U$2:$U$981)) * 0.1)</f>
        <v>0.24110275689223057</v>
      </c>
      <c r="W167" s="11">
        <f>((_xlfn.RANK.EQ(AA167, $AA$2:$AA$982, 1) / COUNT($AA$2:$AA$982)) * 0.5) + ((_xlfn.RANK.EQ(AB167, $AB$2:$AB$982,1 ) / COUNT($AB$2:$AB$982)) * 0.5)</f>
        <v>0.11403508771929824</v>
      </c>
      <c r="X167" s="11">
        <f>((_xlfn.RANK.EQ(AC167, $AC$2:$AC$982, 1) / COUNT($AC$2:$AC$983)) * 1)</f>
        <v>0.19799498746867167</v>
      </c>
      <c r="Y167" s="62">
        <f>((_xlfn.RANK.EQ(C167, Price, 0) / COUNT(Price)) * 0.5) + ((_xlfn.RANK.EQ(AD167, Price_BVPS, 1) / COUNT(Price_BVPS)) * 0.5)</f>
        <v>0.14536340852130325</v>
      </c>
      <c r="Z167" s="8">
        <f>IF(OR(H167="", I167="", H167=0, I167=0), 0, H167-I167)</f>
        <v>-2347000</v>
      </c>
      <c r="AA167">
        <f>IF(OR(H167="", I167="", H167=0, I167=0), 0, (H167-I167) / ( (ABS(I167))))</f>
        <v>-2.1414233576642334</v>
      </c>
      <c r="AB167">
        <f>IF(OR(H167="", I167="", H167=0, I167=0), 0, (H167-I167) / ( (ABS(H167))))</f>
        <v>-1.8760991207034372</v>
      </c>
      <c r="AC167">
        <f>IF(OR(H167="", I167="", H167=0, I167=0), 0, IF(ABS(H167-I167) = (ABS(H167) + ABS(I167)), 0, (H167-I167) / ((ABS(H167) + ABS(I167)) / 200)))</f>
        <v>0</v>
      </c>
      <c r="AD167" s="2">
        <f>G167-C167</f>
        <v>-20.082714200019836</v>
      </c>
    </row>
    <row r="168" spans="1:30" x14ac:dyDescent="0.25">
      <c r="A168" s="7" t="s">
        <v>276</v>
      </c>
      <c r="B168" s="7" t="s">
        <v>277</v>
      </c>
      <c r="C168" s="8">
        <v>21.940000534057617</v>
      </c>
      <c r="D168" s="9">
        <v>0.44355190244488002</v>
      </c>
      <c r="E168" s="9">
        <v>0.94537923538342594</v>
      </c>
      <c r="F168" s="9">
        <v>55.063686370849609</v>
      </c>
      <c r="G168" s="9">
        <v>12.505051612854004</v>
      </c>
      <c r="H168" s="8">
        <v>-8909000</v>
      </c>
      <c r="I168" s="8">
        <v>-7971968</v>
      </c>
      <c r="J168" s="68"/>
      <c r="K168" s="7" t="s">
        <v>64</v>
      </c>
      <c r="L168" s="7" t="s">
        <v>144</v>
      </c>
      <c r="M168" s="9">
        <v>94.66729736328125</v>
      </c>
      <c r="N168" s="9"/>
      <c r="O168" s="10">
        <v>25.821999740600585</v>
      </c>
      <c r="P168" s="2">
        <f>C168-O168</f>
        <v>-3.881999206542968</v>
      </c>
      <c r="Q168" s="11">
        <f>((_xlfn.RANK.EQ(F168, PE, 1) / COUNT(PE)) * 0.4) + ((_xlfn.RANK.EQ(N168, Cash_Ratio, 1) / COUNT(Cash_Ratio)) * 0.4) + ((_xlfn.RANK.EQ(M168, Debt_Equity, 0) / COUNT(Debt_Equity)) * 0.2)</f>
        <v>0.34376931728614818</v>
      </c>
      <c r="R168" s="9">
        <v>0</v>
      </c>
      <c r="S168" s="30">
        <f>((_xlfn.RANK.EQ(F168, PE, 1) / COUNT(PE)) * 0.4) + ((_xlfn.RANK.EQ(R168, $R$2:$R$400, 1) / COUNT($R$2:$R$400)) * 0.4) + ((_xlfn.RANK.EQ(M168, Debt_Equity, 0) / COUNT(Debt_Equity)) * 0.2)</f>
        <v>0.34335839598997492</v>
      </c>
      <c r="T168" s="11">
        <f>((_xlfn.RANK.EQ(D168, Alpha, 1) / COUNT(Alpha)) * 0.5) + ((_xlfn.RANK.EQ(E168, Beta, 1) / COUNT(Beta)) * 0.5)</f>
        <v>0.69172932330827064</v>
      </c>
      <c r="U168" s="11">
        <f>((_xlfn.RANK.EQ(H168, Accounts_Re,1 ) / COUNT(Accounts_Re)) * 0.5) + ((_xlfn.RANK.EQ(I168, Acc._payable, 0) / COUNT(Acc._payable)) * 0.5)</f>
        <v>0.49178284669247052</v>
      </c>
      <c r="V168" s="11">
        <f>((_xlfn.RANK.EQ(Q168, $Q$2:$Q$981, 1) / COUNT($Q$2:$Q$981)) * 0.4) + ((_xlfn.RANK.EQ(T168, $T$2:$T$981,1 ) / COUNT($T$2:$T$981)) * 0.4) + ((_xlfn.RANK.EQ(U168, $U$2:$U$981, 1) / COUNT($U$2:$U$981)) * 0.1)</f>
        <v>0.51403508771929829</v>
      </c>
      <c r="W168" s="11">
        <f>((_xlfn.RANK.EQ(AA168, $AA$2:$AA$982, 1) / COUNT($AA$2:$AA$982)) * 0.5) + ((_xlfn.RANK.EQ(AB168, $AB$2:$AB$982,1 ) / COUNT($AB$2:$AB$982)) * 0.5)</f>
        <v>0.3032581453634085</v>
      </c>
      <c r="X168" s="11">
        <f>((_xlfn.RANK.EQ(AC168, $AC$2:$AC$982, 1) / COUNT($AC$2:$AC$983)) * 1)</f>
        <v>0.17794486215538846</v>
      </c>
      <c r="Y168" s="62">
        <f>((_xlfn.RANK.EQ(C168, Price, 0) / COUNT(Price)) * 0.5) + ((_xlfn.RANK.EQ(AD168, Price_BVPS, 1) / COUNT(Price_BVPS)) * 0.5)</f>
        <v>0.26566416040100249</v>
      </c>
      <c r="Z168" s="8">
        <f>IF(OR(H168="", I168="", H168=0, I168=0), 0, H168-I168)</f>
        <v>-937032</v>
      </c>
      <c r="AA168">
        <f>IF(OR(H168="", I168="", H168=0, I168=0), 0, (H168-I168) / ( (ABS(I168))))</f>
        <v>-0.11754086318459883</v>
      </c>
      <c r="AB168">
        <f>IF(OR(H168="", I168="", H168=0, I168=0), 0, (H168-I168) / ( (ABS(H168))))</f>
        <v>-0.10517813447075991</v>
      </c>
      <c r="AC168">
        <f>IF(OR(H168="", I168="", H168=0, I168=0), 0, IF(ABS(H168-I168) = (ABS(H168) + ABS(I168)), 0, (H168-I168) / ((ABS(H168) + ABS(I168)) / 200)))</f>
        <v>-11.101638247285345</v>
      </c>
      <c r="AD168" s="2">
        <f>G168-C168</f>
        <v>-9.4349489212036133</v>
      </c>
    </row>
    <row r="169" spans="1:30" x14ac:dyDescent="0.25">
      <c r="A169" s="7" t="s">
        <v>62</v>
      </c>
      <c r="B169" s="7" t="s">
        <v>63</v>
      </c>
      <c r="C169" s="8">
        <v>27.930000305175781</v>
      </c>
      <c r="D169" s="9">
        <v>0.40966343232939539</v>
      </c>
      <c r="E169" s="9">
        <v>0.60655716547597371</v>
      </c>
      <c r="F169" s="9">
        <v>29.258232116699219</v>
      </c>
      <c r="G169" s="9">
        <v>12.631040573120117</v>
      </c>
      <c r="H169" s="8">
        <v>694000</v>
      </c>
      <c r="I169" s="8">
        <v>5366000</v>
      </c>
      <c r="J169" s="68"/>
      <c r="K169" s="7" t="s">
        <v>64</v>
      </c>
      <c r="L169" s="7" t="s">
        <v>65</v>
      </c>
      <c r="M169" s="9">
        <v>34.49261474609375</v>
      </c>
      <c r="N169" s="9"/>
      <c r="O169" s="10">
        <v>33.140000152587888</v>
      </c>
      <c r="P169" s="2">
        <f>C169-O169</f>
        <v>-5.2099998474121065</v>
      </c>
      <c r="Q169" s="11">
        <f>((_xlfn.RANK.EQ(F169, PE, 1) / COUNT(PE)) * 0.4) + ((_xlfn.RANK.EQ(N169, Cash_Ratio, 1) / COUNT(Cash_Ratio)) * 0.4) + ((_xlfn.RANK.EQ(M169, Debt_Equity, 0) / COUNT(Debt_Equity)) * 0.2)</f>
        <v>0.28963397894028359</v>
      </c>
      <c r="R169" s="9">
        <v>0</v>
      </c>
      <c r="S169" s="30">
        <f>((_xlfn.RANK.EQ(F169, PE, 1) / COUNT(PE)) * 0.4) + ((_xlfn.RANK.EQ(R169, $R$2:$R$400, 1) / COUNT($R$2:$R$400)) * 0.4) + ((_xlfn.RANK.EQ(M169, Debt_Equity, 0) / COUNT(Debt_Equity)) * 0.2)</f>
        <v>0.28922305764411027</v>
      </c>
      <c r="T169" s="11">
        <f>((_xlfn.RANK.EQ(D169, Alpha, 1) / COUNT(Alpha)) * 0.5) + ((_xlfn.RANK.EQ(E169, Beta, 1) / COUNT(Beta)) * 0.5)</f>
        <v>0.56015037593984962</v>
      </c>
      <c r="U169" s="11">
        <f>((_xlfn.RANK.EQ(H169, Accounts_Re,1 ) / COUNT(Accounts_Re)) * 0.5) + ((_xlfn.RANK.EQ(I169, Acc._payable, 0) / COUNT(Acc._payable)) * 0.5)</f>
        <v>0.44112083975298438</v>
      </c>
      <c r="V169" s="11">
        <f>((_xlfn.RANK.EQ(Q169, $Q$2:$Q$981, 1) / COUNT($Q$2:$Q$981)) * 0.4) + ((_xlfn.RANK.EQ(T169, $T$2:$T$981,1 ) / COUNT($T$2:$T$981)) * 0.4) + ((_xlfn.RANK.EQ(U169, $U$2:$U$981, 1) / COUNT($U$2:$U$981)) * 0.1)</f>
        <v>0.36591478696741858</v>
      </c>
      <c r="W169" s="11">
        <f>((_xlfn.RANK.EQ(AA169, $AA$2:$AA$982, 1) / COUNT($AA$2:$AA$982)) * 0.5) + ((_xlfn.RANK.EQ(AB169, $AB$2:$AB$982,1 ) / COUNT($AB$2:$AB$982)) * 0.5)</f>
        <v>0.14160401002506265</v>
      </c>
      <c r="X169" s="11">
        <f>((_xlfn.RANK.EQ(AC169, $AC$2:$AC$982, 1) / COUNT($AC$2:$AC$983)) * 1)</f>
        <v>6.5162907268170422E-2</v>
      </c>
      <c r="Y169" s="62">
        <f>((_xlfn.RANK.EQ(C169, Price, 0) / COUNT(Price)) * 0.5) + ((_xlfn.RANK.EQ(AD169, Price_BVPS, 1) / COUNT(Price_BVPS)) * 0.5)</f>
        <v>8.2706766917293228E-2</v>
      </c>
      <c r="Z169" s="8">
        <f>IF(OR(H169="", I169="", H169=0, I169=0), 0, H169-I169)</f>
        <v>-4672000</v>
      </c>
      <c r="AA169">
        <f>IF(OR(H169="", I169="", H169=0, I169=0), 0, (H169-I169) / ( (ABS(I169))))</f>
        <v>-0.87066716362281027</v>
      </c>
      <c r="AB169">
        <f>IF(OR(H169="", I169="", H169=0, I169=0), 0, (H169-I169) / ( (ABS(H169))))</f>
        <v>-6.7319884726224783</v>
      </c>
      <c r="AC169">
        <f>IF(OR(H169="", I169="", H169=0, I169=0), 0, IF(ABS(H169-I169) = (ABS(H169) + ABS(I169)), 0, (H169-I169) / ((ABS(H169) + ABS(I169)) / 200)))</f>
        <v>-154.1914191419142</v>
      </c>
      <c r="AD169" s="2">
        <f>G169-C169</f>
        <v>-15.298959732055664</v>
      </c>
    </row>
    <row r="170" spans="1:30" x14ac:dyDescent="0.25">
      <c r="A170" s="7" t="s">
        <v>291</v>
      </c>
      <c r="B170" s="7" t="s">
        <v>292</v>
      </c>
      <c r="C170" s="8">
        <v>21.569999694824219</v>
      </c>
      <c r="D170" s="9">
        <v>-0.11344898480508199</v>
      </c>
      <c r="E170" s="9">
        <v>0.58972577647895463</v>
      </c>
      <c r="F170" s="9">
        <v>26.909021377563477</v>
      </c>
      <c r="G170" s="9">
        <v>26.225719451904297</v>
      </c>
      <c r="H170" s="8">
        <v>0</v>
      </c>
      <c r="I170" s="8">
        <v>0</v>
      </c>
      <c r="J170" s="68"/>
      <c r="K170" s="7" t="s">
        <v>64</v>
      </c>
      <c r="L170" s="7" t="s">
        <v>65</v>
      </c>
      <c r="M170" s="9">
        <v>37.760826110839844</v>
      </c>
      <c r="N170" s="9"/>
      <c r="O170" s="10">
        <v>26.6</v>
      </c>
      <c r="P170" s="2">
        <f>C170-O170</f>
        <v>-5.0300003051757827</v>
      </c>
      <c r="Q170" s="11">
        <f>((_xlfn.RANK.EQ(F170, PE, 1) / COUNT(PE)) * 0.4) + ((_xlfn.RANK.EQ(N170, Cash_Ratio, 1) / COUNT(Cash_Ratio)) * 0.4) + ((_xlfn.RANK.EQ(M170, Debt_Equity, 0) / COUNT(Debt_Equity)) * 0.2)</f>
        <v>0.26958385362700038</v>
      </c>
      <c r="R170" s="9">
        <v>0</v>
      </c>
      <c r="S170" s="30">
        <f>((_xlfn.RANK.EQ(F170, PE, 1) / COUNT(PE)) * 0.4) + ((_xlfn.RANK.EQ(R170, $R$2:$R$400, 1) / COUNT($R$2:$R$400)) * 0.4) + ((_xlfn.RANK.EQ(M170, Debt_Equity, 0) / COUNT(Debt_Equity)) * 0.2)</f>
        <v>0.26917293233082706</v>
      </c>
      <c r="T170" s="11">
        <f>((_xlfn.RANK.EQ(D170, Alpha, 1) / COUNT(Alpha)) * 0.5) + ((_xlfn.RANK.EQ(E170, Beta, 1) / COUNT(Beta)) * 0.5)</f>
        <v>0.2857142857142857</v>
      </c>
      <c r="U170" s="11">
        <f>((_xlfn.RANK.EQ(H170, Accounts_Re,1 ) / COUNT(Accounts_Re)) * 0.5) + ((_xlfn.RANK.EQ(I170, Acc._payable, 0) / COUNT(Acc._payable)) * 0.5)</f>
        <v>0.47722119925344153</v>
      </c>
      <c r="V170" s="11">
        <f>((_xlfn.RANK.EQ(Q170, $Q$2:$Q$981, 1) / COUNT($Q$2:$Q$981)) * 0.4) + ((_xlfn.RANK.EQ(T170, $T$2:$T$981,1 ) / COUNT($T$2:$T$981)) * 0.4) + ((_xlfn.RANK.EQ(U170, $U$2:$U$981, 1) / COUNT($U$2:$U$981)) * 0.1)</f>
        <v>0.1967418546365915</v>
      </c>
      <c r="W170" s="11">
        <f>((_xlfn.RANK.EQ(AA170, $AA$2:$AA$982, 1) / COUNT($AA$2:$AA$982)) * 0.5) + ((_xlfn.RANK.EQ(AB170, $AB$2:$AB$982,1 ) / COUNT($AB$2:$AB$982)) * 0.5)</f>
        <v>0.32330827067669171</v>
      </c>
      <c r="X170" s="11">
        <f>((_xlfn.RANK.EQ(AC170, $AC$2:$AC$982, 1) / COUNT($AC$2:$AC$983)) * 1)</f>
        <v>0.19799498746867167</v>
      </c>
      <c r="Y170" s="62">
        <f>((_xlfn.RANK.EQ(C170, Price, 0) / COUNT(Price)) * 0.5) + ((_xlfn.RANK.EQ(AD170, Price_BVPS, 1) / COUNT(Price_BVPS)) * 0.5)</f>
        <v>0.57393483709273174</v>
      </c>
      <c r="Z170" s="8">
        <f>IF(OR(H170="", I170="", H170=0, I170=0), 0, H170-I170)</f>
        <v>0</v>
      </c>
      <c r="AA170">
        <f>IF(OR(H170="", I170="", H170=0, I170=0), 0, (H170-I170) / ( (ABS(I170))))</f>
        <v>0</v>
      </c>
      <c r="AB170">
        <f>IF(OR(H170="", I170="", H170=0, I170=0), 0, (H170-I170) / ( (ABS(H170))))</f>
        <v>0</v>
      </c>
      <c r="AC170">
        <f>IF(OR(H170="", I170="", H170=0, I170=0), 0, IF(ABS(H170-I170) = (ABS(H170) + ABS(I170)), 0, (H170-I170) / ((ABS(H170) + ABS(I170)) / 200)))</f>
        <v>0</v>
      </c>
      <c r="AD170" s="2">
        <f>G170-C170</f>
        <v>4.6557197570800781</v>
      </c>
    </row>
    <row r="171" spans="1:30" x14ac:dyDescent="0.25">
      <c r="A171" s="7" t="s">
        <v>485</v>
      </c>
      <c r="B171" s="7" t="s">
        <v>486</v>
      </c>
      <c r="C171" s="8">
        <v>16.329999923706055</v>
      </c>
      <c r="D171" s="9">
        <v>0.25051901429125906</v>
      </c>
      <c r="E171" s="9">
        <v>0.5569655878071802</v>
      </c>
      <c r="F171" s="9">
        <v>30.634273529052734</v>
      </c>
      <c r="G171" s="9">
        <v>11.790085792541504</v>
      </c>
      <c r="H171" s="8"/>
      <c r="I171" s="8">
        <v>68000</v>
      </c>
      <c r="J171" s="68"/>
      <c r="K171" s="7" t="s">
        <v>64</v>
      </c>
      <c r="L171" s="7" t="s">
        <v>32</v>
      </c>
      <c r="M171" s="9">
        <v>88.582122802734375</v>
      </c>
      <c r="N171" s="9"/>
      <c r="O171" s="10">
        <v>19.781999588012695</v>
      </c>
      <c r="P171" s="2">
        <f>C171-O171</f>
        <v>-3.4519996643066406</v>
      </c>
      <c r="Q171" s="11">
        <f>((_xlfn.RANK.EQ(F171, PE, 1) / COUNT(PE)) * 0.4) + ((_xlfn.RANK.EQ(N171, Cash_Ratio, 1) / COUNT(Cash_Ratio)) * 0.4) + ((_xlfn.RANK.EQ(M171, Debt_Equity, 0) / COUNT(Debt_Equity)) * 0.2)</f>
        <v>0.25153874084504546</v>
      </c>
      <c r="R171" s="9">
        <v>0</v>
      </c>
      <c r="S171" s="30">
        <f>((_xlfn.RANK.EQ(F171, PE, 1) / COUNT(PE)) * 0.4) + ((_xlfn.RANK.EQ(R171, $R$2:$R$400, 1) / COUNT($R$2:$R$400)) * 0.4) + ((_xlfn.RANK.EQ(M171, Debt_Equity, 0) / COUNT(Debt_Equity)) * 0.2)</f>
        <v>0.2511278195488722</v>
      </c>
      <c r="T171" s="11">
        <f>((_xlfn.RANK.EQ(D171, Alpha, 1) / COUNT(Alpha)) * 0.5) + ((_xlfn.RANK.EQ(E171, Beta, 1) / COUNT(Beta)) * 0.5)</f>
        <v>0.48120300751879697</v>
      </c>
      <c r="U171" s="11">
        <f>((_xlfn.RANK.EQ(H171, Accounts_Re,1 ) / COUNT(Accounts_Re)) * 0.5) + ((_xlfn.RANK.EQ(I171, Acc._payable, 0) / COUNT(Acc._payable)) * 0.5)</f>
        <v>0.46598524419726184</v>
      </c>
      <c r="V171" s="11">
        <f>((_xlfn.RANK.EQ(Q171, $Q$2:$Q$981, 1) / COUNT($Q$2:$Q$981)) * 0.4) + ((_xlfn.RANK.EQ(T171, $T$2:$T$981,1 ) / COUNT($T$2:$T$981)) * 0.4) + ((_xlfn.RANK.EQ(U171, $U$2:$U$981, 1) / COUNT($U$2:$U$981)) * 0.1)</f>
        <v>0.30676691729323308</v>
      </c>
      <c r="W171" s="11">
        <f>((_xlfn.RANK.EQ(AA171, $AA$2:$AA$982, 1) / COUNT($AA$2:$AA$982)) * 0.5) + ((_xlfn.RANK.EQ(AB171, $AB$2:$AB$982,1 ) / COUNT($AB$2:$AB$982)) * 0.5)</f>
        <v>0.32330827067669171</v>
      </c>
      <c r="X171" s="11">
        <f>((_xlfn.RANK.EQ(AC171, $AC$2:$AC$982, 1) / COUNT($AC$2:$AC$983)) * 1)</f>
        <v>0.19799498746867167</v>
      </c>
      <c r="Y171" s="62">
        <f>((_xlfn.RANK.EQ(C171, Price, 0) / COUNT(Price)) * 0.5) + ((_xlfn.RANK.EQ(AD171, Price_BVPS, 1) / COUNT(Price_BVPS)) * 0.5)</f>
        <v>0.51754385964912286</v>
      </c>
      <c r="Z171" s="8">
        <f>IF(OR(H171="", I171="", H171=0, I171=0), 0, H171-I171)</f>
        <v>0</v>
      </c>
      <c r="AA171">
        <f>IF(OR(H171="", I171="", H171=0, I171=0), 0, (H171-I171) / ( (ABS(I171))))</f>
        <v>0</v>
      </c>
      <c r="AB171">
        <f>IF(OR(H171="", I171="", H171=0, I171=0), 0, (H171-I171) / ( (ABS(H171))))</f>
        <v>0</v>
      </c>
      <c r="AC171">
        <f>IF(OR(H171="", I171="", H171=0, I171=0), 0, IF(ABS(H171-I171) = (ABS(H171) + ABS(I171)), 0, (H171-I171) / ((ABS(H171) + ABS(I171)) / 200)))</f>
        <v>0</v>
      </c>
      <c r="AD171" s="2">
        <f>G171-C171</f>
        <v>-4.5399141311645508</v>
      </c>
    </row>
    <row r="172" spans="1:30" x14ac:dyDescent="0.25">
      <c r="A172" s="7" t="s">
        <v>894</v>
      </c>
      <c r="B172" s="7" t="s">
        <v>895</v>
      </c>
      <c r="C172" s="8">
        <v>10.739999771118164</v>
      </c>
      <c r="D172" s="9">
        <v>-0.35742711748019002</v>
      </c>
      <c r="E172" s="9">
        <v>0.83374619910830816</v>
      </c>
      <c r="F172" s="9">
        <v>22.633161544799805</v>
      </c>
      <c r="G172" s="9">
        <v>1.1579179763793945</v>
      </c>
      <c r="H172" s="8">
        <v>542000</v>
      </c>
      <c r="I172" s="8">
        <v>-5268000</v>
      </c>
      <c r="J172" s="68"/>
      <c r="K172" s="7" t="s">
        <v>64</v>
      </c>
      <c r="L172" s="7" t="s">
        <v>473</v>
      </c>
      <c r="M172" s="9">
        <v>1168.1507568359375</v>
      </c>
      <c r="N172" s="9"/>
      <c r="O172" s="10">
        <v>12.379999923706055</v>
      </c>
      <c r="P172" s="2">
        <f>C172-O172</f>
        <v>-1.6400001525878913</v>
      </c>
      <c r="Q172" s="11">
        <f>((_xlfn.RANK.EQ(F172, PE, 1) / COUNT(PE)) * 0.4) + ((_xlfn.RANK.EQ(N172, Cash_Ratio, 1) / COUNT(Cash_Ratio)) * 0.4) + ((_xlfn.RANK.EQ(M172, Debt_Equity, 0) / COUNT(Debt_Equity)) * 0.2)</f>
        <v>0.13474676089517079</v>
      </c>
      <c r="R172" s="9">
        <v>0</v>
      </c>
      <c r="S172" s="30">
        <f>((_xlfn.RANK.EQ(F172, PE, 1) / COUNT(PE)) * 0.4) + ((_xlfn.RANK.EQ(R172, $R$2:$R$400, 1) / COUNT($R$2:$R$400)) * 0.4) + ((_xlfn.RANK.EQ(M172, Debt_Equity, 0) / COUNT(Debt_Equity)) * 0.2)</f>
        <v>0.1343358395989975</v>
      </c>
      <c r="T172" s="11">
        <f>((_xlfn.RANK.EQ(D172, Alpha, 1) / COUNT(Alpha)) * 0.5) + ((_xlfn.RANK.EQ(E172, Beta, 1) / COUNT(Beta)) * 0.5)</f>
        <v>0.30451127819548873</v>
      </c>
      <c r="U172" s="11">
        <f>((_xlfn.RANK.EQ(H172, Accounts_Re,1 ) / COUNT(Accounts_Re)) * 0.5) + ((_xlfn.RANK.EQ(I172, Acc._payable, 0) / COUNT(Acc._payable)) * 0.5)</f>
        <v>0.71533075294677639</v>
      </c>
      <c r="V172" s="11">
        <f>((_xlfn.RANK.EQ(Q172, $Q$2:$Q$981, 1) / COUNT($Q$2:$Q$981)) * 0.4) + ((_xlfn.RANK.EQ(T172, $T$2:$T$981,1 ) / COUNT($T$2:$T$981)) * 0.4) + ((_xlfn.RANK.EQ(U172, $U$2:$U$981, 1) / COUNT($U$2:$U$981)) * 0.1)</f>
        <v>0.2117794486215539</v>
      </c>
      <c r="W172" s="11">
        <f>((_xlfn.RANK.EQ(AA172, $AA$2:$AA$982, 1) / COUNT($AA$2:$AA$982)) * 0.5) + ((_xlfn.RANK.EQ(AB172, $AB$2:$AB$982,1 ) / COUNT($AB$2:$AB$982)) * 0.5)</f>
        <v>0.91478696741854626</v>
      </c>
      <c r="X172" s="11">
        <f>((_xlfn.RANK.EQ(AC172, $AC$2:$AC$982, 1) / COUNT($AC$2:$AC$983)) * 1)</f>
        <v>0.19799498746867167</v>
      </c>
      <c r="Y172" s="62">
        <f>((_xlfn.RANK.EQ(C172, Price, 0) / COUNT(Price)) * 0.5) + ((_xlfn.RANK.EQ(AD172, Price_BVPS, 1) / COUNT(Price_BVPS)) * 0.5)</f>
        <v>0.60651629072681701</v>
      </c>
      <c r="Z172" s="8">
        <f>IF(OR(H172="", I172="", H172=0, I172=0), 0, H172-I172)</f>
        <v>5810000</v>
      </c>
      <c r="AA172">
        <f>IF(OR(H172="", I172="", H172=0, I172=0), 0, (H172-I172) / ( (ABS(I172))))</f>
        <v>1.1028853454821563</v>
      </c>
      <c r="AB172">
        <f>IF(OR(H172="", I172="", H172=0, I172=0), 0, (H172-I172) / ( (ABS(H172))))</f>
        <v>10.719557195571955</v>
      </c>
      <c r="AC172">
        <f>IF(OR(H172="", I172="", H172=0, I172=0), 0, IF(ABS(H172-I172) = (ABS(H172) + ABS(I172)), 0, (H172-I172) / ((ABS(H172) + ABS(I172)) / 200)))</f>
        <v>0</v>
      </c>
      <c r="AD172" s="2">
        <f>G172-C172</f>
        <v>-9.5820817947387695</v>
      </c>
    </row>
    <row r="173" spans="1:30" x14ac:dyDescent="0.25">
      <c r="A173" s="29" t="s">
        <v>501</v>
      </c>
      <c r="B173" s="7" t="s">
        <v>502</v>
      </c>
      <c r="C173" s="8">
        <v>15.979999542236328</v>
      </c>
      <c r="D173" s="9">
        <v>-1.1417207164215732</v>
      </c>
      <c r="E173" s="9">
        <v>0.8772315610555923</v>
      </c>
      <c r="F173" s="9">
        <v>181.08465576171875</v>
      </c>
      <c r="G173" s="9">
        <v>1.6696209907531738</v>
      </c>
      <c r="H173" s="8">
        <v>0</v>
      </c>
      <c r="I173" s="8">
        <v>13180000</v>
      </c>
      <c r="J173" s="68"/>
      <c r="K173" s="7" t="s">
        <v>105</v>
      </c>
      <c r="L173" s="7" t="s">
        <v>32</v>
      </c>
      <c r="M173" s="9">
        <v>3.1701869964599609</v>
      </c>
      <c r="N173" s="9">
        <v>2.0915610790252686</v>
      </c>
      <c r="O173" s="10">
        <v>19.336000061035158</v>
      </c>
      <c r="P173" s="2">
        <f>C173-O173</f>
        <v>-3.3560005187988295</v>
      </c>
      <c r="Q173" s="30">
        <f>((_xlfn.RANK.EQ(F173, PE, 1) / COUNT(PE)) * 0.4) + ((_xlfn.RANK.EQ(N173, Cash_Ratio, 1) / COUNT(Cash_Ratio)) * 0.4) + ((_xlfn.RANK.EQ(M173, Debt_Equity, 0) / COUNT(Debt_Equity)) * 0.2)</f>
        <v>0.87748700372840227</v>
      </c>
      <c r="R173" s="9">
        <v>2.0915610790252686</v>
      </c>
      <c r="S173" s="30">
        <f>((_xlfn.RANK.EQ(F173, PE, 1) / COUNT(PE)) * 0.4) + ((_xlfn.RANK.EQ(R173, $R$2:$R$400, 1) / COUNT($R$2:$R$400)) * 0.4) + ((_xlfn.RANK.EQ(M173, Debt_Equity, 0) / COUNT(Debt_Equity)) * 0.2)</f>
        <v>0.89022556390977448</v>
      </c>
      <c r="T173" s="11">
        <f>((_xlfn.RANK.EQ(D173, Alpha, 1) / COUNT(Alpha)) * 0.5) + ((_xlfn.RANK.EQ(E173, Beta, 1) / COUNT(Beta)) * 0.5)</f>
        <v>0.2807017543859649</v>
      </c>
      <c r="U173" s="11">
        <f>((_xlfn.RANK.EQ(H173, Accounts_Re,1 ) / COUNT(Accounts_Re)) * 0.5) + ((_xlfn.RANK.EQ(I173, Acc._payable, 0) / COUNT(Acc._payable)) * 0.5)</f>
        <v>0.26935603071411574</v>
      </c>
      <c r="V173" s="11">
        <f>((_xlfn.RANK.EQ(Q173, $Q$2:$Q$981, 1) / COUNT($Q$2:$Q$981)) * 0.4) + ((_xlfn.RANK.EQ(T173, $T$2:$T$981,1 ) / COUNT($T$2:$T$981)) * 0.4) + ((_xlfn.RANK.EQ(U173, $U$2:$U$981, 1) / COUNT($U$2:$U$981)) * 0.1)</f>
        <v>0.4729323308270677</v>
      </c>
      <c r="W173" s="11">
        <f>((_xlfn.RANK.EQ(AA173, $AA$2:$AA$982, 1) / COUNT($AA$2:$AA$982)) * 0.5) + ((_xlfn.RANK.EQ(AB173, $AB$2:$AB$982,1 ) / COUNT($AB$2:$AB$982)) * 0.5)</f>
        <v>0.32330827067669171</v>
      </c>
      <c r="X173" s="11">
        <f>((_xlfn.RANK.EQ(AC173, $AC$2:$AC$982, 1) / COUNT($AC$2:$AC$983)) * 1)</f>
        <v>0.19799498746867167</v>
      </c>
      <c r="Y173" s="62">
        <f>((_xlfn.RANK.EQ(C173, Price,0 ) / COUNT(Price)) * 0.5) + ((_xlfn.RANK.EQ(AD173, Price_BVPS, 1) / COUNT(Price_BVPS)) * 0.5)</f>
        <v>0.30701754385964908</v>
      </c>
      <c r="Z173" s="8">
        <f>IF(OR(H173="", I173="", H173=0, I173=0), 0, H173-I173)</f>
        <v>0</v>
      </c>
      <c r="AA173">
        <f>IF(OR(H173="", I173="", H173=0, I173=0), 0, (H173-I173) / ( (ABS(I173))))</f>
        <v>0</v>
      </c>
      <c r="AB173">
        <f>IF(OR(H173="", I173="", H173=0, I173=0), 0, (H173-I173) / ( (ABS(H173))))</f>
        <v>0</v>
      </c>
      <c r="AC173">
        <f>IF(OR(H173="", I173="", H173=0, I173=0), 0, IF(ABS(H173-I173) = (ABS(H173) + ABS(I173)), 0, (H173-I173) / ((ABS(H173) + ABS(I173)) / 200)))</f>
        <v>0</v>
      </c>
      <c r="AD173" s="2">
        <f>G173-C173</f>
        <v>-14.310378551483154</v>
      </c>
    </row>
    <row r="174" spans="1:30" x14ac:dyDescent="0.25">
      <c r="A174" s="29" t="s">
        <v>333</v>
      </c>
      <c r="B174" s="7" t="s">
        <v>334</v>
      </c>
      <c r="C174" s="8">
        <v>20.049999237060547</v>
      </c>
      <c r="D174" s="9">
        <v>0.73500373352700099</v>
      </c>
      <c r="E174" s="9">
        <v>1.2063318381032531</v>
      </c>
      <c r="F174" s="9">
        <v>165.79167175292969</v>
      </c>
      <c r="G174" s="9">
        <v>4.9833559989929199</v>
      </c>
      <c r="H174" s="8">
        <v>23967008</v>
      </c>
      <c r="I174" s="8">
        <v>10167000</v>
      </c>
      <c r="J174" s="68"/>
      <c r="K174" s="7" t="s">
        <v>105</v>
      </c>
      <c r="L174" s="7" t="s">
        <v>78</v>
      </c>
      <c r="M174" s="9">
        <v>1.0500199794769287</v>
      </c>
      <c r="N174" s="9">
        <v>0.90167397260665894</v>
      </c>
      <c r="O174" s="10">
        <v>23.065999984741211</v>
      </c>
      <c r="P174" s="2">
        <f>C174-O174</f>
        <v>-3.0160007476806641</v>
      </c>
      <c r="Q174" s="11">
        <f>((_xlfn.RANK.EQ(F174, PE, 1) / COUNT(PE)) * 0.4) + ((_xlfn.RANK.EQ(N174, Cash_Ratio, 1) / COUNT(Cash_Ratio)) * 0.4) + ((_xlfn.RANK.EQ(M174, Debt_Equity, 0) / COUNT(Debt_Equity)) * 0.2)</f>
        <v>0.81401383316949627</v>
      </c>
      <c r="R174" s="9">
        <v>0.90167397260665894</v>
      </c>
      <c r="S174" s="30">
        <f>((_xlfn.RANK.EQ(F174, PE, 1) / COUNT(PE)) * 0.4) + ((_xlfn.RANK.EQ(R174, $R$2:$R$400, 1) / COUNT($R$2:$R$400)) * 0.4) + ((_xlfn.RANK.EQ(M174, Debt_Equity, 0) / COUNT(Debt_Equity)) * 0.2)</f>
        <v>0.84812030075187972</v>
      </c>
      <c r="T174" s="11">
        <f>((_xlfn.RANK.EQ(D174, Alpha, 1) / COUNT(Alpha)) * 0.5) + ((_xlfn.RANK.EQ(E174, Beta, 1) / COUNT(Beta)) * 0.5)</f>
        <v>0.84085213032581452</v>
      </c>
      <c r="U174" s="11">
        <f>((_xlfn.RANK.EQ(H174, Accounts_Re,1 ) / COUNT(Accounts_Re)) * 0.5) + ((_xlfn.RANK.EQ(I174, Acc._payable, 0) / COUNT(Acc._payable)) * 0.5)</f>
        <v>0.53350118372101762</v>
      </c>
      <c r="V174" s="28">
        <f>((_xlfn.RANK.EQ(Q174, $Q$2:$Q$981, 1) / COUNT($Q$2:$Q$981)) * 0.4) + ((_xlfn.RANK.EQ(T174, $T$2:$T$981,1 ) / COUNT($T$2:$T$981)) * 0.4) + ((_xlfn.RANK.EQ(U174, $U$2:$U$981, 1) / COUNT($U$2:$U$981)) * 0.1)</f>
        <v>0.83308270676691742</v>
      </c>
      <c r="W174" s="11">
        <f>((_xlfn.RANK.EQ(AA174, $AA$2:$AA$982, 1) / COUNT($AA$2:$AA$982)) * 0.5) + ((_xlfn.RANK.EQ(AB174, $AB$2:$AB$982,1 ) / COUNT($AB$2:$AB$982)) * 0.5)</f>
        <v>0.83208020050125309</v>
      </c>
      <c r="X174" s="11">
        <f>((_xlfn.RANK.EQ(AC174, $AC$2:$AC$982, 1) / COUNT($AC$2:$AC$983)) * 1)</f>
        <v>0.91478696741854637</v>
      </c>
      <c r="Y174" s="62">
        <f>((_xlfn.RANK.EQ(C174, Price, 0) / COUNT(Price)) * 0.5) + ((_xlfn.RANK.EQ(AD174, Price_BVPS, 1) / COUNT(Price_BVPS)) * 0.5)</f>
        <v>0.21303258145363407</v>
      </c>
      <c r="Z174" s="8">
        <f>IF(OR(H174="", I174="", H174=0, I174=0), 0, H174-I174)</f>
        <v>13800008</v>
      </c>
      <c r="AA174">
        <f>IF(OR(H174="", I174="", H174=0, I174=0), 0, (H174-I174) / ( (ABS(I174))))</f>
        <v>1.3573333333333333</v>
      </c>
      <c r="AB174">
        <f>IF(OR(H174="", I174="", H174=0, I174=0), 0, (H174-I174) / ( (ABS(H174))))</f>
        <v>0.57579185520361986</v>
      </c>
      <c r="AC174">
        <f>IF(OR(H174="", I174="", H174=0, I174=0), 0, IF(ABS(H174-I174) = (ABS(H174) + ABS(I174)), 0, (H174-I174) / ((ABS(H174) + ABS(I174)) / 200)))</f>
        <v>80.857823669579034</v>
      </c>
      <c r="AD174" s="2">
        <f>G174-C174</f>
        <v>-15.066643238067627</v>
      </c>
    </row>
    <row r="175" spans="1:30" x14ac:dyDescent="0.25">
      <c r="A175" s="7" t="s">
        <v>103</v>
      </c>
      <c r="B175" s="7" t="s">
        <v>104</v>
      </c>
      <c r="C175" s="8">
        <v>27.440000534057617</v>
      </c>
      <c r="D175" s="9">
        <v>-7.6576153835036825E-2</v>
      </c>
      <c r="E175" s="9">
        <v>0.81821307234398388</v>
      </c>
      <c r="F175" s="9">
        <v>47.511795043945313</v>
      </c>
      <c r="G175" s="9">
        <v>11.484279632568359</v>
      </c>
      <c r="H175" s="8">
        <v>-7834000</v>
      </c>
      <c r="I175" s="8">
        <v>492000</v>
      </c>
      <c r="J175" s="68"/>
      <c r="K175" s="7" t="s">
        <v>105</v>
      </c>
      <c r="L175" s="7" t="s">
        <v>84</v>
      </c>
      <c r="M175" s="9">
        <v>5.3777909278869629</v>
      </c>
      <c r="N175" s="9">
        <v>0.74184602499008179</v>
      </c>
      <c r="O175" s="10">
        <v>33.368000030517578</v>
      </c>
      <c r="P175" s="2">
        <f>C175-O175</f>
        <v>-5.9279994964599609</v>
      </c>
      <c r="Q175" s="11">
        <f>((_xlfn.RANK.EQ(F175, PE, 1) / COUNT(PE)) * 0.4) + ((_xlfn.RANK.EQ(N175, Cash_Ratio, 1) / COUNT(Cash_Ratio)) * 0.4) + ((_xlfn.RANK.EQ(M175, Debt_Equity, 0) / COUNT(Debt_Equity)) * 0.2)</f>
        <v>0.68482159462259884</v>
      </c>
      <c r="R175" s="9">
        <v>0.74184602499008179</v>
      </c>
      <c r="S175" s="30">
        <f>((_xlfn.RANK.EQ(F175, PE, 1) / COUNT(PE)) * 0.4) + ((_xlfn.RANK.EQ(R175, $R$2:$R$400, 1) / COUNT($R$2:$R$400)) * 0.4) + ((_xlfn.RANK.EQ(M175, Debt_Equity, 0) / COUNT(Debt_Equity)) * 0.2)</f>
        <v>0.72180451127819545</v>
      </c>
      <c r="T175" s="11">
        <f>((_xlfn.RANK.EQ(D175, Alpha, 1) / COUNT(Alpha)) * 0.5) + ((_xlfn.RANK.EQ(E175, Beta, 1) / COUNT(Beta)) * 0.5)</f>
        <v>0.3721804511278195</v>
      </c>
      <c r="U175" s="11">
        <f>((_xlfn.RANK.EQ(H175, Accounts_Re,1 ) / COUNT(Accounts_Re)) * 0.5) + ((_xlfn.RANK.EQ(I175, Acc._payable, 0) / COUNT(Acc._payable)) * 0.5)</f>
        <v>0.31622261470820334</v>
      </c>
      <c r="V175" s="11">
        <f>((_xlfn.RANK.EQ(Q175, $Q$2:$Q$981, 1) / COUNT($Q$2:$Q$981)) * 0.4) + ((_xlfn.RANK.EQ(T175, $T$2:$T$981,1 ) / COUNT($T$2:$T$981)) * 0.4) + ((_xlfn.RANK.EQ(U175, $U$2:$U$981, 1) / COUNT($U$2:$U$981)) * 0.1)</f>
        <v>0.49122807017543862</v>
      </c>
      <c r="W175" s="11">
        <f>((_xlfn.RANK.EQ(AA175, $AA$2:$AA$982, 1) / COUNT($AA$2:$AA$982)) * 0.5) + ((_xlfn.RANK.EQ(AB175, $AB$2:$AB$982,1 ) / COUNT($AB$2:$AB$982)) * 0.5)</f>
        <v>9.8997493734335834E-2</v>
      </c>
      <c r="X175" s="11">
        <f>((_xlfn.RANK.EQ(AC175, $AC$2:$AC$982, 1) / COUNT($AC$2:$AC$983)) * 1)</f>
        <v>0.19799498746867167</v>
      </c>
      <c r="Y175" s="62">
        <f>((_xlfn.RANK.EQ(C175, Price, 0) / COUNT(Price)) * 0.5) + ((_xlfn.RANK.EQ(AD175, Price_BVPS, 1) / COUNT(Price_BVPS)) * 0.5)</f>
        <v>9.0225563909774431E-2</v>
      </c>
      <c r="Z175" s="8">
        <f>IF(OR(H175="", I175="", H175=0, I175=0), 0, H175-I175)</f>
        <v>-8326000</v>
      </c>
      <c r="AA175">
        <f>IF(OR(H175="", I175="", H175=0, I175=0), 0, (H175-I175) / ( (ABS(I175))))</f>
        <v>-16.922764227642276</v>
      </c>
      <c r="AB175">
        <f>IF(OR(H175="", I175="", H175=0, I175=0), 0, (H175-I175) / ( (ABS(H175))))</f>
        <v>-1.0628031656880266</v>
      </c>
      <c r="AC175">
        <f>IF(OR(H175="", I175="", H175=0, I175=0), 0, IF(ABS(H175-I175) = (ABS(H175) + ABS(I175)), 0, (H175-I175) / ((ABS(H175) + ABS(I175)) / 200)))</f>
        <v>0</v>
      </c>
      <c r="AD175" s="2">
        <f>G175-C175</f>
        <v>-15.955720901489258</v>
      </c>
    </row>
    <row r="176" spans="1:30" x14ac:dyDescent="0.25">
      <c r="A176" s="7" t="s">
        <v>701</v>
      </c>
      <c r="B176" s="7" t="s">
        <v>702</v>
      </c>
      <c r="C176" s="8">
        <v>12.529999732971191</v>
      </c>
      <c r="D176" s="9">
        <v>1.0550322956084275</v>
      </c>
      <c r="E176" s="9">
        <v>1.2022172198152878</v>
      </c>
      <c r="F176" s="9">
        <v>159.10302734375</v>
      </c>
      <c r="G176" s="9">
        <v>11.638197898864746</v>
      </c>
      <c r="H176" s="8">
        <v>-4146000</v>
      </c>
      <c r="I176" s="8">
        <v>4498000</v>
      </c>
      <c r="J176" s="68"/>
      <c r="K176" s="7" t="s">
        <v>105</v>
      </c>
      <c r="L176" s="7" t="s">
        <v>65</v>
      </c>
      <c r="M176" s="9">
        <v>100.79954528808594</v>
      </c>
      <c r="N176" s="9">
        <v>0.14908400177955627</v>
      </c>
      <c r="O176" s="10">
        <v>13.511999893188477</v>
      </c>
      <c r="P176" s="2">
        <f>C176-O176</f>
        <v>-0.98200016021728587</v>
      </c>
      <c r="Q176" s="11">
        <f>((_xlfn.RANK.EQ(F176, PE, 1) / COUNT(PE)) * 0.4) + ((_xlfn.RANK.EQ(N176, Cash_Ratio, 1) / COUNT(Cash_Ratio)) * 0.4) + ((_xlfn.RANK.EQ(M176, Debt_Equity, 0) / COUNT(Debt_Equity)) * 0.2)</f>
        <v>0.56695625990771981</v>
      </c>
      <c r="R176" s="9">
        <v>0.14908400177955627</v>
      </c>
      <c r="S176" s="30">
        <f>((_xlfn.RANK.EQ(F176, PE, 1) / COUNT(PE)) * 0.4) + ((_xlfn.RANK.EQ(R176, $R$2:$R$400, 1) / COUNT($R$2:$R$400)) * 0.4) + ((_xlfn.RANK.EQ(M176, Debt_Equity, 0) / COUNT(Debt_Equity)) * 0.2)</f>
        <v>0.64010025062656639</v>
      </c>
      <c r="T176" s="11">
        <f>((_xlfn.RANK.EQ(D176, Alpha, 1) / COUNT(Alpha)) * 0.5) + ((_xlfn.RANK.EQ(E176, Beta, 1) / COUNT(Beta)) * 0.5)</f>
        <v>0.87468671679197996</v>
      </c>
      <c r="U176" s="11">
        <f>((_xlfn.RANK.EQ(H176, Accounts_Re,1 ) / COUNT(Accounts_Re)) * 0.5) + ((_xlfn.RANK.EQ(I176, Acc._payable, 0) / COUNT(Acc._payable)) * 0.5)</f>
        <v>0.24981523931206392</v>
      </c>
      <c r="V176" s="11">
        <f>((_xlfn.RANK.EQ(Q176, $Q$2:$Q$981, 1) / COUNT($Q$2:$Q$981)) * 0.4) + ((_xlfn.RANK.EQ(T176, $T$2:$T$981,1 ) / COUNT($T$2:$T$981)) * 0.4) + ((_xlfn.RANK.EQ(U176, $U$2:$U$981, 1) / COUNT($U$2:$U$981)) * 0.1)</f>
        <v>0.6701754385964912</v>
      </c>
      <c r="W176" s="11">
        <f>((_xlfn.RANK.EQ(AA176, $AA$2:$AA$982, 1) / COUNT($AA$2:$AA$982)) * 0.5) + ((_xlfn.RANK.EQ(AB176, $AB$2:$AB$982,1 ) / COUNT($AB$2:$AB$982)) * 0.5)</f>
        <v>0.11403508771929824</v>
      </c>
      <c r="X176" s="11">
        <f>((_xlfn.RANK.EQ(AC176, $AC$2:$AC$982, 1) / COUNT($AC$2:$AC$983)) * 1)</f>
        <v>0.19799498746867167</v>
      </c>
      <c r="Y176" s="62">
        <f>((_xlfn.RANK.EQ(C176, Price, 0) / COUNT(Price)) * 0.5) + ((_xlfn.RANK.EQ(AD176, Price_BVPS, 1) / COUNT(Price_BVPS)) * 0.5)</f>
        <v>0.71303258145363402</v>
      </c>
      <c r="Z176" s="8">
        <f>IF(OR(H176="", I176="", H176=0, I176=0), 0, H176-I176)</f>
        <v>-8644000</v>
      </c>
      <c r="AA176">
        <f>IF(OR(H176="", I176="", H176=0, I176=0), 0, (H176-I176) / ( (ABS(I176))))</f>
        <v>-1.9217429968875055</v>
      </c>
      <c r="AB176">
        <f>IF(OR(H176="", I176="", H176=0, I176=0), 0, (H176-I176) / ( (ABS(H176))))</f>
        <v>-2.0849011095031353</v>
      </c>
      <c r="AC176">
        <f>IF(OR(H176="", I176="", H176=0, I176=0), 0, IF(ABS(H176-I176) = (ABS(H176) + ABS(I176)), 0, (H176-I176) / ((ABS(H176) + ABS(I176)) / 200)))</f>
        <v>0</v>
      </c>
      <c r="AD176" s="2">
        <f>G176-C176</f>
        <v>-0.89180183410644531</v>
      </c>
    </row>
    <row r="177" spans="1:30" x14ac:dyDescent="0.25">
      <c r="A177" s="7" t="s">
        <v>912</v>
      </c>
      <c r="B177" s="7" t="s">
        <v>913</v>
      </c>
      <c r="C177" s="8">
        <v>10.590000152587891</v>
      </c>
      <c r="D177" s="9">
        <v>-3.5520219692508466E-2</v>
      </c>
      <c r="E177" s="9">
        <v>1.2749175646230426</v>
      </c>
      <c r="F177" s="9">
        <v>19.503826141357422</v>
      </c>
      <c r="G177" s="9">
        <v>6.4241452217102051</v>
      </c>
      <c r="H177" s="8">
        <v>-8256000</v>
      </c>
      <c r="I177" s="8">
        <v>-696000</v>
      </c>
      <c r="J177" s="68"/>
      <c r="K177" s="7" t="s">
        <v>105</v>
      </c>
      <c r="L177" s="7" t="s">
        <v>84</v>
      </c>
      <c r="M177" s="9">
        <v>10.310910224914551</v>
      </c>
      <c r="N177" s="9">
        <v>0.60905200242996216</v>
      </c>
      <c r="O177" s="10">
        <v>12.613999938964843</v>
      </c>
      <c r="P177" s="2">
        <f>C177-O177</f>
        <v>-2.0239997863769528</v>
      </c>
      <c r="Q177" s="11">
        <f>((_xlfn.RANK.EQ(F177, PE, 1) / COUNT(PE)) * 0.4) + ((_xlfn.RANK.EQ(N177, Cash_Ratio, 1) / COUNT(Cash_Ratio)) * 0.4) + ((_xlfn.RANK.EQ(M177, Debt_Equity, 0) / COUNT(Debt_Equity)) * 0.2)</f>
        <v>0.47473808195400158</v>
      </c>
      <c r="R177" s="9">
        <v>0.60905200242996216</v>
      </c>
      <c r="S177" s="30">
        <f>((_xlfn.RANK.EQ(F177, PE, 1) / COUNT(PE)) * 0.4) + ((_xlfn.RANK.EQ(R177, $R$2:$R$400, 1) / COUNT($R$2:$R$400)) * 0.4) + ((_xlfn.RANK.EQ(M177, Debt_Equity, 0) / COUNT(Debt_Equity)) * 0.2)</f>
        <v>0.51829573934837092</v>
      </c>
      <c r="T177" s="11">
        <f>((_xlfn.RANK.EQ(D177, Alpha, 1) / COUNT(Alpha)) * 0.5) + ((_xlfn.RANK.EQ(E177, Beta, 1) / COUNT(Beta)) * 0.5)</f>
        <v>0.55639097744360899</v>
      </c>
      <c r="U177" s="11">
        <f>((_xlfn.RANK.EQ(H177, Accounts_Re,1 ) / COUNT(Accounts_Re)) * 0.5) + ((_xlfn.RANK.EQ(I177, Acc._payable, 0) / COUNT(Acc._payable)) * 0.5)</f>
        <v>0.41440256535517894</v>
      </c>
      <c r="V177" s="11">
        <f>((_xlfn.RANK.EQ(Q177, $Q$2:$Q$981, 1) / COUNT($Q$2:$Q$981)) * 0.4) + ((_xlfn.RANK.EQ(T177, $T$2:$T$981,1 ) / COUNT($T$2:$T$981)) * 0.4) + ((_xlfn.RANK.EQ(U177, $U$2:$U$981, 1) / COUNT($U$2:$U$981)) * 0.1)</f>
        <v>0.47694235588972439</v>
      </c>
      <c r="W177" s="11">
        <f>((_xlfn.RANK.EQ(AA177, $AA$2:$AA$982, 1) / COUNT($AA$2:$AA$982)) * 0.5) + ((_xlfn.RANK.EQ(AB177, $AB$2:$AB$982,1 ) / COUNT($AB$2:$AB$982)) * 0.5)</f>
        <v>0.13032581453634084</v>
      </c>
      <c r="X177" s="11">
        <f>((_xlfn.RANK.EQ(AC177, $AC$2:$AC$982, 1) / COUNT($AC$2:$AC$983)) * 1)</f>
        <v>4.2606516290726815E-2</v>
      </c>
      <c r="Y177" s="62">
        <f>((_xlfn.RANK.EQ(C177, Price, 0) / COUNT(Price)) * 0.5) + ((_xlfn.RANK.EQ(AD177, Price_BVPS, 1) / COUNT(Price_BVPS)) * 0.5)</f>
        <v>0.77443609022556381</v>
      </c>
      <c r="Z177" s="8">
        <f>IF(OR(H177="", I177="", H177=0, I177=0), 0, H177-I177)</f>
        <v>-7560000</v>
      </c>
      <c r="AA177">
        <f>IF(OR(H177="", I177="", H177=0, I177=0), 0, (H177-I177) / ( (ABS(I177))))</f>
        <v>-10.862068965517242</v>
      </c>
      <c r="AB177">
        <f>IF(OR(H177="", I177="", H177=0, I177=0), 0, (H177-I177) / ( (ABS(H177))))</f>
        <v>-0.91569767441860461</v>
      </c>
      <c r="AC177">
        <f>IF(OR(H177="", I177="", H177=0, I177=0), 0, IF(ABS(H177-I177) = (ABS(H177) + ABS(I177)), 0, (H177-I177) / ((ABS(H177) + ABS(I177)) / 200)))</f>
        <v>-168.90080428954423</v>
      </c>
      <c r="AD177" s="2">
        <f>G177-C177</f>
        <v>-4.1658549308776855</v>
      </c>
    </row>
    <row r="178" spans="1:30" x14ac:dyDescent="0.25">
      <c r="A178" s="7" t="s">
        <v>677</v>
      </c>
      <c r="B178" s="7" t="s">
        <v>678</v>
      </c>
      <c r="C178" s="8">
        <v>12.909999847412109</v>
      </c>
      <c r="D178" s="9">
        <v>-0.27313890457117956</v>
      </c>
      <c r="E178" s="9">
        <v>1.0999592641366973</v>
      </c>
      <c r="F178" s="9">
        <v>59.47076416015625</v>
      </c>
      <c r="G178" s="9">
        <v>12.609725952148438</v>
      </c>
      <c r="H178" s="8">
        <v>-6659000</v>
      </c>
      <c r="I178" s="8"/>
      <c r="J178" s="68"/>
      <c r="K178" s="7" t="s">
        <v>494</v>
      </c>
      <c r="L178" s="7" t="s">
        <v>28</v>
      </c>
      <c r="M178" s="9">
        <v>107.09072875976563</v>
      </c>
      <c r="N178" s="9">
        <v>1.2106590270996094</v>
      </c>
      <c r="O178" s="10">
        <v>15.323999786376953</v>
      </c>
      <c r="P178" s="2">
        <f>C178-O178</f>
        <v>-2.4139999389648441</v>
      </c>
      <c r="Q178" s="11">
        <f>((_xlfn.RANK.EQ(F178, PE, 1) / COUNT(PE)) * 0.4) + ((_xlfn.RANK.EQ(N178, Cash_Ratio, 1) / COUNT(Cash_Ratio)) * 0.4) + ((_xlfn.RANK.EQ(M178, Debt_Equity, 0) / COUNT(Debt_Equity)) * 0.2)</f>
        <v>0.65755023601406337</v>
      </c>
      <c r="R178" s="9">
        <v>1.2106590270996094</v>
      </c>
      <c r="S178" s="30">
        <f>((_xlfn.RANK.EQ(F178, PE, 1) / COUNT(PE)) * 0.4) + ((_xlfn.RANK.EQ(R178, $R$2:$R$400, 1) / COUNT($R$2:$R$400)) * 0.4) + ((_xlfn.RANK.EQ(M178, Debt_Equity, 0) / COUNT(Debt_Equity)) * 0.2)</f>
        <v>0.68220551378446115</v>
      </c>
      <c r="T178" s="11">
        <f>((_xlfn.RANK.EQ(D178, Alpha, 1) / COUNT(Alpha)) * 0.5) + ((_xlfn.RANK.EQ(E178, Beta, 1) / COUNT(Beta)) * 0.5)</f>
        <v>0.42606516290726815</v>
      </c>
      <c r="U178" s="11">
        <f>((_xlfn.RANK.EQ(H178, Accounts_Re,1 ) / COUNT(Accounts_Re)) * 0.5) + ((_xlfn.RANK.EQ(I178, Acc._payable, 0) / COUNT(Acc._payable)) * 0.5)</f>
        <v>0.36350882467150175</v>
      </c>
      <c r="V178" s="11">
        <f>((_xlfn.RANK.EQ(Q178, $Q$2:$Q$981, 1) / COUNT($Q$2:$Q$981)) * 0.4) + ((_xlfn.RANK.EQ(T178, $T$2:$T$981,1 ) / COUNT($T$2:$T$981)) * 0.4) + ((_xlfn.RANK.EQ(U178, $U$2:$U$981, 1) / COUNT($U$2:$U$981)) * 0.1)</f>
        <v>0.51604010025062663</v>
      </c>
      <c r="W178" s="11">
        <f>((_xlfn.RANK.EQ(AA178, $AA$2:$AA$982, 1) / COUNT($AA$2:$AA$982)) * 0.5) + ((_xlfn.RANK.EQ(AB178, $AB$2:$AB$982,1 ) / COUNT($AB$2:$AB$982)) * 0.5)</f>
        <v>0.32330827067669171</v>
      </c>
      <c r="X178" s="11">
        <f>((_xlfn.RANK.EQ(AC178, $AC$2:$AC$982, 1) / COUNT($AC$2:$AC$983)) * 1)</f>
        <v>0.19799498746867167</v>
      </c>
      <c r="Y178" s="62">
        <f>((_xlfn.RANK.EQ(C178, Price, 0) / COUNT(Price)) * 0.5) + ((_xlfn.RANK.EQ(AD178, Price_BVPS, 1) / COUNT(Price_BVPS)) * 0.5)</f>
        <v>0.71428571428571419</v>
      </c>
      <c r="Z178" s="8">
        <f>IF(OR(H178="", I178="", H178=0, I178=0), 0, H178-I178)</f>
        <v>0</v>
      </c>
      <c r="AA178">
        <f>IF(OR(H178="", I178="", H178=0, I178=0), 0, (H178-I178) / ( (ABS(I178))))</f>
        <v>0</v>
      </c>
      <c r="AB178">
        <f>IF(OR(H178="", I178="", H178=0, I178=0), 0, (H178-I178) / ( (ABS(H178))))</f>
        <v>0</v>
      </c>
      <c r="AC178">
        <f>IF(OR(H178="", I178="", H178=0, I178=0), 0, IF(ABS(H178-I178) = (ABS(H178) + ABS(I178)), 0, (H178-I178) / ((ABS(H178) + ABS(I178)) / 200)))</f>
        <v>0</v>
      </c>
      <c r="AD178" s="2">
        <f>G178-C178</f>
        <v>-0.30027389526367188</v>
      </c>
    </row>
    <row r="179" spans="1:30" x14ac:dyDescent="0.25">
      <c r="A179" s="7" t="s">
        <v>611</v>
      </c>
      <c r="B179" s="7" t="s">
        <v>612</v>
      </c>
      <c r="C179" s="8">
        <v>13.920000076293945</v>
      </c>
      <c r="D179" s="9">
        <v>-3.4966181904434027E-2</v>
      </c>
      <c r="E179" s="9">
        <v>1.1255385368453523</v>
      </c>
      <c r="F179" s="9">
        <v>34.769886016845703</v>
      </c>
      <c r="G179" s="9">
        <v>18.093294143676758</v>
      </c>
      <c r="H179" s="8">
        <v>8000000</v>
      </c>
      <c r="I179" s="8">
        <v>684000000</v>
      </c>
      <c r="J179" s="68"/>
      <c r="K179" s="7" t="s">
        <v>494</v>
      </c>
      <c r="L179" s="7" t="s">
        <v>20</v>
      </c>
      <c r="M179" s="9">
        <v>108.96681213378906</v>
      </c>
      <c r="N179" s="9"/>
      <c r="O179" s="10">
        <v>16.610000228881837</v>
      </c>
      <c r="P179" s="2">
        <f>C179-O179</f>
        <v>-2.690000152587892</v>
      </c>
      <c r="Q179" s="11">
        <f>((_xlfn.RANK.EQ(F179, PE, 1) / COUNT(PE)) * 0.4) + ((_xlfn.RANK.EQ(N179, Cash_Ratio, 1) / COUNT(Cash_Ratio)) * 0.4) + ((_xlfn.RANK.EQ(M179, Debt_Equity, 0) / COUNT(Debt_Equity)) * 0.2)</f>
        <v>0.26256630976735129</v>
      </c>
      <c r="R179" s="9">
        <v>0</v>
      </c>
      <c r="S179" s="30">
        <f>((_xlfn.RANK.EQ(F179, PE, 1) / COUNT(PE)) * 0.4) + ((_xlfn.RANK.EQ(R179, $R$2:$R$400, 1) / COUNT($R$2:$R$400)) * 0.4) + ((_xlfn.RANK.EQ(M179, Debt_Equity, 0) / COUNT(Debt_Equity)) * 0.2)</f>
        <v>0.26215538847117797</v>
      </c>
      <c r="T179" s="11">
        <f>((_xlfn.RANK.EQ(D179, Alpha, 1) / COUNT(Alpha)) * 0.5) + ((_xlfn.RANK.EQ(E179, Beta, 1) / COUNT(Beta)) * 0.5)</f>
        <v>0.51127819548872178</v>
      </c>
      <c r="U179" s="11">
        <f>((_xlfn.RANK.EQ(H179, Accounts_Re,1 ) / COUNT(Accounts_Re)) * 0.5) + ((_xlfn.RANK.EQ(I179, Acc._payable, 0) / COUNT(Acc._payable)) * 0.5)</f>
        <v>0.406755351796876</v>
      </c>
      <c r="V179" s="11">
        <f>((_xlfn.RANK.EQ(Q179, $Q$2:$Q$981, 1) / COUNT($Q$2:$Q$981)) * 0.4) + ((_xlfn.RANK.EQ(T179, $T$2:$T$981,1 ) / COUNT($T$2:$T$981)) * 0.4) + ((_xlfn.RANK.EQ(U179, $U$2:$U$981, 1) / COUNT($U$2:$U$981)) * 0.1)</f>
        <v>0.32456140350877194</v>
      </c>
      <c r="W179" s="11">
        <f>((_xlfn.RANK.EQ(AA179, $AA$2:$AA$982, 1) / COUNT($AA$2:$AA$982)) * 0.5) + ((_xlfn.RANK.EQ(AB179, $AB$2:$AB$982,1 ) / COUNT($AB$2:$AB$982)) * 0.5)</f>
        <v>0.10025062656641603</v>
      </c>
      <c r="X179" s="11">
        <f>((_xlfn.RANK.EQ(AC179, $AC$2:$AC$982, 1) / COUNT($AC$2:$AC$983)) * 1)</f>
        <v>7.5187969924812026E-3</v>
      </c>
      <c r="Y179" s="62">
        <f>((_xlfn.RANK.EQ(C179, Price, 0) / COUNT(Price)) * 0.5) + ((_xlfn.RANK.EQ(AD179, Price_BVPS, 1) / COUNT(Price_BVPS)) * 0.5)</f>
        <v>0.73934837092731831</v>
      </c>
      <c r="Z179" s="8">
        <f>IF(OR(H179="", I179="", H179=0, I179=0), 0, H179-I179)</f>
        <v>-676000000</v>
      </c>
      <c r="AA179">
        <f>IF(OR(H179="", I179="", H179=0, I179=0), 0, (H179-I179) / ( (ABS(I179))))</f>
        <v>-0.98830409356725146</v>
      </c>
      <c r="AB179">
        <f>IF(OR(H179="", I179="", H179=0, I179=0), 0, (H179-I179) / ( (ABS(H179))))</f>
        <v>-84.5</v>
      </c>
      <c r="AC179">
        <f>IF(OR(H179="", I179="", H179=0, I179=0), 0, IF(ABS(H179-I179) = (ABS(H179) + ABS(I179)), 0, (H179-I179) / ((ABS(H179) + ABS(I179)) / 200)))</f>
        <v>-195.37572254335259</v>
      </c>
      <c r="AD179" s="2">
        <f>G179-C179</f>
        <v>4.1732940673828125</v>
      </c>
    </row>
    <row r="180" spans="1:30" x14ac:dyDescent="0.25">
      <c r="A180" s="7" t="s">
        <v>492</v>
      </c>
      <c r="B180" s="7" t="s">
        <v>493</v>
      </c>
      <c r="C180" s="8">
        <v>16.090000152587891</v>
      </c>
      <c r="D180" s="9">
        <v>-0.40633425138131113</v>
      </c>
      <c r="E180" s="9">
        <v>0.93527890804508829</v>
      </c>
      <c r="F180" s="9">
        <v>23.697555541992188</v>
      </c>
      <c r="G180" s="9">
        <v>9.7024059295654297</v>
      </c>
      <c r="H180" s="8"/>
      <c r="I180" s="8">
        <v>-11000000</v>
      </c>
      <c r="J180" s="68"/>
      <c r="K180" s="7" t="s">
        <v>494</v>
      </c>
      <c r="L180" s="7" t="s">
        <v>20</v>
      </c>
      <c r="M180" s="9">
        <v>70.940048217773438</v>
      </c>
      <c r="N180" s="9"/>
      <c r="O180" s="10">
        <v>19.399999999999999</v>
      </c>
      <c r="P180" s="2">
        <f>C180-O180</f>
        <v>-3.309999847412108</v>
      </c>
      <c r="Q180" s="11">
        <f>((_xlfn.RANK.EQ(F180, PE, 1) / COUNT(PE)) * 0.4) + ((_xlfn.RANK.EQ(N180, Cash_Ratio, 1) / COUNT(Cash_Ratio)) * 0.4) + ((_xlfn.RANK.EQ(M180, Debt_Equity, 0) / COUNT(Debt_Equity)) * 0.2)</f>
        <v>0.21645102154679985</v>
      </c>
      <c r="R180" s="9">
        <v>0</v>
      </c>
      <c r="S180" s="30">
        <f>((_xlfn.RANK.EQ(F180, PE, 1) / COUNT(PE)) * 0.4) + ((_xlfn.RANK.EQ(R180, $R$2:$R$400, 1) / COUNT($R$2:$R$400)) * 0.4) + ((_xlfn.RANK.EQ(M180, Debt_Equity, 0) / COUNT(Debt_Equity)) * 0.2)</f>
        <v>0.21604010025062659</v>
      </c>
      <c r="T180" s="11">
        <f>((_xlfn.RANK.EQ(D180, Alpha, 1) / COUNT(Alpha)) * 0.5) + ((_xlfn.RANK.EQ(E180, Beta, 1) / COUNT(Beta)) * 0.5)</f>
        <v>0.33959899749373434</v>
      </c>
      <c r="U180" s="11">
        <f>((_xlfn.RANK.EQ(H180, Accounts_Re,1 ) / COUNT(Accounts_Re)) * 0.5) + ((_xlfn.RANK.EQ(I180, Acc._payable, 0) / COUNT(Acc._payable)) * 0.5)</f>
        <v>0.6420152067440783</v>
      </c>
      <c r="V180" s="11">
        <f>((_xlfn.RANK.EQ(Q180, $Q$2:$Q$981, 1) / COUNT($Q$2:$Q$981)) * 0.4) + ((_xlfn.RANK.EQ(T180, $T$2:$T$981,1 ) / COUNT($T$2:$T$981)) * 0.4) + ((_xlfn.RANK.EQ(U180, $U$2:$U$981, 1) / COUNT($U$2:$U$981)) * 0.1)</f>
        <v>0.27017543859649124</v>
      </c>
      <c r="W180" s="11">
        <f>((_xlfn.RANK.EQ(AA180, $AA$2:$AA$982, 1) / COUNT($AA$2:$AA$982)) * 0.5) + ((_xlfn.RANK.EQ(AB180, $AB$2:$AB$982,1 ) / COUNT($AB$2:$AB$982)) * 0.5)</f>
        <v>0.32330827067669171</v>
      </c>
      <c r="X180" s="11">
        <f>((_xlfn.RANK.EQ(AC180, $AC$2:$AC$982, 1) / COUNT($AC$2:$AC$983)) * 1)</f>
        <v>0.19799498746867167</v>
      </c>
      <c r="Y180" s="62">
        <f>((_xlfn.RANK.EQ(C180, Price, 0) / COUNT(Price)) * 0.5) + ((_xlfn.RANK.EQ(AD180, Price_BVPS, 1) / COUNT(Price_BVPS)) * 0.5)</f>
        <v>0.46616541353383456</v>
      </c>
      <c r="Z180" s="8">
        <f>IF(OR(H180="", I180="", H180=0, I180=0), 0, H180-I180)</f>
        <v>0</v>
      </c>
      <c r="AA180">
        <f>IF(OR(H180="", I180="", H180=0, I180=0), 0, (H180-I180) / ( (ABS(I180))))</f>
        <v>0</v>
      </c>
      <c r="AB180">
        <f>IF(OR(H180="", I180="", H180=0, I180=0), 0, (H180-I180) / ( (ABS(H180))))</f>
        <v>0</v>
      </c>
      <c r="AC180">
        <f>IF(OR(H180="", I180="", H180=0, I180=0), 0, IF(ABS(H180-I180) = (ABS(H180) + ABS(I180)), 0, (H180-I180) / ((ABS(H180) + ABS(I180)) / 200)))</f>
        <v>0</v>
      </c>
      <c r="AD180" s="2">
        <f>G180-C180</f>
        <v>-6.3875942230224609</v>
      </c>
    </row>
    <row r="181" spans="1:30" x14ac:dyDescent="0.25">
      <c r="A181" s="7" t="s">
        <v>619</v>
      </c>
      <c r="B181" s="7" t="s">
        <v>620</v>
      </c>
      <c r="C181" s="8">
        <v>13.840000152587891</v>
      </c>
      <c r="D181" s="9">
        <v>-0.12835681748252001</v>
      </c>
      <c r="E181" s="9">
        <v>0.73187086686319602</v>
      </c>
      <c r="F181" s="9">
        <v>16.897565841674805</v>
      </c>
      <c r="G181" s="9">
        <v>13.813682556152344</v>
      </c>
      <c r="H181" s="8"/>
      <c r="I181" s="8">
        <v>8102000</v>
      </c>
      <c r="J181" s="68"/>
      <c r="K181" s="7" t="s">
        <v>494</v>
      </c>
      <c r="L181" s="7" t="s">
        <v>48</v>
      </c>
      <c r="M181" s="9">
        <v>49.465400695800781</v>
      </c>
      <c r="N181" s="9"/>
      <c r="O181" s="10">
        <v>16.729999923706053</v>
      </c>
      <c r="P181" s="2">
        <f>C181-O181</f>
        <v>-2.8899997711181626</v>
      </c>
      <c r="Q181" s="11">
        <f>((_xlfn.RANK.EQ(F181, PE, 1) / COUNT(PE)) * 0.4) + ((_xlfn.RANK.EQ(N181, Cash_Ratio, 1) / COUNT(Cash_Ratio)) * 0.4) + ((_xlfn.RANK.EQ(M181, Debt_Equity, 0) / COUNT(Debt_Equity)) * 0.2)</f>
        <v>0.13925803909065951</v>
      </c>
      <c r="R181" s="9">
        <v>0</v>
      </c>
      <c r="S181" s="30">
        <f>((_xlfn.RANK.EQ(F181, PE, 1) / COUNT(PE)) * 0.4) + ((_xlfn.RANK.EQ(R181, $R$2:$R$400, 1) / COUNT($R$2:$R$400)) * 0.4) + ((_xlfn.RANK.EQ(M181, Debt_Equity, 0) / COUNT(Debt_Equity)) * 0.2)</f>
        <v>0.13884711779448622</v>
      </c>
      <c r="T181" s="11">
        <f>((_xlfn.RANK.EQ(D181, Alpha, 1) / COUNT(Alpha)) * 0.5) + ((_xlfn.RANK.EQ(E181, Beta, 1) / COUNT(Beta)) * 0.5)</f>
        <v>0.32456140350877194</v>
      </c>
      <c r="U181" s="11">
        <f>((_xlfn.RANK.EQ(H181, Accounts_Re,1 ) / COUNT(Accounts_Re)) * 0.5) + ((_xlfn.RANK.EQ(I181, Acc._payable, 0) / COUNT(Acc._payable)) * 0.5)</f>
        <v>0.30119123670662507</v>
      </c>
      <c r="V181" s="11">
        <f>((_xlfn.RANK.EQ(Q181, $Q$2:$Q$981, 1) / COUNT($Q$2:$Q$981)) * 0.4) + ((_xlfn.RANK.EQ(T181, $T$2:$T$981,1 ) / COUNT($T$2:$T$981)) * 0.4) + ((_xlfn.RANK.EQ(U181, $U$2:$U$981, 1) / COUNT($U$2:$U$981)) * 0.1)</f>
        <v>0.14285714285714285</v>
      </c>
      <c r="W181" s="11">
        <f>((_xlfn.RANK.EQ(AA181, $AA$2:$AA$982, 1) / COUNT($AA$2:$AA$982)) * 0.5) + ((_xlfn.RANK.EQ(AB181, $AB$2:$AB$982,1 ) / COUNT($AB$2:$AB$982)) * 0.5)</f>
        <v>0.32330827067669171</v>
      </c>
      <c r="X181" s="11">
        <f>((_xlfn.RANK.EQ(AC181, $AC$2:$AC$982, 1) / COUNT($AC$2:$AC$983)) * 1)</f>
        <v>0.19799498746867167</v>
      </c>
      <c r="Y181" s="62">
        <f>((_xlfn.RANK.EQ(C181, Price, 0) / COUNT(Price)) * 0.5) + ((_xlfn.RANK.EQ(AD181, Price_BVPS, 1) / COUNT(Price_BVPS)) * 0.5)</f>
        <v>0.68421052631578938</v>
      </c>
      <c r="Z181" s="8">
        <f>IF(OR(H181="", I181="", H181=0, I181=0), 0, H181-I181)</f>
        <v>0</v>
      </c>
      <c r="AA181">
        <f>IF(OR(H181="", I181="", H181=0, I181=0), 0, (H181-I181) / ( (ABS(I181))))</f>
        <v>0</v>
      </c>
      <c r="AB181">
        <f>IF(OR(H181="", I181="", H181=0, I181=0), 0, (H181-I181) / ( (ABS(H181))))</f>
        <v>0</v>
      </c>
      <c r="AC181">
        <f>IF(OR(H181="", I181="", H181=0, I181=0), 0, IF(ABS(H181-I181) = (ABS(H181) + ABS(I181)), 0, (H181-I181) / ((ABS(H181) + ABS(I181)) / 200)))</f>
        <v>0</v>
      </c>
      <c r="AD181" s="2">
        <f>G181-C181</f>
        <v>-2.6317596435546875E-2</v>
      </c>
    </row>
    <row r="182" spans="1:30" x14ac:dyDescent="0.25">
      <c r="A182" s="7" t="s">
        <v>586</v>
      </c>
      <c r="B182" s="7" t="s">
        <v>587</v>
      </c>
      <c r="C182" s="8">
        <v>14.369999885559082</v>
      </c>
      <c r="D182" s="9">
        <v>5.7330707099879169E-2</v>
      </c>
      <c r="E182" s="9">
        <v>1.0638308398630929</v>
      </c>
      <c r="F182" s="9">
        <v>53.974632263183594</v>
      </c>
      <c r="G182" s="9">
        <v>20.56297492980957</v>
      </c>
      <c r="H182" s="8">
        <v>-1694000</v>
      </c>
      <c r="I182" s="8">
        <v>2149000</v>
      </c>
      <c r="J182" s="68"/>
      <c r="K182" s="7" t="s">
        <v>238</v>
      </c>
      <c r="L182" s="7" t="s">
        <v>588</v>
      </c>
      <c r="M182" s="9">
        <v>33.915168762207031</v>
      </c>
      <c r="N182" s="9">
        <v>0.64971697330474854</v>
      </c>
      <c r="O182" s="10">
        <v>17.239999961853027</v>
      </c>
      <c r="P182" s="2">
        <f>C182-O182</f>
        <v>-2.8700000762939446</v>
      </c>
      <c r="Q182" s="11">
        <f>((_xlfn.RANK.EQ(F182, PE, 1) / COUNT(PE)) * 0.4) + ((_xlfn.RANK.EQ(N182, Cash_Ratio, 1) / COUNT(Cash_Ratio)) * 0.4) + ((_xlfn.RANK.EQ(M182, Debt_Equity, 0) / COUNT(Debt_Equity)) * 0.2)</f>
        <v>0.65004560872145034</v>
      </c>
      <c r="R182" s="9">
        <v>0.64971697330474854</v>
      </c>
      <c r="S182" s="30">
        <f>((_xlfn.RANK.EQ(F182, PE, 1) / COUNT(PE)) * 0.4) + ((_xlfn.RANK.EQ(R182, $R$2:$R$400, 1) / COUNT($R$2:$R$400)) * 0.4) + ((_xlfn.RANK.EQ(M182, Debt_Equity, 0) / COUNT(Debt_Equity)) * 0.2)</f>
        <v>0.69072681704260652</v>
      </c>
      <c r="T182" s="11">
        <f>((_xlfn.RANK.EQ(D182, Alpha, 1) / COUNT(Alpha)) * 0.5) + ((_xlfn.RANK.EQ(E182, Beta, 1) / COUNT(Beta)) * 0.5)</f>
        <v>0.58395989974937335</v>
      </c>
      <c r="U182" s="11">
        <f>((_xlfn.RANK.EQ(H182, Accounts_Re,1 ) / COUNT(Accounts_Re)) * 0.5) + ((_xlfn.RANK.EQ(I182, Acc._payable, 0) / COUNT(Acc._payable)) * 0.5)</f>
        <v>0.31964225320356243</v>
      </c>
      <c r="V182" s="11">
        <f>((_xlfn.RANK.EQ(Q182, $Q$2:$Q$981, 1) / COUNT($Q$2:$Q$981)) * 0.4) + ((_xlfn.RANK.EQ(T182, $T$2:$T$981,1 ) / COUNT($T$2:$T$981)) * 0.4) + ((_xlfn.RANK.EQ(U182, $U$2:$U$981, 1) / COUNT($U$2:$U$981)) * 0.1)</f>
        <v>0.60977443609022552</v>
      </c>
      <c r="W182" s="11">
        <f>((_xlfn.RANK.EQ(AA182, $AA$2:$AA$982, 1) / COUNT($AA$2:$AA$982)) * 0.5) + ((_xlfn.RANK.EQ(AB182, $AB$2:$AB$982,1 ) / COUNT($AB$2:$AB$982)) * 0.5)</f>
        <v>0.11403508771929824</v>
      </c>
      <c r="X182" s="11">
        <f>((_xlfn.RANK.EQ(AC182, $AC$2:$AC$982, 1) / COUNT($AC$2:$AC$983)) * 1)</f>
        <v>0.19799498746867167</v>
      </c>
      <c r="Y182" s="61">
        <f>((_xlfn.RANK.EQ(C182, Price, 0) / COUNT(Price)) * 0.5) + ((_xlfn.RANK.EQ(AD182, Price_BVPS, 1) / COUNT(Price_BVPS)) * 0.5)</f>
        <v>0.73558897243107768</v>
      </c>
      <c r="Z182" s="8">
        <f>IF(OR(H182="", I182="", H182=0, I182=0), 0, H182-I182)</f>
        <v>-3843000</v>
      </c>
      <c r="AA182">
        <f>IF(OR(H182="", I182="", H182=0, I182=0), 0, (H182-I182) / ( (ABS(I182))))</f>
        <v>-1.7882736156351791</v>
      </c>
      <c r="AB182">
        <f>IF(OR(H182="", I182="", H182=0, I182=0), 0, (H182-I182) / ( (ABS(H182))))</f>
        <v>-2.2685950413223139</v>
      </c>
      <c r="AC182">
        <f>IF(OR(H182="", I182="", H182=0, I182=0), 0, IF(ABS(H182-I182) = (ABS(H182) + ABS(I182)), 0, (H182-I182) / ((ABS(H182) + ABS(I182)) / 200)))</f>
        <v>0</v>
      </c>
      <c r="AD182" s="2">
        <f>G182-C182</f>
        <v>6.1929750442504883</v>
      </c>
    </row>
    <row r="183" spans="1:30" x14ac:dyDescent="0.25">
      <c r="A183" s="7" t="s">
        <v>236</v>
      </c>
      <c r="B183" s="7" t="s">
        <v>237</v>
      </c>
      <c r="C183" s="8">
        <v>22.75</v>
      </c>
      <c r="D183" s="9">
        <v>-0.53516947437452578</v>
      </c>
      <c r="E183" s="9">
        <v>1.1714830979206068</v>
      </c>
      <c r="F183" s="9">
        <v>16.666114807128906</v>
      </c>
      <c r="G183" s="9">
        <v>13.225307464599609</v>
      </c>
      <c r="H183" s="8">
        <v>-6287000</v>
      </c>
      <c r="I183" s="8">
        <v>-714000</v>
      </c>
      <c r="J183" s="68"/>
      <c r="K183" s="7" t="s">
        <v>238</v>
      </c>
      <c r="L183" s="7" t="s">
        <v>239</v>
      </c>
      <c r="M183" s="9">
        <v>89.776069641113281</v>
      </c>
      <c r="N183" s="9">
        <v>0.68572700023651123</v>
      </c>
      <c r="O183" s="10">
        <v>27.976000213623045</v>
      </c>
      <c r="P183" s="2">
        <f>C183-O183</f>
        <v>-5.2260002136230455</v>
      </c>
      <c r="Q183" s="11">
        <f>((_xlfn.RANK.EQ(F183, PE, 1) / COUNT(PE)) * 0.4) + ((_xlfn.RANK.EQ(N183, Cash_Ratio, 1) / COUNT(Cash_Ratio)) * 0.4) + ((_xlfn.RANK.EQ(M183, Debt_Equity, 0) / COUNT(Debt_Equity)) * 0.2)</f>
        <v>0.36205531496585991</v>
      </c>
      <c r="R183" s="9">
        <v>0.68572700023651123</v>
      </c>
      <c r="S183" s="30">
        <f>((_xlfn.RANK.EQ(F183, PE, 1) / COUNT(PE)) * 0.4) + ((_xlfn.RANK.EQ(R183, $R$2:$R$400, 1) / COUNT($R$2:$R$400)) * 0.4) + ((_xlfn.RANK.EQ(M183, Debt_Equity, 0) / COUNT(Debt_Equity)) * 0.2)</f>
        <v>0.40150375939849625</v>
      </c>
      <c r="T183" s="11">
        <f>((_xlfn.RANK.EQ(D183, Alpha, 1) / COUNT(Alpha)) * 0.5) + ((_xlfn.RANK.EQ(E183, Beta, 1) / COUNT(Beta)) * 0.5)</f>
        <v>0.41228070175438591</v>
      </c>
      <c r="U183" s="11">
        <f>((_xlfn.RANK.EQ(H183, Accounts_Re,1 ) / COUNT(Accounts_Re)) * 0.5) + ((_xlfn.RANK.EQ(I183, Acc._payable, 0) / COUNT(Acc._payable)) * 0.5)</f>
        <v>0.43634211416331592</v>
      </c>
      <c r="V183" s="11">
        <f>((_xlfn.RANK.EQ(Q183, $Q$2:$Q$981, 1) / COUNT($Q$2:$Q$981)) * 0.4) + ((_xlfn.RANK.EQ(T183, $T$2:$T$981,1 ) / COUNT($T$2:$T$981)) * 0.4) + ((_xlfn.RANK.EQ(U183, $U$2:$U$981, 1) / COUNT($U$2:$U$981)) * 0.1)</f>
        <v>0.31904761904761902</v>
      </c>
      <c r="W183" s="11">
        <f>((_xlfn.RANK.EQ(AA183, $AA$2:$AA$982, 1) / COUNT($AA$2:$AA$982)) * 0.5) + ((_xlfn.RANK.EQ(AB183, $AB$2:$AB$982,1 ) / COUNT($AB$2:$AB$982)) * 0.5)</f>
        <v>0.13659147869674185</v>
      </c>
      <c r="X183" s="11">
        <f>((_xlfn.RANK.EQ(AC183, $AC$2:$AC$982, 1) / COUNT($AC$2:$AC$983)) * 1)</f>
        <v>5.764411027568922E-2</v>
      </c>
      <c r="Y183" s="62">
        <f>((_xlfn.RANK.EQ(C183, Price, 0) / COUNT(Price)) * 0.5) + ((_xlfn.RANK.EQ(AD183, Price_BVPS, 1) / COUNT(Price_BVPS)) * 0.5)</f>
        <v>0.24185463659147868</v>
      </c>
      <c r="Z183" s="8">
        <f>IF(OR(H183="", I183="", H183=0, I183=0), 0, H183-I183)</f>
        <v>-5573000</v>
      </c>
      <c r="AA183">
        <f>IF(OR(H183="", I183="", H183=0, I183=0), 0, (H183-I183) / ( (ABS(I183))))</f>
        <v>-7.8053221288515404</v>
      </c>
      <c r="AB183">
        <f>IF(OR(H183="", I183="", H183=0, I183=0), 0, (H183-I183) / ( (ABS(H183))))</f>
        <v>-0.88643232066168287</v>
      </c>
      <c r="AC183">
        <f>IF(OR(H183="", I183="", H183=0, I183=0), 0, IF(ABS(H183-I183) = (ABS(H183) + ABS(I183)), 0, (H183-I183) / ((ABS(H183) + ABS(I183)) / 200)))</f>
        <v>-159.20582773889444</v>
      </c>
      <c r="AD183" s="2">
        <f>G183-C183</f>
        <v>-9.5246925354003906</v>
      </c>
    </row>
    <row r="184" spans="1:30" x14ac:dyDescent="0.25">
      <c r="A184" s="7" t="s">
        <v>752</v>
      </c>
      <c r="B184" s="7" t="s">
        <v>753</v>
      </c>
      <c r="C184" s="8">
        <v>11.710000038146973</v>
      </c>
      <c r="D184" s="9">
        <v>-1.3147107575569887</v>
      </c>
      <c r="E184" s="9">
        <v>0.52833572328035083</v>
      </c>
      <c r="F184" s="9">
        <v>18.34783935546875</v>
      </c>
      <c r="G184" s="9">
        <v>2.2021119594573975</v>
      </c>
      <c r="H184" s="8">
        <v>-261000</v>
      </c>
      <c r="I184" s="8">
        <v>5814000</v>
      </c>
      <c r="J184" s="68"/>
      <c r="K184" s="7" t="s">
        <v>238</v>
      </c>
      <c r="L184" s="7" t="s">
        <v>20</v>
      </c>
      <c r="M184" s="9">
        <v>168.74171447753906</v>
      </c>
      <c r="N184" s="9">
        <v>0.44421300292015076</v>
      </c>
      <c r="O184" s="10">
        <v>15.266000175476075</v>
      </c>
      <c r="P184" s="2">
        <f>C184-O184</f>
        <v>-3.5560001373291019</v>
      </c>
      <c r="Q184" s="11">
        <f>((_xlfn.RANK.EQ(F184, PE, 1) / COUNT(PE)) * 0.4) + ((_xlfn.RANK.EQ(N184, Cash_Ratio, 1) / COUNT(Cash_Ratio)) * 0.4) + ((_xlfn.RANK.EQ(M184, Debt_Equity, 0) / COUNT(Debt_Equity)) * 0.2)</f>
        <v>0.31979241389693319</v>
      </c>
      <c r="R184" s="9">
        <v>0.44421300292015076</v>
      </c>
      <c r="S184" s="30">
        <f>((_xlfn.RANK.EQ(F184, PE, 1) / COUNT(PE)) * 0.4) + ((_xlfn.RANK.EQ(R184, $R$2:$R$400, 1) / COUNT($R$2:$R$400)) * 0.4) + ((_xlfn.RANK.EQ(M184, Debt_Equity, 0) / COUNT(Debt_Equity)) * 0.2)</f>
        <v>0.36992481203007521</v>
      </c>
      <c r="T184" s="11">
        <f>((_xlfn.RANK.EQ(D184, Alpha, 1) / COUNT(Alpha)) * 0.5) + ((_xlfn.RANK.EQ(E184, Beta, 1) / COUNT(Beta)) * 0.5)</f>
        <v>0.16040100250626566</v>
      </c>
      <c r="U184" s="11">
        <f>((_xlfn.RANK.EQ(H184, Accounts_Re,1 ) / COUNT(Accounts_Re)) * 0.5) + ((_xlfn.RANK.EQ(I184, Acc._payable, 0) / COUNT(Acc._payable)) * 0.5)</f>
        <v>0.30633948367216568</v>
      </c>
      <c r="V184" s="11">
        <f>((_xlfn.RANK.EQ(Q184, $Q$2:$Q$981, 1) / COUNT($Q$2:$Q$981)) * 0.4) + ((_xlfn.RANK.EQ(T184, $T$2:$T$981,1 ) / COUNT($T$2:$T$981)) * 0.4) + ((_xlfn.RANK.EQ(U184, $U$2:$U$981, 1) / COUNT($U$2:$U$981)) * 0.1)</f>
        <v>0.13734335839598996</v>
      </c>
      <c r="W184" s="11">
        <f>((_xlfn.RANK.EQ(AA184, $AA$2:$AA$982, 1) / COUNT($AA$2:$AA$982)) * 0.5) + ((_xlfn.RANK.EQ(AB184, $AB$2:$AB$982,1 ) / COUNT($AB$2:$AB$982)) * 0.5)</f>
        <v>0.10025062656641603</v>
      </c>
      <c r="X184" s="11">
        <f>((_xlfn.RANK.EQ(AC184, $AC$2:$AC$982, 1) / COUNT($AC$2:$AC$983)) * 1)</f>
        <v>0.19799498746867167</v>
      </c>
      <c r="Y184" s="62">
        <f>((_xlfn.RANK.EQ(C184, Price, 0) / COUNT(Price)) * 0.5) + ((_xlfn.RANK.EQ(AD184, Price_BVPS, 1) / COUNT(Price_BVPS)) * 0.5)</f>
        <v>0.52506265664160401</v>
      </c>
      <c r="Z184" s="8">
        <f>IF(OR(H184="", I184="", H184=0, I184=0), 0, H184-I184)</f>
        <v>-6075000</v>
      </c>
      <c r="AA184">
        <f>IF(OR(H184="", I184="", H184=0, I184=0), 0, (H184-I184) / ( (ABS(I184))))</f>
        <v>-1.0448916408668731</v>
      </c>
      <c r="AB184">
        <f>IF(OR(H184="", I184="", H184=0, I184=0), 0, (H184-I184) / ( (ABS(H184))))</f>
        <v>-23.275862068965516</v>
      </c>
      <c r="AC184">
        <f>IF(OR(H184="", I184="", H184=0, I184=0), 0, IF(ABS(H184-I184) = (ABS(H184) + ABS(I184)), 0, (H184-I184) / ((ABS(H184) + ABS(I184)) / 200)))</f>
        <v>0</v>
      </c>
      <c r="AD184" s="2">
        <f>G184-C184</f>
        <v>-9.5078880786895752</v>
      </c>
    </row>
    <row r="185" spans="1:30" x14ac:dyDescent="0.25">
      <c r="A185" s="7" t="s">
        <v>36</v>
      </c>
      <c r="B185" s="7" t="s">
        <v>37</v>
      </c>
      <c r="C185" s="8">
        <v>28.719999313354492</v>
      </c>
      <c r="D185" s="9">
        <v>0.32506402655344974</v>
      </c>
      <c r="E185" s="9">
        <v>0.70864835284472771</v>
      </c>
      <c r="F185" s="9">
        <v>68.552581787109375</v>
      </c>
      <c r="G185" s="9">
        <v>12.136917114257813</v>
      </c>
      <c r="H185" s="8">
        <v>21652992</v>
      </c>
      <c r="I185" s="8">
        <v>56997984</v>
      </c>
      <c r="J185" s="68"/>
      <c r="K185" s="7" t="s">
        <v>38</v>
      </c>
      <c r="L185" s="7" t="s">
        <v>20</v>
      </c>
      <c r="M185" s="9">
        <v>101.34315490722656</v>
      </c>
      <c r="N185" s="9"/>
      <c r="O185" s="10">
        <v>34.77200012207031</v>
      </c>
      <c r="P185" s="2">
        <f>C185-O185</f>
        <v>-6.0520008087158175</v>
      </c>
      <c r="Q185" s="11">
        <f>((_xlfn.RANK.EQ(F185, PE, 1) / COUNT(PE)) * 0.4) + ((_xlfn.RANK.EQ(N185, Cash_Ratio, 1) / COUNT(Cash_Ratio)) * 0.4) + ((_xlfn.RANK.EQ(M185, Debt_Equity, 0) / COUNT(Debt_Equity)) * 0.2)</f>
        <v>0.36131317693527104</v>
      </c>
      <c r="R185" s="9">
        <v>0</v>
      </c>
      <c r="S185" s="30">
        <f>((_xlfn.RANK.EQ(F185, PE, 1) / COUNT(PE)) * 0.4) + ((_xlfn.RANK.EQ(R185, $R$2:$R$400, 1) / COUNT($R$2:$R$400)) * 0.4) + ((_xlfn.RANK.EQ(M185, Debt_Equity, 0) / COUNT(Debt_Equity)) * 0.2)</f>
        <v>0.36090225563909778</v>
      </c>
      <c r="T185" s="11">
        <f>((_xlfn.RANK.EQ(D185, Alpha, 1) / COUNT(Alpha)) * 0.5) + ((_xlfn.RANK.EQ(E185, Beta, 1) / COUNT(Beta)) * 0.5)</f>
        <v>0.55639097744360899</v>
      </c>
      <c r="U185" s="11">
        <f>((_xlfn.RANK.EQ(H185, Accounts_Re,1 ) / COUNT(Accounts_Re)) * 0.5) + ((_xlfn.RANK.EQ(I185, Acc._payable, 0) / COUNT(Acc._payable)) * 0.5)</f>
        <v>0.47063244522941639</v>
      </c>
      <c r="V185" s="11">
        <f>((_xlfn.RANK.EQ(Q185, $Q$2:$Q$981, 1) / COUNT($Q$2:$Q$981)) * 0.4) + ((_xlfn.RANK.EQ(T185, $T$2:$T$981,1 ) / COUNT($T$2:$T$981)) * 0.4) + ((_xlfn.RANK.EQ(U185, $U$2:$U$981, 1) / COUNT($U$2:$U$981)) * 0.1)</f>
        <v>0.4160401002506266</v>
      </c>
      <c r="W185" s="11">
        <f>((_xlfn.RANK.EQ(AA185, $AA$2:$AA$982, 1) / COUNT($AA$2:$AA$982)) * 0.5) + ((_xlfn.RANK.EQ(AB185, $AB$2:$AB$982,1 ) / COUNT($AB$2:$AB$982)) * 0.5)</f>
        <v>0.18922305764411027</v>
      </c>
      <c r="X185" s="11">
        <f>((_xlfn.RANK.EQ(AC185, $AC$2:$AC$982, 1) / COUNT($AC$2:$AC$983)) * 1)</f>
        <v>0.10776942355889724</v>
      </c>
      <c r="Y185" s="62">
        <f>((_xlfn.RANK.EQ(C185, Price, 0) / COUNT(Price)) * 0.5) + ((_xlfn.RANK.EQ(AD185, Price_BVPS, 1) / COUNT(Price_BVPS)) * 0.5)</f>
        <v>5.1378446115288218E-2</v>
      </c>
      <c r="Z185" s="8">
        <f>IF(OR(H185="", I185="", H185=0, I185=0), 0, H185-I185)</f>
        <v>-35344992</v>
      </c>
      <c r="AA185">
        <f>IF(OR(H185="", I185="", H185=0, I185=0), 0, (H185-I185) / ( (ABS(I185))))</f>
        <v>-0.6201095112416608</v>
      </c>
      <c r="AB185">
        <f>IF(OR(H185="", I185="", H185=0, I185=0), 0, (H185-I185) / ( (ABS(H185))))</f>
        <v>-1.6323375540895226</v>
      </c>
      <c r="AC185">
        <f>IF(OR(H185="", I185="", H185=0, I185=0), 0, IF(ABS(H185-I185) = (ABS(H185) + ABS(I185)), 0, (H185-I185) / ((ABS(H185) + ABS(I185)) / 200)))</f>
        <v>-89.878076020315376</v>
      </c>
      <c r="AD185" s="2">
        <f>G185-C185</f>
        <v>-16.58308219909668</v>
      </c>
    </row>
    <row r="186" spans="1:30" x14ac:dyDescent="0.25">
      <c r="A186" s="7" t="s">
        <v>477</v>
      </c>
      <c r="B186" s="7" t="s">
        <v>478</v>
      </c>
      <c r="C186" s="8">
        <v>16.530000686645508</v>
      </c>
      <c r="D186" s="9">
        <v>0.36683793052891212</v>
      </c>
      <c r="E186" s="9">
        <v>1.2433897837110333</v>
      </c>
      <c r="F186" s="9">
        <v>16.430940628051758</v>
      </c>
      <c r="G186" s="9">
        <v>12.144403457641602</v>
      </c>
      <c r="H186" s="8">
        <v>9800064</v>
      </c>
      <c r="I186" s="8">
        <v>-10100000</v>
      </c>
      <c r="J186" s="68"/>
      <c r="K186" s="7" t="s">
        <v>383</v>
      </c>
      <c r="L186" s="7" t="s">
        <v>78</v>
      </c>
      <c r="M186" s="9">
        <v>70.111320495605469</v>
      </c>
      <c r="N186" s="9">
        <v>0.75936597585678101</v>
      </c>
      <c r="O186" s="10">
        <v>19.722000503540038</v>
      </c>
      <c r="P186" s="2">
        <f>C186-O186</f>
        <v>-3.1919998168945298</v>
      </c>
      <c r="Q186" s="11">
        <f>((_xlfn.RANK.EQ(F186, PE, 1) / COUNT(PE)) * 0.4) + ((_xlfn.RANK.EQ(N186, Cash_Ratio, 1) / COUNT(Cash_Ratio)) * 0.4) + ((_xlfn.RANK.EQ(M186, Debt_Equity, 0) / COUNT(Debt_Equity)) * 0.2)</f>
        <v>0.38439030438286531</v>
      </c>
      <c r="R186" s="9">
        <v>0.75936597585678101</v>
      </c>
      <c r="S186" s="30">
        <f>((_xlfn.RANK.EQ(F186, PE, 1) / COUNT(PE)) * 0.4) + ((_xlfn.RANK.EQ(R186, $R$2:$R$400, 1) / COUNT($R$2:$R$400)) * 0.4) + ((_xlfn.RANK.EQ(M186, Debt_Equity, 0) / COUNT(Debt_Equity)) * 0.2)</f>
        <v>0.42055137844611534</v>
      </c>
      <c r="T186" s="11">
        <f>((_xlfn.RANK.EQ(D186, Alpha, 1) / COUNT(Alpha)) * 0.5) + ((_xlfn.RANK.EQ(E186, Beta, 1) / COUNT(Beta)) * 0.5)</f>
        <v>0.77318295739348364</v>
      </c>
      <c r="U186" s="11">
        <f>((_xlfn.RANK.EQ(H186, Accounts_Re,1 ) / COUNT(Accounts_Re)) * 0.5) + ((_xlfn.RANK.EQ(I186, Acc._payable, 0) / COUNT(Acc._payable)) * 0.5)</f>
        <v>0.84542732955043653</v>
      </c>
      <c r="V186" s="11">
        <f>((_xlfn.RANK.EQ(Q186, $Q$2:$Q$981, 1) / COUNT($Q$2:$Q$981)) * 0.4) + ((_xlfn.RANK.EQ(T186, $T$2:$T$981,1 ) / COUNT($T$2:$T$981)) * 0.4) + ((_xlfn.RANK.EQ(U186, $U$2:$U$981, 1) / COUNT($U$2:$U$981)) * 0.1)</f>
        <v>0.60751879699248112</v>
      </c>
      <c r="W186" s="11">
        <f>((_xlfn.RANK.EQ(AA186, $AA$2:$AA$982, 1) / COUNT($AA$2:$AA$982)) * 0.5) + ((_xlfn.RANK.EQ(AB186, $AB$2:$AB$982,1 ) / COUNT($AB$2:$AB$982)) * 0.5)</f>
        <v>0.91729323308270683</v>
      </c>
      <c r="X186" s="11">
        <f>((_xlfn.RANK.EQ(AC186, $AC$2:$AC$982, 1) / COUNT($AC$2:$AC$983)) * 1)</f>
        <v>0.19799498746867167</v>
      </c>
      <c r="Y186" s="62">
        <f>((_xlfn.RANK.EQ(C186, Price, 0) / COUNT(Price)) * 0.5) + ((_xlfn.RANK.EQ(AD186, Price_BVPS, 1) / COUNT(Price_BVPS)) * 0.5)</f>
        <v>0.51754385964912286</v>
      </c>
      <c r="Z186" s="8">
        <f>IF(OR(H186="", I186="", H186=0, I186=0), 0, H186-I186)</f>
        <v>19900064</v>
      </c>
      <c r="AA186">
        <f>IF(OR(H186="", I186="", H186=0, I186=0), 0, (H186-I186) / ( (ABS(I186))))</f>
        <v>1.9703033663366336</v>
      </c>
      <c r="AB186">
        <f>IF(OR(H186="", I186="", H186=0, I186=0), 0, (H186-I186) / ( (ABS(H186))))</f>
        <v>2.0306055144129669</v>
      </c>
      <c r="AC186">
        <f>IF(OR(H186="", I186="", H186=0, I186=0), 0, IF(ABS(H186-I186) = (ABS(H186) + ABS(I186)), 0, (H186-I186) / ((ABS(H186) + ABS(I186)) / 200)))</f>
        <v>0</v>
      </c>
      <c r="AD186" s="2">
        <f>G186-C186</f>
        <v>-4.3855972290039063</v>
      </c>
    </row>
    <row r="187" spans="1:30" x14ac:dyDescent="0.25">
      <c r="A187" s="7" t="s">
        <v>381</v>
      </c>
      <c r="B187" s="7" t="s">
        <v>382</v>
      </c>
      <c r="C187" s="8">
        <v>18.979999542236328</v>
      </c>
      <c r="D187" s="9">
        <v>-0.2429286070924388</v>
      </c>
      <c r="E187" s="9">
        <v>1.4721929591257716</v>
      </c>
      <c r="F187" s="9">
        <v>22.730806350708008</v>
      </c>
      <c r="G187" s="9">
        <v>13.639758110046387</v>
      </c>
      <c r="H187" s="8">
        <v>18018000</v>
      </c>
      <c r="I187" s="8">
        <v>2552000</v>
      </c>
      <c r="J187" s="68"/>
      <c r="K187" s="7" t="s">
        <v>383</v>
      </c>
      <c r="L187" s="7" t="s">
        <v>48</v>
      </c>
      <c r="M187" s="9">
        <v>66.261886596679688</v>
      </c>
      <c r="N187" s="9">
        <v>4.9993999302387238E-2</v>
      </c>
      <c r="O187" s="10">
        <v>21.23400001525879</v>
      </c>
      <c r="P187" s="2">
        <f>C187-O187</f>
        <v>-2.2540004730224616</v>
      </c>
      <c r="Q187" s="11">
        <f>((_xlfn.RANK.EQ(F187, PE, 1) / COUNT(PE)) * 0.4) + ((_xlfn.RANK.EQ(N187, Cash_Ratio, 1) / COUNT(Cash_Ratio)) * 0.4) + ((_xlfn.RANK.EQ(M187, Debt_Equity, 0) / COUNT(Debt_Equity)) * 0.2)</f>
        <v>0.3054066261059008</v>
      </c>
      <c r="R187" s="9">
        <v>4.9993999302387238E-2</v>
      </c>
      <c r="S187" s="30">
        <f>((_xlfn.RANK.EQ(F187, PE, 1) / COUNT(PE)) * 0.4) + ((_xlfn.RANK.EQ(R187, $R$2:$R$400, 1) / COUNT($R$2:$R$400)) * 0.4) + ((_xlfn.RANK.EQ(M187, Debt_Equity, 0) / COUNT(Debt_Equity)) * 0.2)</f>
        <v>0.39498746867167916</v>
      </c>
      <c r="T187" s="11">
        <f>((_xlfn.RANK.EQ(D187, Alpha, 1) / COUNT(Alpha)) * 0.5) + ((_xlfn.RANK.EQ(E187, Beta, 1) / COUNT(Beta)) * 0.5)</f>
        <v>0.52631578947368418</v>
      </c>
      <c r="U187" s="11">
        <f>((_xlfn.RANK.EQ(H187, Accounts_Re,1 ) / COUNT(Accounts_Re)) * 0.5) + ((_xlfn.RANK.EQ(I187, Acc._payable, 0) / COUNT(Acc._payable)) * 0.5)</f>
        <v>0.61021131612240553</v>
      </c>
      <c r="V187" s="11">
        <f>((_xlfn.RANK.EQ(Q187, $Q$2:$Q$981, 1) / COUNT($Q$2:$Q$981)) * 0.4) + ((_xlfn.RANK.EQ(T187, $T$2:$T$981,1 ) / COUNT($T$2:$T$981)) * 0.4) + ((_xlfn.RANK.EQ(U187, $U$2:$U$981, 1) / COUNT($U$2:$U$981)) * 0.1)</f>
        <v>0.42180451127819552</v>
      </c>
      <c r="W187" s="11">
        <f>((_xlfn.RANK.EQ(AA187, $AA$2:$AA$982, 1) / COUNT($AA$2:$AA$982)) * 0.5) + ((_xlfn.RANK.EQ(AB187, $AB$2:$AB$982,1 ) / COUNT($AB$2:$AB$982)) * 0.5)</f>
        <v>0.90601503759398494</v>
      </c>
      <c r="X187" s="11">
        <f>((_xlfn.RANK.EQ(AC187, $AC$2:$AC$982, 1) / COUNT($AC$2:$AC$983)) * 1)</f>
        <v>0.95488721804511278</v>
      </c>
      <c r="Y187" s="62">
        <f>((_xlfn.RANK.EQ(C187, Price, 0) / COUNT(Price)) * 0.5) + ((_xlfn.RANK.EQ(AD187, Price_BVPS, 1) / COUNT(Price_BVPS)) * 0.5)</f>
        <v>0.43233082706766918</v>
      </c>
      <c r="Z187" s="8">
        <f>IF(OR(H187="", I187="", H187=0, I187=0), 0, H187-I187)</f>
        <v>15466000</v>
      </c>
      <c r="AA187">
        <f>IF(OR(H187="", I187="", H187=0, I187=0), 0, (H187-I187) / ( (ABS(I187))))</f>
        <v>6.0603448275862073</v>
      </c>
      <c r="AB187">
        <f>IF(OR(H187="", I187="", H187=0, I187=0), 0, (H187-I187) / ( (ABS(H187))))</f>
        <v>0.85836385836385831</v>
      </c>
      <c r="AC187">
        <f>IF(OR(H187="", I187="", H187=0, I187=0), 0, IF(ABS(H187-I187) = (ABS(H187) + ABS(I187)), 0, (H187-I187) / ((ABS(H187) + ABS(I187)) / 200)))</f>
        <v>150.37433155080214</v>
      </c>
      <c r="AD187" s="2">
        <f>G187-C187</f>
        <v>-5.3402414321899414</v>
      </c>
    </row>
    <row r="188" spans="1:30" x14ac:dyDescent="0.25">
      <c r="A188" s="7" t="s">
        <v>405</v>
      </c>
      <c r="B188" s="7" t="s">
        <v>406</v>
      </c>
      <c r="C188" s="8">
        <v>18.409999847412109</v>
      </c>
      <c r="D188" s="9">
        <v>-0.45011776212980453</v>
      </c>
      <c r="E188" s="9">
        <v>1.8471015826335451</v>
      </c>
      <c r="F188" s="9">
        <v>43.622402191162109</v>
      </c>
      <c r="G188" s="9">
        <v>8.0515899658203125</v>
      </c>
      <c r="H188" s="8">
        <v>-58000000</v>
      </c>
      <c r="I188" s="8"/>
      <c r="J188" s="68"/>
      <c r="K188" s="7" t="s">
        <v>407</v>
      </c>
      <c r="L188" s="7" t="s">
        <v>48</v>
      </c>
      <c r="M188" s="9">
        <v>72.95703125</v>
      </c>
      <c r="N188" s="9"/>
      <c r="O188" s="10">
        <v>21.386000061035155</v>
      </c>
      <c r="P188" s="2">
        <f>C188-O188</f>
        <v>-2.9760002136230455</v>
      </c>
      <c r="Q188" s="11">
        <f>((_xlfn.RANK.EQ(F188, PE, 1) / COUNT(PE)) * 0.4) + ((_xlfn.RANK.EQ(N188, Cash_Ratio, 1) / COUNT(Cash_Ratio)) * 0.4) + ((_xlfn.RANK.EQ(M188, Debt_Equity, 0) / COUNT(Debt_Equity)) * 0.2)</f>
        <v>0.3227166857072008</v>
      </c>
      <c r="R188" s="9">
        <v>0</v>
      </c>
      <c r="S188" s="30">
        <f>((_xlfn.RANK.EQ(F188, PE, 1) / COUNT(PE)) * 0.4) + ((_xlfn.RANK.EQ(R188, $R$2:$R$400, 1) / COUNT($R$2:$R$400)) * 0.4) + ((_xlfn.RANK.EQ(M188, Debt_Equity, 0) / COUNT(Debt_Equity)) * 0.2)</f>
        <v>0.32230576441102754</v>
      </c>
      <c r="T188" s="11">
        <f>((_xlfn.RANK.EQ(D188, Alpha, 1) / COUNT(Alpha)) * 0.5) + ((_xlfn.RANK.EQ(E188, Beta, 1) / COUNT(Beta)) * 0.5)</f>
        <v>0.52631578947368418</v>
      </c>
      <c r="U188" s="11">
        <f>((_xlfn.RANK.EQ(H188, Accounts_Re,1 ) / COUNT(Accounts_Re)) * 0.5) + ((_xlfn.RANK.EQ(I188, Acc._payable, 0) / COUNT(Acc._payable)) * 0.5)</f>
        <v>0.29829143336715391</v>
      </c>
      <c r="V188" s="11">
        <f>((_xlfn.RANK.EQ(Q188, $Q$2:$Q$981, 1) / COUNT($Q$2:$Q$981)) * 0.4) + ((_xlfn.RANK.EQ(T188, $T$2:$T$981,1 ) / COUNT($T$2:$T$981)) * 0.4) + ((_xlfn.RANK.EQ(U188, $U$2:$U$981, 1) / COUNT($U$2:$U$981)) * 0.1)</f>
        <v>0.36115288220551384</v>
      </c>
      <c r="W188" s="11">
        <f>((_xlfn.RANK.EQ(AA188, $AA$2:$AA$982, 1) / COUNT($AA$2:$AA$982)) * 0.5) + ((_xlfn.RANK.EQ(AB188, $AB$2:$AB$982,1 ) / COUNT($AB$2:$AB$982)) * 0.5)</f>
        <v>0.32330827067669171</v>
      </c>
      <c r="X188" s="11">
        <f>((_xlfn.RANK.EQ(AC188, $AC$2:$AC$982, 1) / COUNT($AC$2:$AC$983)) * 1)</f>
        <v>0.19799498746867167</v>
      </c>
      <c r="Y188" s="62">
        <f>((_xlfn.RANK.EQ(C188, Price, 0) / COUNT(Price)) * 0.5) + ((_xlfn.RANK.EQ(AD188, Price_BVPS, 1) / COUNT(Price_BVPS)) * 0.5)</f>
        <v>0.2982456140350877</v>
      </c>
      <c r="Z188" s="8">
        <f>IF(OR(H188="", I188="", H188=0, I188=0), 0, H188-I188)</f>
        <v>0</v>
      </c>
      <c r="AA188">
        <f>IF(OR(H188="", I188="", H188=0, I188=0), 0, (H188-I188) / ( (ABS(I188))))</f>
        <v>0</v>
      </c>
      <c r="AB188">
        <f>IF(OR(H188="", I188="", H188=0, I188=0), 0, (H188-I188) / ( (ABS(H188))))</f>
        <v>0</v>
      </c>
      <c r="AC188">
        <f>IF(OR(H188="", I188="", H188=0, I188=0), 0, IF(ABS(H188-I188) = (ABS(H188) + ABS(I188)), 0, (H188-I188) / ((ABS(H188) + ABS(I188)) / 200)))</f>
        <v>0</v>
      </c>
      <c r="AD188" s="2">
        <f>G188-C188</f>
        <v>-10.358409881591797</v>
      </c>
    </row>
    <row r="189" spans="1:30" x14ac:dyDescent="0.25">
      <c r="A189" s="29" t="s">
        <v>141</v>
      </c>
      <c r="B189" s="7" t="s">
        <v>142</v>
      </c>
      <c r="C189" s="8">
        <v>26.520000457763672</v>
      </c>
      <c r="D189" s="9">
        <v>0.78523957554138513</v>
      </c>
      <c r="E189" s="9">
        <v>0.28920023165518466</v>
      </c>
      <c r="F189" s="9">
        <v>20.561531066894531</v>
      </c>
      <c r="G189" s="9">
        <v>10.247532844543457</v>
      </c>
      <c r="H189" s="8">
        <v>81618000</v>
      </c>
      <c r="I189" s="8">
        <v>3632000</v>
      </c>
      <c r="J189" s="68"/>
      <c r="K189" s="7" t="s">
        <v>143</v>
      </c>
      <c r="L189" s="7" t="s">
        <v>144</v>
      </c>
      <c r="M189" s="9">
        <v>113.96620178222656</v>
      </c>
      <c r="N189" s="9">
        <v>2.8929999098181725E-2</v>
      </c>
      <c r="O189" s="10">
        <v>32.500000381469725</v>
      </c>
      <c r="P189" s="2">
        <f>C189-O189</f>
        <v>-5.9799999237060533</v>
      </c>
      <c r="Q189" s="11">
        <f>((_xlfn.RANK.EQ(F189, PE, 1) / COUNT(PE)) * 0.4) + ((_xlfn.RANK.EQ(N189, Cash_Ratio, 1) / COUNT(Cash_Ratio)) * 0.4) + ((_xlfn.RANK.EQ(M189, Debt_Equity, 0) / COUNT(Debt_Equity)) * 0.2)</f>
        <v>0.22419476252468629</v>
      </c>
      <c r="R189" s="9">
        <v>2.8929999098181725E-2</v>
      </c>
      <c r="S189" s="30">
        <f>((_xlfn.RANK.EQ(F189, PE, 1) / COUNT(PE)) * 0.4) + ((_xlfn.RANK.EQ(R189, $R$2:$R$400, 1) / COUNT($R$2:$R$400)) * 0.4) + ((_xlfn.RANK.EQ(M189, Debt_Equity, 0) / COUNT(Debt_Equity)) * 0.2)</f>
        <v>0.31829573934837091</v>
      </c>
      <c r="T189" s="11">
        <f>((_xlfn.RANK.EQ(D189, Alpha, 1) / COUNT(Alpha)) * 0.5) + ((_xlfn.RANK.EQ(E189, Beta, 1) / COUNT(Beta)) * 0.5)</f>
        <v>0.4899749373433584</v>
      </c>
      <c r="U189" s="11">
        <f>((_xlfn.RANK.EQ(H189, Accounts_Re,1 ) / COUNT(Accounts_Re)) * 0.5) + ((_xlfn.RANK.EQ(I189, Acc._payable, 0) / COUNT(Acc._payable)) * 0.5)</f>
        <v>0.63248907093557805</v>
      </c>
      <c r="V189" s="11">
        <f>((_xlfn.RANK.EQ(Q189, $Q$2:$Q$981, 1) / COUNT($Q$2:$Q$981)) * 0.4) + ((_xlfn.RANK.EQ(T189, $T$2:$T$981,1 ) / COUNT($T$2:$T$981)) * 0.4) + ((_xlfn.RANK.EQ(U189, $U$2:$U$981, 1) / COUNT($U$2:$U$981)) * 0.1)</f>
        <v>0.36290726817042612</v>
      </c>
      <c r="W189" s="33">
        <f>((_xlfn.RANK.EQ(AA189, $AA$2:$AA$982, 1) / COUNT($AA$2:$AA$982)) * 0.5) + ((_xlfn.RANK.EQ(AB189, $AB$2:$AB$982,1 ) / COUNT($AB$2:$AB$982)) * 0.5)</f>
        <v>0.92606516290726815</v>
      </c>
      <c r="X189" s="27">
        <f>((_xlfn.RANK.EQ(AC189, $AC$2:$AC$982, 1) / COUNT($AC$2:$AC$983)) * 1)</f>
        <v>0.98746867167919794</v>
      </c>
      <c r="Y189" s="62">
        <f>((_xlfn.RANK.EQ(C189, Price, 0) / COUNT(Price)) * 0.5) + ((_xlfn.RANK.EQ(AD189, Price_BVPS, 1) / COUNT(Price_BVPS)) * 0.5)</f>
        <v>9.8997493734335834E-2</v>
      </c>
      <c r="Z189" s="8">
        <f>IF(OR(H189="", I189="", H189=0, I189=0), 0, H189-I189)</f>
        <v>77986000</v>
      </c>
      <c r="AA189">
        <f>IF(OR(H189="", I189="", H189=0, I189=0), 0, (H189-I189) / ( (ABS(I189))))</f>
        <v>21.471916299559471</v>
      </c>
      <c r="AB189">
        <f>IF(OR(H189="", I189="", H189=0, I189=0), 0, (H189-I189) / ( (ABS(H189))))</f>
        <v>0.95550001225219927</v>
      </c>
      <c r="AC189">
        <f>IF(OR(H189="", I189="", H189=0, I189=0), 0, IF(ABS(H189-I189) = (ABS(H189) + ABS(I189)), 0, (H189-I189) / ((ABS(H189) + ABS(I189)) / 200)))</f>
        <v>182.95835777126101</v>
      </c>
      <c r="AD189" s="2">
        <f>G189-C189</f>
        <v>-16.272467613220215</v>
      </c>
    </row>
    <row r="190" spans="1:30" x14ac:dyDescent="0.25">
      <c r="A190" s="7" t="s">
        <v>361</v>
      </c>
      <c r="B190" s="7" t="s">
        <v>362</v>
      </c>
      <c r="C190" s="8">
        <v>19.399999618530273</v>
      </c>
      <c r="D190" s="9">
        <v>0.28566543973144026</v>
      </c>
      <c r="E190" s="9">
        <v>1.52701960553337</v>
      </c>
      <c r="F190" s="9">
        <v>19.932886123657227</v>
      </c>
      <c r="G190" s="9">
        <v>13.107852935791016</v>
      </c>
      <c r="H190" s="8">
        <v>1730000</v>
      </c>
      <c r="I190" s="8">
        <v>-598000</v>
      </c>
      <c r="J190" s="68"/>
      <c r="K190" s="7" t="s">
        <v>31</v>
      </c>
      <c r="L190" s="7" t="s">
        <v>340</v>
      </c>
      <c r="M190" s="9">
        <v>0.26492300629615784</v>
      </c>
      <c r="N190" s="9">
        <v>8.5113019943237305</v>
      </c>
      <c r="O190" s="10">
        <v>24.604000091552734</v>
      </c>
      <c r="P190" s="2">
        <f>C190-O190</f>
        <v>-5.2040004730224609</v>
      </c>
      <c r="Q190" s="11">
        <f>((_xlfn.RANK.EQ(F190, PE, 1) / COUNT(PE)) * 0.4) + ((_xlfn.RANK.EQ(N190, Cash_Ratio, 1) / COUNT(Cash_Ratio)) * 0.4) + ((_xlfn.RANK.EQ(M190, Debt_Equity, 0) / COUNT(Debt_Equity)) * 0.2)</f>
        <v>0.65426640806964409</v>
      </c>
      <c r="R190" s="9">
        <v>8.5113019943237305</v>
      </c>
      <c r="S190" s="30">
        <f>((_xlfn.RANK.EQ(F190, PE, 1) / COUNT(PE)) * 0.4) + ((_xlfn.RANK.EQ(R190, $R$2:$R$400, 1) / COUNT($R$2:$R$400)) * 0.4) + ((_xlfn.RANK.EQ(M190, Debt_Equity, 0) / COUNT(Debt_Equity)) * 0.2)</f>
        <v>0.65714285714285714</v>
      </c>
      <c r="T190" s="11">
        <f>((_xlfn.RANK.EQ(D190, Alpha, 1) / COUNT(Alpha)) * 0.5) + ((_xlfn.RANK.EQ(E190, Beta, 1) / COUNT(Beta)) * 0.5)</f>
        <v>0.78822055137844615</v>
      </c>
      <c r="U190" s="11">
        <f>((_xlfn.RANK.EQ(H190, Accounts_Re,1 ) / COUNT(Accounts_Re)) * 0.5) + ((_xlfn.RANK.EQ(I190, Acc._payable, 0) / COUNT(Acc._payable)) * 0.5)</f>
        <v>0.67427003870579827</v>
      </c>
      <c r="V190" s="11">
        <f>((_xlfn.RANK.EQ(Q190, $Q$2:$Q$981, 1) / COUNT($Q$2:$Q$981)) * 0.4) + ((_xlfn.RANK.EQ(T190, $T$2:$T$981,1 ) / COUNT($T$2:$T$981)) * 0.4) + ((_xlfn.RANK.EQ(U190, $U$2:$U$981, 1) / COUNT($U$2:$U$981)) * 0.1)</f>
        <v>0.7884711779448621</v>
      </c>
      <c r="W190" s="11">
        <f>((_xlfn.RANK.EQ(AA190, $AA$2:$AA$982, 1) / COUNT($AA$2:$AA$982)) * 0.5) + ((_xlfn.RANK.EQ(AB190, $AB$2:$AB$982,1 ) / COUNT($AB$2:$AB$982)) * 0.5)</f>
        <v>0.92355889724310769</v>
      </c>
      <c r="X190" s="11">
        <f>((_xlfn.RANK.EQ(AC190, $AC$2:$AC$982, 1) / COUNT($AC$2:$AC$983)) * 1)</f>
        <v>0.19799498746867167</v>
      </c>
      <c r="Y190" s="62">
        <f>((_xlfn.RANK.EQ(C190, Price, 0) / COUNT(Price)) * 0.5) + ((_xlfn.RANK.EQ(AD190, Price_BVPS, 1) / COUNT(Price_BVPS)) * 0.5)</f>
        <v>0.39974937343358397</v>
      </c>
      <c r="Z190" s="8">
        <f>IF(OR(H190="", I190="", H190=0, I190=0), 0, H190-I190)</f>
        <v>2328000</v>
      </c>
      <c r="AA190">
        <f>IF(OR(H190="", I190="", H190=0, I190=0), 0, (H190-I190) / ( (ABS(I190))))</f>
        <v>3.8929765886287626</v>
      </c>
      <c r="AB190">
        <f>IF(OR(H190="", I190="", H190=0, I190=0), 0, (H190-I190) / ( (ABS(H190))))</f>
        <v>1.3456647398843931</v>
      </c>
      <c r="AC190">
        <f>IF(OR(H190="", I190="", H190=0, I190=0), 0, IF(ABS(H190-I190) = (ABS(H190) + ABS(I190)), 0, (H190-I190) / ((ABS(H190) + ABS(I190)) / 200)))</f>
        <v>0</v>
      </c>
      <c r="AD190" s="2">
        <f>G190-C190</f>
        <v>-6.2921466827392578</v>
      </c>
    </row>
    <row r="191" spans="1:30" x14ac:dyDescent="0.25">
      <c r="A191" s="7" t="s">
        <v>29</v>
      </c>
      <c r="B191" s="7" t="s">
        <v>30</v>
      </c>
      <c r="C191" s="8">
        <v>28.780000686645508</v>
      </c>
      <c r="D191" s="9">
        <v>0.1453899003249873</v>
      </c>
      <c r="E191" s="9">
        <v>1.5992779094345171</v>
      </c>
      <c r="F191" s="9">
        <v>55.290195465087891</v>
      </c>
      <c r="G191" s="9">
        <v>9.9519815444946289</v>
      </c>
      <c r="H191" s="8">
        <v>-7633000</v>
      </c>
      <c r="I191" s="8">
        <v>-1279000</v>
      </c>
      <c r="J191" s="68"/>
      <c r="K191" s="7" t="s">
        <v>31</v>
      </c>
      <c r="L191" s="7" t="s">
        <v>32</v>
      </c>
      <c r="M191" s="9">
        <v>6.8907828330993652</v>
      </c>
      <c r="N191" s="9">
        <v>0.1712619960308075</v>
      </c>
      <c r="O191" s="10">
        <v>34.204000091552736</v>
      </c>
      <c r="P191" s="2">
        <f>C191-O191</f>
        <v>-5.423999404907228</v>
      </c>
      <c r="Q191" s="11">
        <f>((_xlfn.RANK.EQ(F191, PE, 1) / COUNT(PE)) * 0.4) + ((_xlfn.RANK.EQ(N191, Cash_Ratio, 1) / COUNT(Cash_Ratio)) * 0.4) + ((_xlfn.RANK.EQ(M191, Debt_Equity, 0) / COUNT(Debt_Equity)) * 0.2)</f>
        <v>0.58687531549722372</v>
      </c>
      <c r="R191" s="9">
        <v>0.1712619960308075</v>
      </c>
      <c r="S191" s="30">
        <f>((_xlfn.RANK.EQ(F191, PE, 1) / COUNT(PE)) * 0.4) + ((_xlfn.RANK.EQ(R191, $R$2:$R$400, 1) / COUNT($R$2:$R$400)) * 0.4) + ((_xlfn.RANK.EQ(M191, Debt_Equity, 0) / COUNT(Debt_Equity)) * 0.2)</f>
        <v>0.65714285714285725</v>
      </c>
      <c r="T191" s="11">
        <f>((_xlfn.RANK.EQ(D191, Alpha, 1) / COUNT(Alpha)) * 0.5) + ((_xlfn.RANK.EQ(E191, Beta, 1) / COUNT(Beta)) * 0.5)</f>
        <v>0.74812030075187974</v>
      </c>
      <c r="U191" s="11">
        <f>((_xlfn.RANK.EQ(H191, Accounts_Re,1 ) / COUNT(Accounts_Re)) * 0.5) + ((_xlfn.RANK.EQ(I191, Acc._payable, 0) / COUNT(Acc._payable)) * 0.5)</f>
        <v>0.44670750191023761</v>
      </c>
      <c r="V191" s="11">
        <f>((_xlfn.RANK.EQ(Q191, $Q$2:$Q$981, 1) / COUNT($Q$2:$Q$981)) * 0.4) + ((_xlfn.RANK.EQ(T191, $T$2:$T$981,1 ) / COUNT($T$2:$T$981)) * 0.4) + ((_xlfn.RANK.EQ(U191, $U$2:$U$981, 1) / COUNT($U$2:$U$981)) * 0.1)</f>
        <v>0.66817042606516286</v>
      </c>
      <c r="W191" s="11">
        <f>((_xlfn.RANK.EQ(AA191, $AA$2:$AA$982, 1) / COUNT($AA$2:$AA$982)) * 0.5) + ((_xlfn.RANK.EQ(AB191, $AB$2:$AB$982,1 ) / COUNT($AB$2:$AB$982)) * 0.5)</f>
        <v>0.14661654135338345</v>
      </c>
      <c r="X191" s="11">
        <f>((_xlfn.RANK.EQ(AC191, $AC$2:$AC$982, 1) / COUNT($AC$2:$AC$983)) * 1)</f>
        <v>7.2681704260651625E-2</v>
      </c>
      <c r="Y191" s="62">
        <f>((_xlfn.RANK.EQ(C191, Price, 0) / COUNT(Price)) * 0.5) + ((_xlfn.RANK.EQ(AD191, Price_BVPS, 1) / COUNT(Price_BVPS)) * 0.5)</f>
        <v>3.3834586466165412E-2</v>
      </c>
      <c r="Z191" s="8">
        <f>IF(OR(H191="", I191="", H191=0, I191=0), 0, H191-I191)</f>
        <v>-6354000</v>
      </c>
      <c r="AA191">
        <f>IF(OR(H191="", I191="", H191=0, I191=0), 0, (H191-I191) / ( (ABS(I191))))</f>
        <v>-4.9679437060203284</v>
      </c>
      <c r="AB191">
        <f>IF(OR(H191="", I191="", H191=0, I191=0), 0, (H191-I191) / ( (ABS(H191))))</f>
        <v>-0.83243809773352551</v>
      </c>
      <c r="AC191">
        <f>IF(OR(H191="", I191="", H191=0, I191=0), 0, IF(ABS(H191-I191) = (ABS(H191) + ABS(I191)), 0, (H191-I191) / ((ABS(H191) + ABS(I191)) / 200)))</f>
        <v>-142.59425493716338</v>
      </c>
      <c r="AD191" s="2">
        <f>G191-C191</f>
        <v>-18.828019142150879</v>
      </c>
    </row>
    <row r="192" spans="1:30" x14ac:dyDescent="0.25">
      <c r="A192" s="7" t="s">
        <v>503</v>
      </c>
      <c r="B192" s="7" t="s">
        <v>504</v>
      </c>
      <c r="C192" s="8">
        <v>15.970000267028809</v>
      </c>
      <c r="D192" s="9">
        <v>-0.62868086301052861</v>
      </c>
      <c r="E192" s="9">
        <v>1.6302446545137919</v>
      </c>
      <c r="F192" s="9">
        <v>39.398399353027344</v>
      </c>
      <c r="G192" s="9">
        <v>10.525073051452637</v>
      </c>
      <c r="H192" s="8">
        <v>593000</v>
      </c>
      <c r="I192" s="8">
        <v>-5411000</v>
      </c>
      <c r="J192" s="68"/>
      <c r="K192" s="7" t="s">
        <v>31</v>
      </c>
      <c r="L192" s="7" t="s">
        <v>505</v>
      </c>
      <c r="M192" s="9">
        <v>23.750261306762695</v>
      </c>
      <c r="N192" s="9">
        <v>4.5722998678684235E-2</v>
      </c>
      <c r="O192" s="10">
        <v>19.271999740600585</v>
      </c>
      <c r="P192" s="2">
        <f>C192-O192</f>
        <v>-3.3019994735717759</v>
      </c>
      <c r="Q192" s="11">
        <f>((_xlfn.RANK.EQ(F192, PE, 1) / COUNT(PE)) * 0.4) + ((_xlfn.RANK.EQ(N192, Cash_Ratio, 1) / COUNT(Cash_Ratio)) * 0.4) + ((_xlfn.RANK.EQ(M192, Debt_Equity, 0) / COUNT(Debt_Equity)) * 0.2)</f>
        <v>0.44634908826837411</v>
      </c>
      <c r="R192" s="9">
        <v>4.5722998678684235E-2</v>
      </c>
      <c r="S192" s="30">
        <f>((_xlfn.RANK.EQ(F192, PE, 1) / COUNT(PE)) * 0.4) + ((_xlfn.RANK.EQ(R192, $R$2:$R$400, 1) / COUNT($R$2:$R$400)) * 0.4) + ((_xlfn.RANK.EQ(M192, Debt_Equity, 0) / COUNT(Debt_Equity)) * 0.2)</f>
        <v>0.53634085213032578</v>
      </c>
      <c r="T192" s="11">
        <f>((_xlfn.RANK.EQ(D192, Alpha, 1) / COUNT(Alpha)) * 0.5) + ((_xlfn.RANK.EQ(E192, Beta, 1) / COUNT(Beta)) * 0.5)</f>
        <v>0.49624060150375937</v>
      </c>
      <c r="U192" s="11">
        <f>((_xlfn.RANK.EQ(H192, Accounts_Re,1 ) / COUNT(Accounts_Re)) * 0.5) + ((_xlfn.RANK.EQ(I192, Acc._payable, 0) / COUNT(Acc._payable)) * 0.5)</f>
        <v>0.72054789372815753</v>
      </c>
      <c r="V192" s="11">
        <f>((_xlfn.RANK.EQ(Q192, $Q$2:$Q$981, 1) / COUNT($Q$2:$Q$981)) * 0.4) + ((_xlfn.RANK.EQ(T192, $T$2:$T$981,1 ) / COUNT($T$2:$T$981)) * 0.4) + ((_xlfn.RANK.EQ(U192, $U$2:$U$981, 1) / COUNT($U$2:$U$981)) * 0.1)</f>
        <v>0.49624060150375943</v>
      </c>
      <c r="W192" s="11">
        <f>((_xlfn.RANK.EQ(AA192, $AA$2:$AA$982, 1) / COUNT($AA$2:$AA$982)) * 0.5) + ((_xlfn.RANK.EQ(AB192, $AB$2:$AB$982,1 ) / COUNT($AB$2:$AB$982)) * 0.5)</f>
        <v>0.91353383458646609</v>
      </c>
      <c r="X192" s="11">
        <f>((_xlfn.RANK.EQ(AC192, $AC$2:$AC$982, 1) / COUNT($AC$2:$AC$983)) * 1)</f>
        <v>0.19799498746867167</v>
      </c>
      <c r="Y192" s="62">
        <f>((_xlfn.RANK.EQ(C192, Price, 0) / COUNT(Price)) * 0.5) + ((_xlfn.RANK.EQ(AD192, Price_BVPS, 1) / COUNT(Price_BVPS)) * 0.5)</f>
        <v>0.49624060150375937</v>
      </c>
      <c r="Z192" s="8">
        <f>IF(OR(H192="", I192="", H192=0, I192=0), 0, H192-I192)</f>
        <v>6004000</v>
      </c>
      <c r="AA192">
        <f>IF(OR(H192="", I192="", H192=0, I192=0), 0, (H192-I192) / ( (ABS(I192))))</f>
        <v>1.1095915727222325</v>
      </c>
      <c r="AB192">
        <f>IF(OR(H192="", I192="", H192=0, I192=0), 0, (H192-I192) / ( (ABS(H192))))</f>
        <v>10.124789207419898</v>
      </c>
      <c r="AC192">
        <f>IF(OR(H192="", I192="", H192=0, I192=0), 0, IF(ABS(H192-I192) = (ABS(H192) + ABS(I192)), 0, (H192-I192) / ((ABS(H192) + ABS(I192)) / 200)))</f>
        <v>0</v>
      </c>
      <c r="AD192" s="2">
        <f>G192-C192</f>
        <v>-5.4449272155761719</v>
      </c>
    </row>
    <row r="193" spans="1:30" x14ac:dyDescent="0.25">
      <c r="A193" s="7" t="s">
        <v>213</v>
      </c>
      <c r="B193" s="7" t="s">
        <v>214</v>
      </c>
      <c r="C193" s="8">
        <v>24.450000762939453</v>
      </c>
      <c r="D193" s="9">
        <v>0.19162169124183379</v>
      </c>
      <c r="E193" s="9">
        <v>0.8339093798167001</v>
      </c>
      <c r="F193" s="9">
        <v>16.248708724975586</v>
      </c>
      <c r="G193" s="9">
        <v>16.046873092651367</v>
      </c>
      <c r="H193" s="8">
        <v>-646016</v>
      </c>
      <c r="I193" s="8">
        <v>-1228000</v>
      </c>
      <c r="J193" s="68"/>
      <c r="K193" s="7" t="s">
        <v>31</v>
      </c>
      <c r="L193" s="7" t="s">
        <v>20</v>
      </c>
      <c r="M193" s="9">
        <v>50.112876892089844</v>
      </c>
      <c r="N193" s="9">
        <v>0.30765101313591003</v>
      </c>
      <c r="O193" s="10">
        <v>29.268000411987305</v>
      </c>
      <c r="P193" s="2">
        <f>C193-O193</f>
        <v>-4.8179996490478523</v>
      </c>
      <c r="Q193" s="11">
        <f>((_xlfn.RANK.EQ(F193, PE, 1) / COUNT(PE)) * 0.4) + ((_xlfn.RANK.EQ(N193, Cash_Ratio, 1) / COUNT(Cash_Ratio)) * 0.4) + ((_xlfn.RANK.EQ(M193, Debt_Equity, 0) / COUNT(Debt_Equity)) * 0.2)</f>
        <v>0.32018562306827136</v>
      </c>
      <c r="R193" s="9">
        <v>0.30765101313591003</v>
      </c>
      <c r="S193" s="30">
        <f>((_xlfn.RANK.EQ(F193, PE, 1) / COUNT(PE)) * 0.4) + ((_xlfn.RANK.EQ(R193, $R$2:$R$400, 1) / COUNT($R$2:$R$400)) * 0.4) + ((_xlfn.RANK.EQ(M193, Debt_Equity, 0) / COUNT(Debt_Equity)) * 0.2)</f>
        <v>0.37894736842105259</v>
      </c>
      <c r="T193" s="11">
        <f>((_xlfn.RANK.EQ(D193, Alpha, 1) / COUNT(Alpha)) * 0.5) + ((_xlfn.RANK.EQ(E193, Beta, 1) / COUNT(Beta)) * 0.5)</f>
        <v>0.55263157894736836</v>
      </c>
      <c r="U193" s="11">
        <f>((_xlfn.RANK.EQ(H193, Accounts_Re,1 ) / COUNT(Accounts_Re)) * 0.5) + ((_xlfn.RANK.EQ(I193, Acc._payable, 0) / COUNT(Acc._payable)) * 0.5)</f>
        <v>0.540152568486716</v>
      </c>
      <c r="V193" s="11">
        <f>((_xlfn.RANK.EQ(Q193, $Q$2:$Q$981, 1) / COUNT($Q$2:$Q$981)) * 0.4) + ((_xlfn.RANK.EQ(T193, $T$2:$T$981,1 ) / COUNT($T$2:$T$981)) * 0.4) + ((_xlfn.RANK.EQ(U193, $U$2:$U$981, 1) / COUNT($U$2:$U$981)) * 0.1)</f>
        <v>0.43934837092731827</v>
      </c>
      <c r="W193" s="11">
        <f>((_xlfn.RANK.EQ(AA193, $AA$2:$AA$982, 1) / COUNT($AA$2:$AA$982)) * 0.5) + ((_xlfn.RANK.EQ(AB193, $AB$2:$AB$982,1 ) / COUNT($AB$2:$AB$982)) * 0.5)</f>
        <v>0.82330827067669166</v>
      </c>
      <c r="X193" s="11">
        <f>((_xlfn.RANK.EQ(AC193, $AC$2:$AC$982, 1) / COUNT($AC$2:$AC$983)) * 1)</f>
        <v>0.90225563909774431</v>
      </c>
      <c r="Y193" s="62">
        <f>((_xlfn.RANK.EQ(C193, Price, 0) / COUNT(Price)) * 0.5) + ((_xlfn.RANK.EQ(AD193, Price_BVPS, 1) / COUNT(Price_BVPS)) * 0.5)</f>
        <v>0.25939849624060152</v>
      </c>
      <c r="Z193" s="8">
        <f>IF(OR(H193="", I193="", H193=0, I193=0), 0, H193-I193)</f>
        <v>581984</v>
      </c>
      <c r="AA193">
        <f>IF(OR(H193="", I193="", H193=0, I193=0), 0, (H193-I193) / ( (ABS(I193))))</f>
        <v>0.47392833876221496</v>
      </c>
      <c r="AB193">
        <f>IF(OR(H193="", I193="", H193=0, I193=0), 0, (H193-I193) / ( (ABS(H193))))</f>
        <v>0.90088171190806421</v>
      </c>
      <c r="AC193">
        <f>IF(OR(H193="", I193="", H193=0, I193=0), 0, IF(ABS(H193-I193) = (ABS(H193) + ABS(I193)), 0, (H193-I193) / ((ABS(H193) + ABS(I193)) / 200)))</f>
        <v>62.110889127947679</v>
      </c>
      <c r="AD193" s="2">
        <f>G193-C193</f>
        <v>-8.4031276702880859</v>
      </c>
    </row>
    <row r="194" spans="1:30" x14ac:dyDescent="0.25">
      <c r="A194" s="7" t="s">
        <v>430</v>
      </c>
      <c r="B194" s="7" t="s">
        <v>431</v>
      </c>
      <c r="C194" s="8">
        <v>17.770000457763672</v>
      </c>
      <c r="D194" s="9">
        <v>-0.62063053624990838</v>
      </c>
      <c r="E194" s="9">
        <v>0.83698830587942175</v>
      </c>
      <c r="F194" s="9">
        <v>18.032928466796875</v>
      </c>
      <c r="G194" s="9">
        <v>21.557516098022461</v>
      </c>
      <c r="H194" s="8">
        <v>7781000</v>
      </c>
      <c r="I194" s="8">
        <v>-2973000</v>
      </c>
      <c r="J194" s="68"/>
      <c r="K194" s="7" t="s">
        <v>432</v>
      </c>
      <c r="L194" s="7" t="s">
        <v>65</v>
      </c>
      <c r="M194" s="9">
        <v>10.7362060546875</v>
      </c>
      <c r="N194" s="9">
        <v>1.1094889640808105</v>
      </c>
      <c r="O194" s="10">
        <v>21.181999969482423</v>
      </c>
      <c r="P194" s="2">
        <f>C194-O194</f>
        <v>-3.4119995117187507</v>
      </c>
      <c r="Q194" s="11">
        <f>((_xlfn.RANK.EQ(F194, PE, 1) / COUNT(PE)) * 0.4) + ((_xlfn.RANK.EQ(N194, Cash_Ratio, 1) / COUNT(Cash_Ratio)) * 0.4) + ((_xlfn.RANK.EQ(M194, Debt_Equity, 0) / COUNT(Debt_Equity)) * 0.2)</f>
        <v>0.49937564759956432</v>
      </c>
      <c r="R194" s="9">
        <v>1.1094889640808105</v>
      </c>
      <c r="S194" s="30">
        <f>((_xlfn.RANK.EQ(F194, PE, 1) / COUNT(PE)) * 0.4) + ((_xlfn.RANK.EQ(R194, $R$2:$R$400, 1) / COUNT($R$2:$R$400)) * 0.4) + ((_xlfn.RANK.EQ(M194, Debt_Equity, 0) / COUNT(Debt_Equity)) * 0.2)</f>
        <v>0.52731829573934841</v>
      </c>
      <c r="T194" s="11">
        <f>((_xlfn.RANK.EQ(D194, Alpha, 1) / COUNT(Alpha)) * 0.5) + ((_xlfn.RANK.EQ(E194, Beta, 1) / COUNT(Beta)) * 0.5)</f>
        <v>0.27568922305764409</v>
      </c>
      <c r="U194" s="11">
        <f>((_xlfn.RANK.EQ(H194, Accounts_Re,1 ) / COUNT(Accounts_Re)) * 0.5) + ((_xlfn.RANK.EQ(I194, Acc._payable, 0) / COUNT(Acc._payable)) * 0.5)</f>
        <v>0.78168802374957724</v>
      </c>
      <c r="V194" s="11">
        <f>((_xlfn.RANK.EQ(Q194, $Q$2:$Q$981, 1) / COUNT($Q$2:$Q$981)) * 0.4) + ((_xlfn.RANK.EQ(T194, $T$2:$T$981,1 ) / COUNT($T$2:$T$981)) * 0.4) + ((_xlfn.RANK.EQ(U194, $U$2:$U$981, 1) / COUNT($U$2:$U$981)) * 0.1)</f>
        <v>0.39448621553884716</v>
      </c>
      <c r="W194" s="11">
        <f>((_xlfn.RANK.EQ(AA194, $AA$2:$AA$982, 1) / COUNT($AA$2:$AA$982)) * 0.5) + ((_xlfn.RANK.EQ(AB194, $AB$2:$AB$982,1 ) / COUNT($AB$2:$AB$982)) * 0.5)</f>
        <v>0.92230576441102752</v>
      </c>
      <c r="X194" s="11">
        <f>((_xlfn.RANK.EQ(AC194, $AC$2:$AC$982, 1) / COUNT($AC$2:$AC$983)) * 1)</f>
        <v>0.19799498746867167</v>
      </c>
      <c r="Y194" s="62">
        <f>((_xlfn.RANK.EQ(C194, Price, 0) / COUNT(Price)) * 0.5) + ((_xlfn.RANK.EQ(AD194, Price_BVPS, 1) / COUNT(Price_BVPS)) * 0.5)</f>
        <v>0.63659147869674182</v>
      </c>
      <c r="Z194" s="8">
        <f>IF(OR(H194="", I194="", H194=0, I194=0), 0, H194-I194)</f>
        <v>10754000</v>
      </c>
      <c r="AA194">
        <f>IF(OR(H194="", I194="", H194=0, I194=0), 0, (H194-I194) / ( (ABS(I194))))</f>
        <v>3.617221661621258</v>
      </c>
      <c r="AB194">
        <f>IF(OR(H194="", I194="", H194=0, I194=0), 0, (H194-I194) / ( (ABS(H194))))</f>
        <v>1.3820845649659428</v>
      </c>
      <c r="AC194">
        <f>IF(OR(H194="", I194="", H194=0, I194=0), 0, IF(ABS(H194-I194) = (ABS(H194) + ABS(I194)), 0, (H194-I194) / ((ABS(H194) + ABS(I194)) / 200)))</f>
        <v>0</v>
      </c>
      <c r="AD194" s="2">
        <f>G194-C194</f>
        <v>3.7875156402587891</v>
      </c>
    </row>
    <row r="195" spans="1:30" x14ac:dyDescent="0.25">
      <c r="A195" s="7" t="s">
        <v>902</v>
      </c>
      <c r="B195" s="7" t="s">
        <v>903</v>
      </c>
      <c r="C195" s="8">
        <v>10.659999847412109</v>
      </c>
      <c r="D195" s="9">
        <v>0.37831070110234988</v>
      </c>
      <c r="E195" s="9">
        <v>0.27375412795792725</v>
      </c>
      <c r="F195" s="9">
        <v>280.41436767578125</v>
      </c>
      <c r="G195" s="9">
        <v>5.8933720588684082</v>
      </c>
      <c r="H195" s="8">
        <v>7469000</v>
      </c>
      <c r="I195" s="8">
        <v>6650000</v>
      </c>
      <c r="J195" s="68"/>
      <c r="K195" s="7" t="s">
        <v>102</v>
      </c>
      <c r="L195" s="7" t="s">
        <v>20</v>
      </c>
      <c r="M195" s="9">
        <v>12.857754707336426</v>
      </c>
      <c r="N195" s="9">
        <v>1.1548329591751099</v>
      </c>
      <c r="O195" s="10">
        <v>12.73400001525879</v>
      </c>
      <c r="P195" s="2">
        <f>C195-O195</f>
        <v>-2.0740001678466804</v>
      </c>
      <c r="Q195" s="11">
        <f>((_xlfn.RANK.EQ(F195, PE, 1) / COUNT(PE)) * 0.4) + ((_xlfn.RANK.EQ(N195, Cash_Ratio, 1) / COUNT(Cash_Ratio)) * 0.4) + ((_xlfn.RANK.EQ(M195, Debt_Equity, 0) / COUNT(Debt_Equity)) * 0.2)</f>
        <v>0.81822223403030547</v>
      </c>
      <c r="R195" s="9">
        <v>1.1548329591751099</v>
      </c>
      <c r="S195" s="30">
        <f>((_xlfn.RANK.EQ(F195, PE, 1) / COUNT(PE)) * 0.4) + ((_xlfn.RANK.EQ(R195, $R$2:$R$400, 1) / COUNT($R$2:$R$400)) * 0.4) + ((_xlfn.RANK.EQ(M195, Debt_Equity, 0) / COUNT(Debt_Equity)) * 0.2)</f>
        <v>0.84411027568922303</v>
      </c>
      <c r="T195" s="11">
        <f>((_xlfn.RANK.EQ(D195, Alpha, 1) / COUNT(Alpha)) * 0.5) + ((_xlfn.RANK.EQ(E195, Beta, 1) / COUNT(Beta)) * 0.5)</f>
        <v>0.40350877192982459</v>
      </c>
      <c r="U195" s="11">
        <f>((_xlfn.RANK.EQ(H195, Accounts_Re,1 ) / COUNT(Accounts_Re)) * 0.5) + ((_xlfn.RANK.EQ(I195, Acc._payable, 0) / COUNT(Acc._payable)) * 0.5)</f>
        <v>0.50473488407049716</v>
      </c>
      <c r="V195" s="11">
        <f>((_xlfn.RANK.EQ(Q195, $Q$2:$Q$981, 1) / COUNT($Q$2:$Q$981)) * 0.4) + ((_xlfn.RANK.EQ(T195, $T$2:$T$981,1 ) / COUNT($T$2:$T$981)) * 0.4) + ((_xlfn.RANK.EQ(U195, $U$2:$U$981, 1) / COUNT($U$2:$U$981)) * 0.1)</f>
        <v>0.59924812030075181</v>
      </c>
      <c r="W195" s="11">
        <f>((_xlfn.RANK.EQ(AA195, $AA$2:$AA$982, 1) / COUNT($AA$2:$AA$982)) * 0.5) + ((_xlfn.RANK.EQ(AB195, $AB$2:$AB$982,1 ) / COUNT($AB$2:$AB$982)) * 0.5)</f>
        <v>0.75689223057644106</v>
      </c>
      <c r="X195" s="11">
        <f>((_xlfn.RANK.EQ(AC195, $AC$2:$AC$982, 1) / COUNT($AC$2:$AC$983)) * 1)</f>
        <v>0.85463659147869675</v>
      </c>
      <c r="Y195" s="62">
        <f>((_xlfn.RANK.EQ(C195, Price, 0) / COUNT(Price)) * 0.5) + ((_xlfn.RANK.EQ(AD195, Price_BVPS, 1) / COUNT(Price_BVPS)) * 0.5)</f>
        <v>0.75062656641604009</v>
      </c>
      <c r="Z195" s="8">
        <f>IF(OR(H195="", I195="", H195=0, I195=0), 0, H195-I195)</f>
        <v>819000</v>
      </c>
      <c r="AA195">
        <f>IF(OR(H195="", I195="", H195=0, I195=0), 0, (H195-I195) / ( (ABS(I195))))</f>
        <v>0.12315789473684211</v>
      </c>
      <c r="AB195">
        <f>IF(OR(H195="", I195="", H195=0, I195=0), 0, (H195-I195) / ( (ABS(H195))))</f>
        <v>0.10965323336457357</v>
      </c>
      <c r="AC195">
        <f>IF(OR(H195="", I195="", H195=0, I195=0), 0, IF(ABS(H195-I195) = (ABS(H195) + ABS(I195)), 0, (H195-I195) / ((ABS(H195) + ABS(I195)) / 200)))</f>
        <v>11.601388200297471</v>
      </c>
      <c r="AD195" s="2">
        <f>G195-C195</f>
        <v>-4.7666277885437012</v>
      </c>
    </row>
    <row r="196" spans="1:30" x14ac:dyDescent="0.25">
      <c r="A196" s="7" t="s">
        <v>100</v>
      </c>
      <c r="B196" s="7" t="s">
        <v>101</v>
      </c>
      <c r="C196" s="8">
        <v>27.489999771118164</v>
      </c>
      <c r="D196" s="9">
        <v>3.8740454870525083E-2</v>
      </c>
      <c r="E196" s="9">
        <v>0.48138515664165776</v>
      </c>
      <c r="F196" s="9">
        <v>108.28376007080078</v>
      </c>
      <c r="G196" s="9">
        <v>6.9220290184020996</v>
      </c>
      <c r="H196" s="8">
        <v>-148062016</v>
      </c>
      <c r="I196" s="8">
        <v>-21246976</v>
      </c>
      <c r="J196" s="68"/>
      <c r="K196" s="7" t="s">
        <v>102</v>
      </c>
      <c r="L196" s="7" t="s">
        <v>65</v>
      </c>
      <c r="M196" s="9">
        <v>46.067340850830078</v>
      </c>
      <c r="N196" s="9">
        <v>0.41707101464271545</v>
      </c>
      <c r="O196" s="10">
        <v>32.868000030517578</v>
      </c>
      <c r="P196" s="2">
        <f>C196-O196</f>
        <v>-5.3780002593994141</v>
      </c>
      <c r="Q196" s="11">
        <f>((_xlfn.RANK.EQ(F196, PE, 1) / COUNT(PE)) * 0.4) + ((_xlfn.RANK.EQ(N196, Cash_Ratio, 1) / COUNT(Cash_Ratio)) * 0.4) + ((_xlfn.RANK.EQ(M196, Debt_Equity, 0) / COUNT(Debt_Equity)) * 0.2)</f>
        <v>0.65959244400754535</v>
      </c>
      <c r="R196" s="9">
        <v>0.41707101464271545</v>
      </c>
      <c r="S196" s="30">
        <f>((_xlfn.RANK.EQ(F196, PE, 1) / COUNT(PE)) * 0.4) + ((_xlfn.RANK.EQ(R196, $R$2:$R$400, 1) / COUNT($R$2:$R$400)) * 0.4) + ((_xlfn.RANK.EQ(M196, Debt_Equity, 0) / COUNT(Debt_Equity)) * 0.2)</f>
        <v>0.71177944862155385</v>
      </c>
      <c r="T196" s="11">
        <f>((_xlfn.RANK.EQ(D196, Alpha, 1) / COUNT(Alpha)) * 0.5) + ((_xlfn.RANK.EQ(E196, Beta, 1) / COUNT(Beta)) * 0.5)</f>
        <v>0.3721804511278195</v>
      </c>
      <c r="U196" s="11">
        <f>((_xlfn.RANK.EQ(H196, Accounts_Re,1 ) / COUNT(Accounts_Re)) * 0.5) + ((_xlfn.RANK.EQ(I196, Acc._payable, 0) / COUNT(Acc._payable)) * 0.5)</f>
        <v>0.48007089799957409</v>
      </c>
      <c r="V196" s="11">
        <f>((_xlfn.RANK.EQ(Q196, $Q$2:$Q$981, 1) / COUNT($Q$2:$Q$981)) * 0.4) + ((_xlfn.RANK.EQ(T196, $T$2:$T$981,1 ) / COUNT($T$2:$T$981)) * 0.4) + ((_xlfn.RANK.EQ(U196, $U$2:$U$981, 1) / COUNT($U$2:$U$981)) * 0.1)</f>
        <v>0.5295739348370927</v>
      </c>
      <c r="W196" s="11">
        <f>((_xlfn.RANK.EQ(AA196, $AA$2:$AA$982, 1) / COUNT($AA$2:$AA$982)) * 0.5) + ((_xlfn.RANK.EQ(AB196, $AB$2:$AB$982,1 ) / COUNT($AB$2:$AB$982)) * 0.5)</f>
        <v>0.14160401002506265</v>
      </c>
      <c r="X196" s="11">
        <f>((_xlfn.RANK.EQ(AC196, $AC$2:$AC$982, 1) / COUNT($AC$2:$AC$983)) * 1)</f>
        <v>7.0175438596491224E-2</v>
      </c>
      <c r="Y196" s="62">
        <f>((_xlfn.RANK.EQ(C196, Price, 0) / COUNT(Price)) * 0.5) + ((_xlfn.RANK.EQ(AD196, Price_BVPS, 1) / COUNT(Price_BVPS)) * 0.5)</f>
        <v>5.0125313283208017E-2</v>
      </c>
      <c r="Z196" s="8">
        <f>IF(OR(H196="", I196="", H196=0, I196=0), 0, H196-I196)</f>
        <v>-126815040</v>
      </c>
      <c r="AA196">
        <f>IF(OR(H196="", I196="", H196=0, I196=0), 0, (H196-I196) / ( (ABS(I196))))</f>
        <v>-5.9686159573955369</v>
      </c>
      <c r="AB196">
        <f>IF(OR(H196="", I196="", H196=0, I196=0), 0, (H196-I196) / ( (ABS(H196))))</f>
        <v>-0.85649948194680803</v>
      </c>
      <c r="AC196">
        <f>IF(OR(H196="", I196="", H196=0, I196=0), 0, IF(ABS(H196-I196) = (ABS(H196) + ABS(I196)), 0, (H196-I196) / ((ABS(H196) + ABS(I196)) / 200)))</f>
        <v>-149.80307720454684</v>
      </c>
      <c r="AD196" s="2">
        <f>G196-C196</f>
        <v>-20.567970752716064</v>
      </c>
    </row>
    <row r="197" spans="1:30" x14ac:dyDescent="0.25">
      <c r="A197" s="7" t="s">
        <v>583</v>
      </c>
      <c r="B197" s="7" t="s">
        <v>584</v>
      </c>
      <c r="C197" s="8">
        <v>14.390000343322754</v>
      </c>
      <c r="D197" s="9">
        <v>3.9075919850561157E-2</v>
      </c>
      <c r="E197" s="9">
        <v>0.55557918593945621</v>
      </c>
      <c r="F197" s="9">
        <v>28.920999526977539</v>
      </c>
      <c r="G197" s="9">
        <v>4.9151268005371094</v>
      </c>
      <c r="H197" s="8">
        <v>919000</v>
      </c>
      <c r="I197" s="8">
        <v>-249000</v>
      </c>
      <c r="J197" s="68"/>
      <c r="K197" s="7" t="s">
        <v>398</v>
      </c>
      <c r="L197" s="29" t="s">
        <v>585</v>
      </c>
      <c r="M197" s="9">
        <v>0</v>
      </c>
      <c r="N197" s="9">
        <v>1.8514070510864258</v>
      </c>
      <c r="O197" s="10">
        <v>17.728000068664549</v>
      </c>
      <c r="P197" s="2">
        <f>C197-O197</f>
        <v>-3.3379997253417955</v>
      </c>
      <c r="Q197" s="11">
        <f>((_xlfn.RANK.EQ(F197, PE, 1) / COUNT(PE)) * 0.4) + ((_xlfn.RANK.EQ(N197, Cash_Ratio, 1) / COUNT(Cash_Ratio)) * 0.4) + ((_xlfn.RANK.EQ(M197, Debt_Equity, 0) / COUNT(Debt_Equity)) * 0.2)</f>
        <v>0.69766819876546493</v>
      </c>
      <c r="R197" s="9">
        <v>1.8514070510864258</v>
      </c>
      <c r="S197" s="30">
        <f>((_xlfn.RANK.EQ(F197, PE, 1) / COUNT(PE)) * 0.4) + ((_xlfn.RANK.EQ(R197, $R$2:$R$400, 1) / COUNT($R$2:$R$400)) * 0.4) + ((_xlfn.RANK.EQ(M197, Debt_Equity, 0) / COUNT(Debt_Equity)) * 0.2)</f>
        <v>0.71328320802005019</v>
      </c>
      <c r="T197" s="11">
        <f>((_xlfn.RANK.EQ(D197, Alpha, 1) / COUNT(Alpha)) * 0.5) + ((_xlfn.RANK.EQ(E197, Beta, 1) / COUNT(Beta)) * 0.5)</f>
        <v>0.38471177944862156</v>
      </c>
      <c r="U197" s="11">
        <f>((_xlfn.RANK.EQ(H197, Accounts_Re,1 ) / COUNT(Accounts_Re)) * 0.5) + ((_xlfn.RANK.EQ(I197, Acc._payable, 0) / COUNT(Acc._payable)) * 0.5)</f>
        <v>0.63882103891874287</v>
      </c>
      <c r="V197" s="11">
        <f>((_xlfn.RANK.EQ(Q197, $Q$2:$Q$981, 1) / COUNT($Q$2:$Q$981)) * 0.4) + ((_xlfn.RANK.EQ(T197, $T$2:$T$981,1 ) / COUNT($T$2:$T$981)) * 0.4) + ((_xlfn.RANK.EQ(U197, $U$2:$U$981, 1) / COUNT($U$2:$U$981)) * 0.1)</f>
        <v>0.57543859649122808</v>
      </c>
      <c r="W197" s="11">
        <f>((_xlfn.RANK.EQ(AA197, $AA$2:$AA$982, 1) / COUNT($AA$2:$AA$982)) * 0.5) + ((_xlfn.RANK.EQ(AB197, $AB$2:$AB$982,1 ) / COUNT($AB$2:$AB$982)) * 0.5)</f>
        <v>0.92481203007518797</v>
      </c>
      <c r="X197" s="11">
        <f>((_xlfn.RANK.EQ(AC197, $AC$2:$AC$982, 1) / COUNT($AC$2:$AC$983)) * 1)</f>
        <v>0.19799498746867167</v>
      </c>
      <c r="Y197" s="62">
        <f>((_xlfn.RANK.EQ(C197, Price, 0) / COUNT(Price)) * 0.5) + ((_xlfn.RANK.EQ(AD197, Price_BVPS, 1) / COUNT(Price_BVPS)) * 0.5)</f>
        <v>0.42731829573934837</v>
      </c>
      <c r="Z197" s="8">
        <f>IF(OR(H197="", I197="", H197=0, I197=0), 0, H197-I197)</f>
        <v>1168000</v>
      </c>
      <c r="AA197">
        <f>IF(OR(H197="", I197="", H197=0, I197=0), 0, (H197-I197) / ( (ABS(I197))))</f>
        <v>4.690763052208835</v>
      </c>
      <c r="AB197">
        <f>IF(OR(H197="", I197="", H197=0, I197=0), 0, (H197-I197) / ( (ABS(H197))))</f>
        <v>1.2709466811751904</v>
      </c>
      <c r="AC197">
        <f>IF(OR(H197="", I197="", H197=0, I197=0), 0, IF(ABS(H197-I197) = (ABS(H197) + ABS(I197)), 0, (H197-I197) / ((ABS(H197) + ABS(I197)) / 200)))</f>
        <v>0</v>
      </c>
      <c r="AD197" s="2">
        <f>G197-C197</f>
        <v>-9.4748735427856445</v>
      </c>
    </row>
    <row r="198" spans="1:30" s="41" customFormat="1" x14ac:dyDescent="0.25">
      <c r="A198" s="7" t="s">
        <v>396</v>
      </c>
      <c r="B198" s="7" t="s">
        <v>397</v>
      </c>
      <c r="C198" s="8">
        <v>18.649999618530273</v>
      </c>
      <c r="D198" s="9">
        <v>0.42334878449427688</v>
      </c>
      <c r="E198" s="9">
        <v>1.022783683733884</v>
      </c>
      <c r="F198" s="9">
        <v>16.330482482910156</v>
      </c>
      <c r="G198" s="9">
        <v>8.9638385772705078</v>
      </c>
      <c r="H198" s="8">
        <v>-653000</v>
      </c>
      <c r="I198" s="8">
        <v>526000</v>
      </c>
      <c r="J198" s="68"/>
      <c r="K198" s="7" t="s">
        <v>398</v>
      </c>
      <c r="L198" s="7" t="s">
        <v>84</v>
      </c>
      <c r="M198" s="9">
        <v>42.152046203613281</v>
      </c>
      <c r="N198" s="9">
        <v>0.74824798107147217</v>
      </c>
      <c r="O198" s="10">
        <v>22.963999557495118</v>
      </c>
      <c r="P198" s="2">
        <f>C198-O198</f>
        <v>-4.3139999389648445</v>
      </c>
      <c r="Q198" s="11">
        <f>((_xlfn.RANK.EQ(F198, PE, 1) / COUNT(PE)) * 0.4) + ((_xlfn.RANK.EQ(N198, Cash_Ratio, 1) / COUNT(Cash_Ratio)) * 0.4) + ((_xlfn.RANK.EQ(M198, Debt_Equity, 0) / COUNT(Debt_Equity)) * 0.2)</f>
        <v>0.40553326779847143</v>
      </c>
      <c r="R198" s="9">
        <v>0.74824798107147217</v>
      </c>
      <c r="S198" s="30">
        <f>((_xlfn.RANK.EQ(F198, PE, 1) / COUNT(PE)) * 0.4) + ((_xlfn.RANK.EQ(R198, $R$2:$R$400, 1) / COUNT($R$2:$R$400)) * 0.4) + ((_xlfn.RANK.EQ(M198, Debt_Equity, 0) / COUNT(Debt_Equity)) * 0.2)</f>
        <v>0.44210526315789472</v>
      </c>
      <c r="T198" s="11">
        <f>((_xlfn.RANK.EQ(D198, Alpha, 1) / COUNT(Alpha)) * 0.5) + ((_xlfn.RANK.EQ(E198, Beta, 1) / COUNT(Beta)) * 0.5)</f>
        <v>0.71553884711779447</v>
      </c>
      <c r="U198" s="11">
        <f>((_xlfn.RANK.EQ(H198, Accounts_Re,1 ) / COUNT(Accounts_Re)) * 0.5) + ((_xlfn.RANK.EQ(I198, Acc._payable, 0) / COUNT(Acc._payable)) * 0.5)</f>
        <v>0.41113950371400299</v>
      </c>
      <c r="V198" s="11">
        <f>((_xlfn.RANK.EQ(Q198, $Q$2:$Q$981, 1) / COUNT($Q$2:$Q$981)) * 0.4) + ((_xlfn.RANK.EQ(T198, $T$2:$T$981,1 ) / COUNT($T$2:$T$981)) * 0.4) + ((_xlfn.RANK.EQ(U198, $U$2:$U$981, 1) / COUNT($U$2:$U$981)) * 0.1)</f>
        <v>0.52055137844611532</v>
      </c>
      <c r="W198" s="11">
        <f>((_xlfn.RANK.EQ(AA198, $AA$2:$AA$982, 1) / COUNT($AA$2:$AA$982)) * 0.5) + ((_xlfn.RANK.EQ(AB198, $AB$2:$AB$982,1 ) / COUNT($AB$2:$AB$982)) * 0.5)</f>
        <v>0.11278195488721804</v>
      </c>
      <c r="X198" s="11">
        <f>((_xlfn.RANK.EQ(AC198, $AC$2:$AC$982, 1) / COUNT($AC$2:$AC$983)) * 1)</f>
        <v>0.19799498746867167</v>
      </c>
      <c r="Y198" s="62">
        <f>((_xlfn.RANK.EQ(C198, Price, 0) / COUNT(Price)) * 0.5) + ((_xlfn.RANK.EQ(AD198, Price_BVPS, 1) / COUNT(Price_BVPS)) * 0.5)</f>
        <v>0.31328320802005011</v>
      </c>
      <c r="Z198" s="8">
        <f>IF(OR(H198="", I198="", H198=0, I198=0), 0, H198-I198)</f>
        <v>-1179000</v>
      </c>
      <c r="AA198">
        <f>IF(OR(H198="", I198="", H198=0, I198=0), 0, (H198-I198) / ( (ABS(I198))))</f>
        <v>-2.2414448669201521</v>
      </c>
      <c r="AB198">
        <f>IF(OR(H198="", I198="", H198=0, I198=0), 0, (H198-I198) / ( (ABS(H198))))</f>
        <v>-1.8055130168453293</v>
      </c>
      <c r="AC198">
        <f>IF(OR(H198="", I198="", H198=0, I198=0), 0, IF(ABS(H198-I198) = (ABS(H198) + ABS(I198)), 0, (H198-I198) / ((ABS(H198) + ABS(I198)) / 200)))</f>
        <v>0</v>
      </c>
      <c r="AD198" s="2">
        <f>G198-C198</f>
        <v>-9.6861610412597656</v>
      </c>
    </row>
    <row r="199" spans="1:30" x14ac:dyDescent="0.25">
      <c r="A199" s="7" t="s">
        <v>474</v>
      </c>
      <c r="B199" s="7" t="s">
        <v>475</v>
      </c>
      <c r="C199" s="8">
        <v>16.629999160766602</v>
      </c>
      <c r="D199" s="9">
        <v>0.21242673639131365</v>
      </c>
      <c r="E199" s="9">
        <v>0.95404346167814447</v>
      </c>
      <c r="F199" s="9">
        <v>821.08331298828125</v>
      </c>
      <c r="G199" s="9">
        <v>14.514925956726074</v>
      </c>
      <c r="H199" s="8">
        <v>-587008</v>
      </c>
      <c r="I199" s="8">
        <v>-6687000</v>
      </c>
      <c r="J199" s="68"/>
      <c r="K199" s="7" t="s">
        <v>187</v>
      </c>
      <c r="L199" s="7" t="s">
        <v>476</v>
      </c>
      <c r="M199" s="9">
        <v>28.823093414306641</v>
      </c>
      <c r="N199" s="9">
        <v>1.1076509952545166</v>
      </c>
      <c r="O199" s="10">
        <v>19.993999481201172</v>
      </c>
      <c r="P199" s="2">
        <f>C199-O199</f>
        <v>-3.3640003204345703</v>
      </c>
      <c r="Q199" s="11">
        <f>((_xlfn.RANK.EQ(F199, PE, 1) / COUNT(PE)) * 0.4) + ((_xlfn.RANK.EQ(N199, Cash_Ratio, 1) / COUNT(Cash_Ratio)) * 0.4) + ((_xlfn.RANK.EQ(M199, Debt_Equity, 0) / COUNT(Debt_Equity)) * 0.2)</f>
        <v>0.80924041552644865</v>
      </c>
      <c r="R199" s="9">
        <v>1.1076509952545166</v>
      </c>
      <c r="S199" s="30">
        <f>((_xlfn.RANK.EQ(F199, PE, 1) / COUNT(PE)) * 0.4) + ((_xlfn.RANK.EQ(R199, $R$2:$R$400, 1) / COUNT($R$2:$R$400)) * 0.4) + ((_xlfn.RANK.EQ(M199, Debt_Equity, 0) / COUNT(Debt_Equity)) * 0.2)</f>
        <v>0.837593984962406</v>
      </c>
      <c r="T199" s="11">
        <f>((_xlfn.RANK.EQ(D199, Alpha, 1) / COUNT(Alpha)) * 0.5) + ((_xlfn.RANK.EQ(E199, Beta, 1) / COUNT(Beta)) * 0.5)</f>
        <v>0.61152882205513781</v>
      </c>
      <c r="U199" s="11">
        <f>((_xlfn.RANK.EQ(H199, Accounts_Re,1 ) / COUNT(Accounts_Re)) * 0.5) + ((_xlfn.RANK.EQ(I199, Acc._payable, 0) / COUNT(Acc._payable)) * 0.5)</f>
        <v>0.59967682537296607</v>
      </c>
      <c r="V199" s="11">
        <f>((_xlfn.RANK.EQ(Q199, $Q$2:$Q$981, 1) / COUNT($Q$2:$Q$981)) * 0.4) + ((_xlfn.RANK.EQ(T199, $T$2:$T$981,1 ) / COUNT($T$2:$T$981)) * 0.4) + ((_xlfn.RANK.EQ(U199, $U$2:$U$981, 1) / COUNT($U$2:$U$981)) * 0.1)</f>
        <v>0.74360902255639094</v>
      </c>
      <c r="W199" s="11">
        <f>((_xlfn.RANK.EQ(AA199, $AA$2:$AA$982, 1) / COUNT($AA$2:$AA$982)) * 0.5) + ((_xlfn.RANK.EQ(AB199, $AB$2:$AB$982,1 ) / COUNT($AB$2:$AB$982)) * 0.5)</f>
        <v>0.90350877192982448</v>
      </c>
      <c r="X199" s="11">
        <f>((_xlfn.RANK.EQ(AC199, $AC$2:$AC$982, 1) / COUNT($AC$2:$AC$983)) * 1)</f>
        <v>0.96992481203007519</v>
      </c>
      <c r="Y199" s="62">
        <f>((_xlfn.RANK.EQ(C199, Price, 0) / COUNT(Price)) * 0.5) + ((_xlfn.RANK.EQ(AD199, Price_BVPS, 1) / COUNT(Price_BVPS)) * 0.5)</f>
        <v>0.56015037593984962</v>
      </c>
      <c r="Z199" s="8">
        <f>IF(OR(H199="", I199="", H199=0, I199=0), 0, H199-I199)</f>
        <v>6099992</v>
      </c>
      <c r="AA199">
        <f>IF(OR(H199="", I199="", H199=0, I199=0), 0, (H199-I199) / ( (ABS(I199))))</f>
        <v>0.91221653955435922</v>
      </c>
      <c r="AB199">
        <f>IF(OR(H199="", I199="", H199=0, I199=0), 0, (H199-I199) / ( (ABS(H199))))</f>
        <v>10.391667575228958</v>
      </c>
      <c r="AC199">
        <f>IF(OR(H199="", I199="", H199=0, I199=0), 0, IF(ABS(H199-I199) = (ABS(H199) + ABS(I199)), 0, (H199-I199) / ((ABS(H199) + ABS(I199)) / 200)))</f>
        <v>167.72024446494973</v>
      </c>
      <c r="AD199" s="2">
        <f>G199-C199</f>
        <v>-2.1150732040405273</v>
      </c>
    </row>
    <row r="200" spans="1:30" x14ac:dyDescent="0.25">
      <c r="A200" s="7" t="s">
        <v>458</v>
      </c>
      <c r="B200" s="7" t="s">
        <v>459</v>
      </c>
      <c r="C200" s="8">
        <v>16.989999771118164</v>
      </c>
      <c r="D200" s="9">
        <v>0.49573514371708605</v>
      </c>
      <c r="E200" s="9">
        <v>1.2396878375189619</v>
      </c>
      <c r="F200" s="9">
        <v>30.15809440612793</v>
      </c>
      <c r="G200" s="9">
        <v>17.316463470458984</v>
      </c>
      <c r="H200" s="8">
        <v>-32400000</v>
      </c>
      <c r="I200" s="8">
        <v>-2300000</v>
      </c>
      <c r="J200" s="68"/>
      <c r="K200" s="7" t="s">
        <v>187</v>
      </c>
      <c r="L200" s="7" t="s">
        <v>20</v>
      </c>
      <c r="M200" s="9">
        <v>55.185272216796875</v>
      </c>
      <c r="N200" s="9">
        <v>1.2615050077438354</v>
      </c>
      <c r="O200" s="10">
        <v>19.389999961853029</v>
      </c>
      <c r="P200" s="2">
        <f>C200-O200</f>
        <v>-2.4000001907348647</v>
      </c>
      <c r="Q200" s="11">
        <f>((_xlfn.RANK.EQ(F200, PE, 1) / COUNT(PE)) * 0.4) + ((_xlfn.RANK.EQ(N200, Cash_Ratio, 1) / COUNT(Cash_Ratio)) * 0.4) + ((_xlfn.RANK.EQ(M200, Debt_Equity, 0) / COUNT(Debt_Equity)) * 0.2)</f>
        <v>0.59220666507257547</v>
      </c>
      <c r="R200" s="9">
        <v>1.2615050077438354</v>
      </c>
      <c r="S200" s="30">
        <f>((_xlfn.RANK.EQ(F200, PE, 1) / COUNT(PE)) * 0.4) + ((_xlfn.RANK.EQ(R200, $R$2:$R$400, 1) / COUNT($R$2:$R$400)) * 0.4) + ((_xlfn.RANK.EQ(M200, Debt_Equity, 0) / COUNT(Debt_Equity)) * 0.2)</f>
        <v>0.61604010025062661</v>
      </c>
      <c r="T200" s="11">
        <f>((_xlfn.RANK.EQ(D200, Alpha, 1) / COUNT(Alpha)) * 0.5) + ((_xlfn.RANK.EQ(E200, Beta, 1) / COUNT(Beta)) * 0.5)</f>
        <v>0.81077694235588971</v>
      </c>
      <c r="U200" s="11">
        <f>((_xlfn.RANK.EQ(H200, Accounts_Re,1 ) / COUNT(Accounts_Re)) * 0.5) + ((_xlfn.RANK.EQ(I200, Acc._payable, 0) / COUNT(Acc._payable)) * 0.5)</f>
        <v>0.41506645121691532</v>
      </c>
      <c r="V200" s="11">
        <f>((_xlfn.RANK.EQ(Q200, $Q$2:$Q$981, 1) / COUNT($Q$2:$Q$981)) * 0.4) + ((_xlfn.RANK.EQ(T200, $T$2:$T$981,1 ) / COUNT($T$2:$T$981)) * 0.4) + ((_xlfn.RANK.EQ(U200, $U$2:$U$981, 1) / COUNT($U$2:$U$981)) * 0.1)</f>
        <v>0.68872180451127818</v>
      </c>
      <c r="W200" s="11">
        <f>((_xlfn.RANK.EQ(AA200, $AA$2:$AA$982, 1) / COUNT($AA$2:$AA$982)) * 0.5) + ((_xlfn.RANK.EQ(AB200, $AB$2:$AB$982,1 ) / COUNT($AB$2:$AB$982)) * 0.5)</f>
        <v>0.12531328320802004</v>
      </c>
      <c r="X200" s="11">
        <f>((_xlfn.RANK.EQ(AC200, $AC$2:$AC$982, 1) / COUNT($AC$2:$AC$983)) * 1)</f>
        <v>3.7593984962406013E-2</v>
      </c>
      <c r="Y200" s="62">
        <f>((_xlfn.RANK.EQ(C200, Price, 0) / COUNT(Price)) * 0.5) + ((_xlfn.RANK.EQ(AD200, Price_BVPS, 1) / COUNT(Price_BVPS)) * 0.5)</f>
        <v>0.60902255639097747</v>
      </c>
      <c r="Z200" s="8">
        <f>IF(OR(H200="", I200="", H200=0, I200=0), 0, H200-I200)</f>
        <v>-30100000</v>
      </c>
      <c r="AA200">
        <f>IF(OR(H200="", I200="", H200=0, I200=0), 0, (H200-I200) / ( (ABS(I200))))</f>
        <v>-13.086956521739131</v>
      </c>
      <c r="AB200">
        <f>IF(OR(H200="", I200="", H200=0, I200=0), 0, (H200-I200) / ( (ABS(H200))))</f>
        <v>-0.92901234567901236</v>
      </c>
      <c r="AC200">
        <f>IF(OR(H200="", I200="", H200=0, I200=0), 0, IF(ABS(H200-I200) = (ABS(H200) + ABS(I200)), 0, (H200-I200) / ((ABS(H200) + ABS(I200)) / 200)))</f>
        <v>-173.48703170028818</v>
      </c>
      <c r="AD200" s="2">
        <f>G200-C200</f>
        <v>0.32646369934082031</v>
      </c>
    </row>
    <row r="201" spans="1:30" x14ac:dyDescent="0.25">
      <c r="A201" s="7" t="s">
        <v>253</v>
      </c>
      <c r="B201" s="7" t="s">
        <v>254</v>
      </c>
      <c r="C201" s="8">
        <v>22.569999694824219</v>
      </c>
      <c r="D201" s="9">
        <v>0.4537390655084253</v>
      </c>
      <c r="E201" s="9">
        <v>0.90141450724661265</v>
      </c>
      <c r="F201" s="9">
        <v>38.750198364257813</v>
      </c>
      <c r="G201" s="9">
        <v>26.615531921386719</v>
      </c>
      <c r="H201" s="8">
        <v>-8300000</v>
      </c>
      <c r="I201" s="8">
        <v>-5600000</v>
      </c>
      <c r="J201" s="68"/>
      <c r="K201" s="7" t="s">
        <v>187</v>
      </c>
      <c r="L201" s="7" t="s">
        <v>20</v>
      </c>
      <c r="M201" s="9">
        <v>17.864156723022461</v>
      </c>
      <c r="N201" s="9">
        <v>0.4428429901599884</v>
      </c>
      <c r="O201" s="10">
        <v>27.182000350952148</v>
      </c>
      <c r="P201" s="2">
        <f>C201-O201</f>
        <v>-4.612000656127929</v>
      </c>
      <c r="Q201" s="11">
        <f>((_xlfn.RANK.EQ(F201, PE, 1) / COUNT(PE)) * 0.4) + ((_xlfn.RANK.EQ(N201, Cash_Ratio, 1) / COUNT(Cash_Ratio)) * 0.4) + ((_xlfn.RANK.EQ(M201, Debt_Equity, 0) / COUNT(Debt_Equity)) * 0.2)</f>
        <v>0.58404314673609825</v>
      </c>
      <c r="R201" s="9">
        <v>0.4428429901599884</v>
      </c>
      <c r="S201" s="30">
        <f>((_xlfn.RANK.EQ(F201, PE, 1) / COUNT(PE)) * 0.4) + ((_xlfn.RANK.EQ(R201, $R$2:$R$400, 1) / COUNT($R$2:$R$400)) * 0.4) + ((_xlfn.RANK.EQ(M201, Debt_Equity, 0) / COUNT(Debt_Equity)) * 0.2)</f>
        <v>0.63458646616541359</v>
      </c>
      <c r="T201" s="11">
        <f>((_xlfn.RANK.EQ(D201, Alpha, 1) / COUNT(Alpha)) * 0.5) + ((_xlfn.RANK.EQ(E201, Beta, 1) / COUNT(Beta)) * 0.5)</f>
        <v>0.67794486215538852</v>
      </c>
      <c r="U201" s="11">
        <f>((_xlfn.RANK.EQ(H201, Accounts_Re,1 ) / COUNT(Accounts_Re)) * 0.5) + ((_xlfn.RANK.EQ(I201, Acc._payable, 0) / COUNT(Acc._payable)) * 0.5)</f>
        <v>0.48014605488958201</v>
      </c>
      <c r="V201" s="11">
        <f>((_xlfn.RANK.EQ(Q201, $Q$2:$Q$981, 1) / COUNT($Q$2:$Q$981)) * 0.4) + ((_xlfn.RANK.EQ(T201, $T$2:$T$981,1 ) / COUNT($T$2:$T$981)) * 0.4) + ((_xlfn.RANK.EQ(U201, $U$2:$U$981, 1) / COUNT($U$2:$U$981)) * 0.1)</f>
        <v>0.66416040100250628</v>
      </c>
      <c r="W201" s="11">
        <f>((_xlfn.RANK.EQ(AA201, $AA$2:$AA$982, 1) / COUNT($AA$2:$AA$982)) * 0.5) + ((_xlfn.RANK.EQ(AB201, $AB$2:$AB$982,1 ) / COUNT($AB$2:$AB$982)) * 0.5)</f>
        <v>0.26817042606516289</v>
      </c>
      <c r="X201" s="11">
        <f>((_xlfn.RANK.EQ(AC201, $AC$2:$AC$982, 1) / COUNT($AC$2:$AC$983)) * 1)</f>
        <v>0.14035087719298245</v>
      </c>
      <c r="Y201" s="61">
        <f>((_xlfn.RANK.EQ(C201, Price, 0) / COUNT(Price)) * 0.5) + ((_xlfn.RANK.EQ(AD201, Price_BVPS, 1) / COUNT(Price_BVPS)) * 0.5)</f>
        <v>0.54761904761904767</v>
      </c>
      <c r="Z201" s="8">
        <f>IF(OR(H201="", I201="", H201=0, I201=0), 0, H201-I201)</f>
        <v>-2700000</v>
      </c>
      <c r="AA201">
        <f>IF(OR(H201="", I201="", H201=0, I201=0), 0, (H201-I201) / ( (ABS(I201))))</f>
        <v>-0.48214285714285715</v>
      </c>
      <c r="AB201">
        <f>IF(OR(H201="", I201="", H201=0, I201=0), 0, (H201-I201) / ( (ABS(H201))))</f>
        <v>-0.3253012048192771</v>
      </c>
      <c r="AC201">
        <f>IF(OR(H201="", I201="", H201=0, I201=0), 0, IF(ABS(H201-I201) = (ABS(H201) + ABS(I201)), 0, (H201-I201) / ((ABS(H201) + ABS(I201)) / 200)))</f>
        <v>-38.848920863309353</v>
      </c>
      <c r="AD201" s="2">
        <f>G201-C201</f>
        <v>4.0455322265625</v>
      </c>
    </row>
    <row r="202" spans="1:30" x14ac:dyDescent="0.25">
      <c r="A202" s="7" t="s">
        <v>558</v>
      </c>
      <c r="B202" s="7" t="s">
        <v>559</v>
      </c>
      <c r="C202" s="8">
        <v>14.930000305175781</v>
      </c>
      <c r="D202" s="9">
        <v>0.92593457523311773</v>
      </c>
      <c r="E202" s="9">
        <v>0.47213595502688471</v>
      </c>
      <c r="F202" s="9">
        <v>41.507942199707031</v>
      </c>
      <c r="G202" s="9">
        <v>1.4927370548248291</v>
      </c>
      <c r="H202" s="8">
        <v>12590000</v>
      </c>
      <c r="I202" s="8">
        <v>2911000</v>
      </c>
      <c r="J202" s="68"/>
      <c r="K202" s="7" t="s">
        <v>187</v>
      </c>
      <c r="L202" s="7" t="s">
        <v>20</v>
      </c>
      <c r="M202" s="9">
        <v>555.17572021484375</v>
      </c>
      <c r="N202" s="9">
        <v>1.4506850242614746</v>
      </c>
      <c r="O202" s="10">
        <v>17.506000137329103</v>
      </c>
      <c r="P202" s="2">
        <f>C202-O202</f>
        <v>-2.5759998321533217</v>
      </c>
      <c r="Q202" s="11">
        <f>((_xlfn.RANK.EQ(F202, PE, 1) / COUNT(PE)) * 0.4) + ((_xlfn.RANK.EQ(N202, Cash_Ratio, 1) / COUNT(Cash_Ratio)) * 0.4) + ((_xlfn.RANK.EQ(M202, Debt_Equity, 0) / COUNT(Debt_Equity)) * 0.2)</f>
        <v>0.580777030916514</v>
      </c>
      <c r="R202" s="9">
        <v>1.4506850242614746</v>
      </c>
      <c r="S202" s="30">
        <f>((_xlfn.RANK.EQ(F202, PE, 1) / COUNT(PE)) * 0.4) + ((_xlfn.RANK.EQ(R202, $R$2:$R$400, 1) / COUNT($R$2:$R$400)) * 0.4) + ((_xlfn.RANK.EQ(M202, Debt_Equity, 0) / COUNT(Debt_Equity)) * 0.2)</f>
        <v>0.60050125313283209</v>
      </c>
      <c r="T202" s="11">
        <f>((_xlfn.RANK.EQ(D202, Alpha, 1) / COUNT(Alpha)) * 0.5) + ((_xlfn.RANK.EQ(E202, Beta, 1) / COUNT(Beta)) * 0.5)</f>
        <v>0.61278195488721798</v>
      </c>
      <c r="U202" s="11">
        <f>((_xlfn.RANK.EQ(H202, Accounts_Re,1 ) / COUNT(Accounts_Re)) * 0.5) + ((_xlfn.RANK.EQ(I202, Acc._payable, 0) / COUNT(Acc._payable)) * 0.5)</f>
        <v>0.58392519384214547</v>
      </c>
      <c r="V202" s="11">
        <f>((_xlfn.RANK.EQ(Q202, $Q$2:$Q$981, 1) / COUNT($Q$2:$Q$981)) * 0.4) + ((_xlfn.RANK.EQ(T202, $T$2:$T$981,1 ) / COUNT($T$2:$T$981)) * 0.4) + ((_xlfn.RANK.EQ(U202, $U$2:$U$981, 1) / COUNT($U$2:$U$981)) * 0.1)</f>
        <v>0.65288220551378451</v>
      </c>
      <c r="W202" s="11">
        <f>((_xlfn.RANK.EQ(AA202, $AA$2:$AA$982, 1) / COUNT($AA$2:$AA$982)) * 0.5) + ((_xlfn.RANK.EQ(AB202, $AB$2:$AB$982,1 ) / COUNT($AB$2:$AB$982)) * 0.5)</f>
        <v>0.88095238095238093</v>
      </c>
      <c r="X202" s="11">
        <f>((_xlfn.RANK.EQ(AC202, $AC$2:$AC$982, 1) / COUNT($AC$2:$AC$983)) * 1)</f>
        <v>0.93984962406015038</v>
      </c>
      <c r="Y202" s="62">
        <f>((_xlfn.RANK.EQ(C202, Price, 0) / COUNT(Price)) * 0.5) + ((_xlfn.RANK.EQ(AD202, Price_BVPS, 1) / COUNT(Price_BVPS)) * 0.5)</f>
        <v>0.34837092731829572</v>
      </c>
      <c r="Z202" s="8">
        <f>IF(OR(H202="", I202="", H202=0, I202=0), 0, H202-I202)</f>
        <v>9679000</v>
      </c>
      <c r="AA202">
        <f>IF(OR(H202="", I202="", H202=0, I202=0), 0, (H202-I202) / ( (ABS(I202))))</f>
        <v>3.3249742356578493</v>
      </c>
      <c r="AB202">
        <f>IF(OR(H202="", I202="", H202=0, I202=0), 0, (H202-I202) / ( (ABS(H202))))</f>
        <v>0.76878474980142975</v>
      </c>
      <c r="AC202">
        <f>IF(OR(H202="", I202="", H202=0, I202=0), 0, IF(ABS(H202-I202) = (ABS(H202) + ABS(I202)), 0, (H202-I202) / ((ABS(H202) + ABS(I202)) / 200)))</f>
        <v>124.88226566027998</v>
      </c>
      <c r="AD202" s="2">
        <f>G202-C202</f>
        <v>-13.437263250350952</v>
      </c>
    </row>
    <row r="203" spans="1:30" x14ac:dyDescent="0.25">
      <c r="A203" s="7" t="s">
        <v>185</v>
      </c>
      <c r="B203" s="7" t="s">
        <v>186</v>
      </c>
      <c r="C203" s="8">
        <v>25.239999771118164</v>
      </c>
      <c r="D203" s="9">
        <v>1.0548833512867004</v>
      </c>
      <c r="E203" s="9">
        <v>0.85736383990380194</v>
      </c>
      <c r="F203" s="9">
        <v>40.932975769042969</v>
      </c>
      <c r="G203" s="9">
        <v>7.9973511695861816</v>
      </c>
      <c r="H203" s="8">
        <v>-700032</v>
      </c>
      <c r="I203" s="8">
        <v>84000000</v>
      </c>
      <c r="J203" s="68"/>
      <c r="K203" s="7" t="s">
        <v>187</v>
      </c>
      <c r="L203" s="7" t="s">
        <v>16</v>
      </c>
      <c r="M203" s="9">
        <v>94.112236022949219</v>
      </c>
      <c r="N203" s="9">
        <v>0.1861259937286377</v>
      </c>
      <c r="O203" s="10">
        <v>29.857999420166017</v>
      </c>
      <c r="P203" s="2">
        <f>C203-O203</f>
        <v>-4.617999649047853</v>
      </c>
      <c r="Q203" s="11">
        <f>((_xlfn.RANK.EQ(F203, PE, 1) / COUNT(PE)) * 0.4) + ((_xlfn.RANK.EQ(N203, Cash_Ratio, 1) / COUNT(Cash_Ratio)) * 0.4) + ((_xlfn.RANK.EQ(M203, Debt_Equity, 0) / COUNT(Debt_Equity)) * 0.2)</f>
        <v>0.46803758512890009</v>
      </c>
      <c r="R203" s="9">
        <v>0.1861259937286377</v>
      </c>
      <c r="S203" s="30">
        <f>((_xlfn.RANK.EQ(F203, PE, 1) / COUNT(PE)) * 0.4) + ((_xlfn.RANK.EQ(R203, $R$2:$R$400, 1) / COUNT($R$2:$R$400)) * 0.4) + ((_xlfn.RANK.EQ(M203, Debt_Equity, 0) / COUNT(Debt_Equity)) * 0.2)</f>
        <v>0.53583959899749378</v>
      </c>
      <c r="T203" s="11">
        <f>((_xlfn.RANK.EQ(D203, Alpha, 1) / COUNT(Alpha)) * 0.5) + ((_xlfn.RANK.EQ(E203, Beta, 1) / COUNT(Beta)) * 0.5)</f>
        <v>0.74185463659147866</v>
      </c>
      <c r="U203" s="11">
        <f>((_xlfn.RANK.EQ(H203, Accounts_Re,1 ) / COUNT(Accounts_Re)) * 0.5) + ((_xlfn.RANK.EQ(I203, Acc._payable, 0) / COUNT(Acc._payable)) * 0.5)</f>
        <v>0.18869389851314619</v>
      </c>
      <c r="V203" s="11">
        <f>((_xlfn.RANK.EQ(Q203, $Q$2:$Q$981, 1) / COUNT($Q$2:$Q$981)) * 0.4) + ((_xlfn.RANK.EQ(T203, $T$2:$T$981,1 ) / COUNT($T$2:$T$981)) * 0.4) + ((_xlfn.RANK.EQ(U203, $U$2:$U$981, 1) / COUNT($U$2:$U$981)) * 0.1)</f>
        <v>0.5591478696741855</v>
      </c>
      <c r="W203" s="11">
        <f>((_xlfn.RANK.EQ(AA203, $AA$2:$AA$982, 1) / COUNT($AA$2:$AA$982)) * 0.5) + ((_xlfn.RANK.EQ(AB203, $AB$2:$AB$982,1 ) / COUNT($AB$2:$AB$982)) * 0.5)</f>
        <v>9.6491228070175433E-2</v>
      </c>
      <c r="X203" s="11">
        <f>((_xlfn.RANK.EQ(AC203, $AC$2:$AC$982, 1) / COUNT($AC$2:$AC$983)) * 1)</f>
        <v>0.19799498746867167</v>
      </c>
      <c r="Y203" s="62">
        <f>((_xlfn.RANK.EQ(C203, Price, 0) / COUNT(Price)) * 0.5) + ((_xlfn.RANK.EQ(AD203, Price_BVPS, 1) / COUNT(Price_BVPS)) * 0.5)</f>
        <v>0.11027568922305764</v>
      </c>
      <c r="Z203" s="8">
        <f>IF(OR(H203="", I203="", H203=0, I203=0), 0, H203-I203)</f>
        <v>-84700032</v>
      </c>
      <c r="AA203">
        <f>IF(OR(H203="", I203="", H203=0, I203=0), 0, (H203-I203) / ( (ABS(I203))))</f>
        <v>-1.0083337142857143</v>
      </c>
      <c r="AB203">
        <f>IF(OR(H203="", I203="", H203=0, I203=0), 0, (H203-I203) / ( (ABS(H203))))</f>
        <v>-120.99451453647833</v>
      </c>
      <c r="AC203">
        <f>IF(OR(H203="", I203="", H203=0, I203=0), 0, IF(ABS(H203-I203) = (ABS(H203) + ABS(I203)), 0, (H203-I203) / ((ABS(H203) + ABS(I203)) / 200)))</f>
        <v>0</v>
      </c>
      <c r="AD203" s="2">
        <f>G203-C203</f>
        <v>-17.242648601531982</v>
      </c>
    </row>
    <row r="204" spans="1:30" x14ac:dyDescent="0.25">
      <c r="A204" s="7" t="s">
        <v>211</v>
      </c>
      <c r="B204" s="7" t="s">
        <v>212</v>
      </c>
      <c r="C204" s="8">
        <v>24.649999618530273</v>
      </c>
      <c r="D204" s="9">
        <v>4.4820862567010239E-4</v>
      </c>
      <c r="E204" s="9">
        <v>0.96563983518421226</v>
      </c>
      <c r="F204" s="9">
        <v>22.950860977172852</v>
      </c>
      <c r="G204" s="9">
        <v>15.123395919799805</v>
      </c>
      <c r="H204" s="8">
        <v>-65000000</v>
      </c>
      <c r="I204" s="8">
        <v>8000000</v>
      </c>
      <c r="J204" s="68"/>
      <c r="K204" s="7" t="s">
        <v>187</v>
      </c>
      <c r="L204" s="7" t="s">
        <v>20</v>
      </c>
      <c r="M204" s="9">
        <v>72.193214416503906</v>
      </c>
      <c r="N204" s="9">
        <v>0.21088400483131409</v>
      </c>
      <c r="O204" s="10">
        <v>28.971999359130859</v>
      </c>
      <c r="P204" s="2">
        <f>C204-O204</f>
        <v>-4.3219997406005852</v>
      </c>
      <c r="Q204" s="11">
        <f>((_xlfn.RANK.EQ(F204, PE, 1) / COUNT(PE)) * 0.4) + ((_xlfn.RANK.EQ(N204, Cash_Ratio, 1) / COUNT(Cash_Ratio)) * 0.4) + ((_xlfn.RANK.EQ(M204, Debt_Equity, 0) / COUNT(Debt_Equity)) * 0.2)</f>
        <v>0.37653851944348504</v>
      </c>
      <c r="R204" s="9">
        <v>0.21088400483131409</v>
      </c>
      <c r="S204" s="30">
        <f>((_xlfn.RANK.EQ(F204, PE, 1) / COUNT(PE)) * 0.4) + ((_xlfn.RANK.EQ(R204, $R$2:$R$400, 1) / COUNT($R$2:$R$400)) * 0.4) + ((_xlfn.RANK.EQ(M204, Debt_Equity, 0) / COUNT(Debt_Equity)) * 0.2)</f>
        <v>0.44310776942355889</v>
      </c>
      <c r="T204" s="11">
        <f>((_xlfn.RANK.EQ(D204, Alpha, 1) / COUNT(Alpha)) * 0.5) + ((_xlfn.RANK.EQ(E204, Beta, 1) / COUNT(Beta)) * 0.5)</f>
        <v>0.47243107769423559</v>
      </c>
      <c r="U204" s="11">
        <f>((_xlfn.RANK.EQ(H204, Accounts_Re,1 ) / COUNT(Accounts_Re)) * 0.5) + ((_xlfn.RANK.EQ(I204, Acc._payable, 0) / COUNT(Acc._payable)) * 0.5)</f>
        <v>0.12266230756704621</v>
      </c>
      <c r="V204" s="11">
        <f>((_xlfn.RANK.EQ(Q204, $Q$2:$Q$981, 1) / COUNT($Q$2:$Q$981)) * 0.4) + ((_xlfn.RANK.EQ(T204, $T$2:$T$981,1 ) / COUNT($T$2:$T$981)) * 0.4) + ((_xlfn.RANK.EQ(U204, $U$2:$U$981, 1) / COUNT($U$2:$U$981)) * 0.1)</f>
        <v>0.35187969924812035</v>
      </c>
      <c r="W204" s="11">
        <f>((_xlfn.RANK.EQ(AA204, $AA$2:$AA$982, 1) / COUNT($AA$2:$AA$982)) * 0.5) + ((_xlfn.RANK.EQ(AB204, $AB$2:$AB$982,1 ) / COUNT($AB$2:$AB$982)) * 0.5)</f>
        <v>0.10776942355889724</v>
      </c>
      <c r="X204" s="11">
        <f>((_xlfn.RANK.EQ(AC204, $AC$2:$AC$982, 1) / COUNT($AC$2:$AC$983)) * 1)</f>
        <v>0.19799498746867167</v>
      </c>
      <c r="Y204" s="62">
        <f>((_xlfn.RANK.EQ(C204, Price, 0) / COUNT(Price)) * 0.5) + ((_xlfn.RANK.EQ(AD204, Price_BVPS, 1) / COUNT(Price_BVPS)) * 0.5)</f>
        <v>0.22807017543859648</v>
      </c>
      <c r="Z204" s="8">
        <f>IF(OR(H204="", I204="", H204=0, I204=0), 0, H204-I204)</f>
        <v>-73000000</v>
      </c>
      <c r="AA204">
        <f>IF(OR(H204="", I204="", H204=0, I204=0), 0, (H204-I204) / ( (ABS(I204))))</f>
        <v>-9.125</v>
      </c>
      <c r="AB204">
        <f>IF(OR(H204="", I204="", H204=0, I204=0), 0, (H204-I204) / ( (ABS(H204))))</f>
        <v>-1.1230769230769231</v>
      </c>
      <c r="AC204">
        <f>IF(OR(H204="", I204="", H204=0, I204=0), 0, IF(ABS(H204-I204) = (ABS(H204) + ABS(I204)), 0, (H204-I204) / ((ABS(H204) + ABS(I204)) / 200)))</f>
        <v>0</v>
      </c>
      <c r="AD204" s="2">
        <f>G204-C204</f>
        <v>-9.5266036987304688</v>
      </c>
    </row>
    <row r="205" spans="1:30" x14ac:dyDescent="0.25">
      <c r="A205" s="29" t="s">
        <v>499</v>
      </c>
      <c r="B205" s="7" t="s">
        <v>500</v>
      </c>
      <c r="C205" s="8">
        <v>15.979999542236328</v>
      </c>
      <c r="D205" s="9">
        <v>1.0022292359267053</v>
      </c>
      <c r="E205" s="9">
        <v>1.5058883599407753</v>
      </c>
      <c r="F205" s="9">
        <v>16.764318466186523</v>
      </c>
      <c r="G205" s="9">
        <v>11.170984268188477</v>
      </c>
      <c r="H205" s="8">
        <v>-7416960</v>
      </c>
      <c r="I205" s="8">
        <v>163090944</v>
      </c>
      <c r="J205" s="68"/>
      <c r="K205" s="7" t="s">
        <v>187</v>
      </c>
      <c r="L205" s="7" t="s">
        <v>78</v>
      </c>
      <c r="M205" s="9">
        <v>276.5697021484375</v>
      </c>
      <c r="N205" s="9">
        <v>0.11433599889278412</v>
      </c>
      <c r="O205" s="10">
        <v>18.343999862670898</v>
      </c>
      <c r="P205" s="2">
        <f>C205-O205</f>
        <v>-2.3640003204345703</v>
      </c>
      <c r="Q205" s="11">
        <f>((_xlfn.RANK.EQ(F205, PE, 1) / COUNT(PE)) * 0.4) + ((_xlfn.RANK.EQ(N205, Cash_Ratio, 1) / COUNT(Cash_Ratio)) * 0.4) + ((_xlfn.RANK.EQ(M205, Debt_Equity, 0) / COUNT(Debt_Equity)) * 0.2)</f>
        <v>0.18057157026842724</v>
      </c>
      <c r="R205" s="9">
        <v>0.11433599889278412</v>
      </c>
      <c r="S205" s="30">
        <f>((_xlfn.RANK.EQ(F205, PE, 1) / COUNT(PE)) * 0.4) + ((_xlfn.RANK.EQ(R205, $R$2:$R$400, 1) / COUNT($R$2:$R$400)) * 0.4) + ((_xlfn.RANK.EQ(M205, Debt_Equity, 0) / COUNT(Debt_Equity)) * 0.2)</f>
        <v>0.2586466165413534</v>
      </c>
      <c r="T205" s="32">
        <f>((_xlfn.RANK.EQ(D205, Alpha, 1) / COUNT(Alpha)) * 0.5) + ((_xlfn.RANK.EQ(E205, Beta, 1) / COUNT(Beta)) * 0.5)</f>
        <v>0.93107769423558895</v>
      </c>
      <c r="U205" s="11">
        <f>((_xlfn.RANK.EQ(H205, Accounts_Re,1 ) / COUNT(Accounts_Re)) * 0.5) + ((_xlfn.RANK.EQ(I205, Acc._payable, 0) / COUNT(Acc._payable)) * 0.5)</f>
        <v>9.631981761928024E-2</v>
      </c>
      <c r="V205" s="11">
        <f>((_xlfn.RANK.EQ(Q205, $Q$2:$Q$981, 1) / COUNT($Q$2:$Q$981)) * 0.4) + ((_xlfn.RANK.EQ(T205, $T$2:$T$981,1 ) / COUNT($T$2:$T$981)) * 0.4) + ((_xlfn.RANK.EQ(U205, $U$2:$U$981, 1) / COUNT($U$2:$U$981)) * 0.1)</f>
        <v>0.43834586466165415</v>
      </c>
      <c r="W205" s="11">
        <f>((_xlfn.RANK.EQ(AA205, $AA$2:$AA$982, 1) / COUNT($AA$2:$AA$982)) * 0.5) + ((_xlfn.RANK.EQ(AB205, $AB$2:$AB$982,1 ) / COUNT($AB$2:$AB$982)) * 0.5)</f>
        <v>0.10025062656641603</v>
      </c>
      <c r="X205" s="11">
        <f>((_xlfn.RANK.EQ(AC205, $AC$2:$AC$982, 1) / COUNT($AC$2:$AC$983)) * 1)</f>
        <v>0.19799498746867167</v>
      </c>
      <c r="Y205" s="62">
        <f>((_xlfn.RANK.EQ(C205, Price, 0) / COUNT(Price)) * 0.5) + ((_xlfn.RANK.EQ(AD205, Price_BVPS, 1) / COUNT(Price_BVPS)) * 0.5)</f>
        <v>0.51378446115288212</v>
      </c>
      <c r="Z205" s="8">
        <f>IF(OR(H205="", I205="", H205=0, I205=0), 0, H205-I205)</f>
        <v>-170507904</v>
      </c>
      <c r="AA205">
        <f>IF(OR(H205="", I205="", H205=0, I205=0), 0, (H205-I205) / ( (ABS(I205))))</f>
        <v>-1.0454774484596765</v>
      </c>
      <c r="AB205">
        <f>IF(OR(H205="", I205="", H205=0, I205=0), 0, (H205-I205) / ( (ABS(H205))))</f>
        <v>-22.988920528086979</v>
      </c>
      <c r="AC205">
        <f>IF(OR(H205="", I205="", H205=0, I205=0), 0, IF(ABS(H205-I205) = (ABS(H205) + ABS(I205)), 0, (H205-I205) / ((ABS(H205) + ABS(I205)) / 200)))</f>
        <v>0</v>
      </c>
      <c r="AD205" s="2">
        <f>G205-C205</f>
        <v>-4.8090152740478516</v>
      </c>
    </row>
    <row r="206" spans="1:30" x14ac:dyDescent="0.25">
      <c r="A206" s="7" t="s">
        <v>489</v>
      </c>
      <c r="B206" s="7" t="s">
        <v>490</v>
      </c>
      <c r="C206" s="8">
        <v>16.180000305175781</v>
      </c>
      <c r="D206" s="9">
        <v>0.60898016532891197</v>
      </c>
      <c r="E206" s="9">
        <v>0.7444653109356304</v>
      </c>
      <c r="F206" s="9">
        <v>30.586275100708008</v>
      </c>
      <c r="G206" s="9">
        <v>19.901187896728516</v>
      </c>
      <c r="H206" s="8">
        <v>0</v>
      </c>
      <c r="I206" s="8">
        <v>5436000</v>
      </c>
      <c r="J206" s="68"/>
      <c r="K206" s="7" t="s">
        <v>491</v>
      </c>
      <c r="L206" s="7" t="s">
        <v>65</v>
      </c>
      <c r="M206" s="9">
        <v>161.18217468261719</v>
      </c>
      <c r="N206" s="9">
        <v>3.5229001194238663E-2</v>
      </c>
      <c r="O206" s="10">
        <v>18.884000205993651</v>
      </c>
      <c r="P206" s="2">
        <f>C206-O206</f>
        <v>-2.7039999008178697</v>
      </c>
      <c r="Q206" s="11">
        <f>((_xlfn.RANK.EQ(F206, PE, 1) / COUNT(PE)) * 0.4) + ((_xlfn.RANK.EQ(N206, Cash_Ratio, 1) / COUNT(Cash_Ratio)) * 0.4) + ((_xlfn.RANK.EQ(M206, Debt_Equity, 0) / COUNT(Debt_Equity)) * 0.2)</f>
        <v>0.29601388630587072</v>
      </c>
      <c r="R206" s="9">
        <v>3.5229001194238663E-2</v>
      </c>
      <c r="S206" s="30">
        <f>((_xlfn.RANK.EQ(F206, PE, 1) / COUNT(PE)) * 0.4) + ((_xlfn.RANK.EQ(R206, $R$2:$R$400, 1) / COUNT($R$2:$R$400)) * 0.4) + ((_xlfn.RANK.EQ(M206, Debt_Equity, 0) / COUNT(Debt_Equity)) * 0.2)</f>
        <v>0.38847117794486213</v>
      </c>
      <c r="T206" s="11">
        <f>((_xlfn.RANK.EQ(D206, Alpha, 1) / COUNT(Alpha)) * 0.5) + ((_xlfn.RANK.EQ(E206, Beta, 1) / COUNT(Beta)) * 0.5)</f>
        <v>0.64912280701754388</v>
      </c>
      <c r="U206" s="11">
        <f>((_xlfn.RANK.EQ(H206, Accounts_Re,1 ) / COUNT(Accounts_Re)) * 0.5) + ((_xlfn.RANK.EQ(I206, Acc._payable, 0) / COUNT(Acc._payable)) * 0.5)</f>
        <v>0.32553580599501458</v>
      </c>
      <c r="V206" s="11">
        <f>((_xlfn.RANK.EQ(Q206, $Q$2:$Q$981, 1) / COUNT($Q$2:$Q$981)) * 0.4) + ((_xlfn.RANK.EQ(T206, $T$2:$T$981,1 ) / COUNT($T$2:$T$981)) * 0.4) + ((_xlfn.RANK.EQ(U206, $U$2:$U$981, 1) / COUNT($U$2:$U$981)) * 0.1)</f>
        <v>0.40977443609022557</v>
      </c>
      <c r="W206" s="11">
        <f>((_xlfn.RANK.EQ(AA206, $AA$2:$AA$982, 1) / COUNT($AA$2:$AA$982)) * 0.5) + ((_xlfn.RANK.EQ(AB206, $AB$2:$AB$982,1 ) / COUNT($AB$2:$AB$982)) * 0.5)</f>
        <v>0.32330827067669171</v>
      </c>
      <c r="X206" s="11">
        <f>((_xlfn.RANK.EQ(AC206, $AC$2:$AC$982, 1) / COUNT($AC$2:$AC$983)) * 1)</f>
        <v>0.19799498746867167</v>
      </c>
      <c r="Y206" s="62">
        <f>((_xlfn.RANK.EQ(C206, Price, 0) / COUNT(Price)) * 0.5) + ((_xlfn.RANK.EQ(AD206, Price_BVPS, 1) / COUNT(Price_BVPS)) * 0.5)</f>
        <v>0.66917293233082709</v>
      </c>
      <c r="Z206" s="8">
        <f>IF(OR(H206="", I206="", H206=0, I206=0), 0, H206-I206)</f>
        <v>0</v>
      </c>
      <c r="AA206">
        <f>IF(OR(H206="", I206="", H206=0, I206=0), 0, (H206-I206) / ( (ABS(I206))))</f>
        <v>0</v>
      </c>
      <c r="AB206">
        <f>IF(OR(H206="", I206="", H206=0, I206=0), 0, (H206-I206) / ( (ABS(H206))))</f>
        <v>0</v>
      </c>
      <c r="AC206">
        <f>IF(OR(H206="", I206="", H206=0, I206=0), 0, IF(ABS(H206-I206) = (ABS(H206) + ABS(I206)), 0, (H206-I206) / ((ABS(H206) + ABS(I206)) / 200)))</f>
        <v>0</v>
      </c>
      <c r="AD206" s="2">
        <f>G206-C206</f>
        <v>3.7211875915527344</v>
      </c>
    </row>
    <row r="207" spans="1:30" x14ac:dyDescent="0.25">
      <c r="A207" s="7" t="s">
        <v>883</v>
      </c>
      <c r="B207" s="7" t="s">
        <v>884</v>
      </c>
      <c r="C207" s="8">
        <v>10.890000343322754</v>
      </c>
      <c r="D207" s="9">
        <v>0.74148323240998193</v>
      </c>
      <c r="E207" s="9">
        <v>0.97801059176865246</v>
      </c>
      <c r="F207" s="9">
        <v>54.125003814697266</v>
      </c>
      <c r="G207" s="9">
        <v>15.242485046386719</v>
      </c>
      <c r="H207" s="8"/>
      <c r="I207" s="8"/>
      <c r="J207" s="68"/>
      <c r="K207" s="7" t="s">
        <v>508</v>
      </c>
      <c r="L207" s="7" t="s">
        <v>84</v>
      </c>
      <c r="M207" s="9">
        <v>228.29348754882813</v>
      </c>
      <c r="N207" s="9"/>
      <c r="O207" s="10">
        <v>12.898000144958496</v>
      </c>
      <c r="P207" s="2">
        <f>C207-O207</f>
        <v>-2.0079998016357425</v>
      </c>
      <c r="Q207" s="11">
        <f>((_xlfn.RANK.EQ(F207, PE, 1) / COUNT(PE)) * 0.4) + ((_xlfn.RANK.EQ(N207, Cash_Ratio, 1) / COUNT(Cash_Ratio)) * 0.4) + ((_xlfn.RANK.EQ(M207, Debt_Equity, 0) / COUNT(Debt_Equity)) * 0.2)</f>
        <v>0.29665152279993268</v>
      </c>
      <c r="R207" s="9">
        <v>0</v>
      </c>
      <c r="S207" s="30">
        <f>((_xlfn.RANK.EQ(F207, PE, 1) / COUNT(PE)) * 0.4) + ((_xlfn.RANK.EQ(R207, $R$2:$R$400, 1) / COUNT($R$2:$R$400)) * 0.4) + ((_xlfn.RANK.EQ(M207, Debt_Equity, 0) / COUNT(Debt_Equity)) * 0.2)</f>
        <v>0.29624060150375942</v>
      </c>
      <c r="T207" s="11">
        <f>((_xlfn.RANK.EQ(D207, Alpha, 1) / COUNT(Alpha)) * 0.5) + ((_xlfn.RANK.EQ(E207, Beta, 1) / COUNT(Beta)) * 0.5)</f>
        <v>0.76065162907268169</v>
      </c>
      <c r="U207" s="11">
        <f>((_xlfn.RANK.EQ(H207, Accounts_Re,1 ) / COUNT(Accounts_Re)) * 0.5) + ((_xlfn.RANK.EQ(I207, Acc._payable, 0) / COUNT(Acc._payable)) * 0.5)</f>
        <v>0.47722119925344153</v>
      </c>
      <c r="V207" s="11">
        <f>((_xlfn.RANK.EQ(Q207, $Q$2:$Q$981, 1) / COUNT($Q$2:$Q$981)) * 0.4) + ((_xlfn.RANK.EQ(T207, $T$2:$T$981,1 ) / COUNT($T$2:$T$981)) * 0.4) + ((_xlfn.RANK.EQ(U207, $U$2:$U$981, 1) / COUNT($U$2:$U$981)) * 0.1)</f>
        <v>0.48145363408521308</v>
      </c>
      <c r="W207" s="11">
        <f>((_xlfn.RANK.EQ(AA207, $AA$2:$AA$982, 1) / COUNT($AA$2:$AA$982)) * 0.5) + ((_xlfn.RANK.EQ(AB207, $AB$2:$AB$982,1 ) / COUNT($AB$2:$AB$982)) * 0.5)</f>
        <v>0.32330827067669171</v>
      </c>
      <c r="X207" s="11">
        <f>((_xlfn.RANK.EQ(AC207, $AC$2:$AC$982, 1) / COUNT($AC$2:$AC$983)) * 1)</f>
        <v>0.19799498746867167</v>
      </c>
      <c r="Y207" s="62">
        <f>((_xlfn.RANK.EQ(C207, Price, 0) / COUNT(Price)) * 0.5) + ((_xlfn.RANK.EQ(AD207, Price_BVPS, 1) / COUNT(Price_BVPS)) * 0.5)</f>
        <v>0.90476190476190477</v>
      </c>
      <c r="Z207" s="8">
        <f>IF(OR(H207="", I207="", H207=0, I207=0), 0, H207-I207)</f>
        <v>0</v>
      </c>
      <c r="AA207">
        <f>IF(OR(H207="", I207="", H207=0, I207=0), 0, (H207-I207) / ( (ABS(I207))))</f>
        <v>0</v>
      </c>
      <c r="AB207">
        <f>IF(OR(H207="", I207="", H207=0, I207=0), 0, (H207-I207) / ( (ABS(H207))))</f>
        <v>0</v>
      </c>
      <c r="AC207">
        <f>IF(OR(H207="", I207="", H207=0, I207=0), 0, IF(ABS(H207-I207) = (ABS(H207) + ABS(I207)), 0, (H207-I207) / ((ABS(H207) + ABS(I207)) / 200)))</f>
        <v>0</v>
      </c>
      <c r="AD207" s="2">
        <f>G207-C207</f>
        <v>4.3524847030639648</v>
      </c>
    </row>
    <row r="208" spans="1:30" x14ac:dyDescent="0.25">
      <c r="A208" s="7" t="s">
        <v>953</v>
      </c>
      <c r="B208" s="7" t="s">
        <v>954</v>
      </c>
      <c r="C208" s="8">
        <v>10</v>
      </c>
      <c r="D208" s="9">
        <v>-9.6213863728573185E-2</v>
      </c>
      <c r="E208" s="9">
        <v>0.78167011832128974</v>
      </c>
      <c r="F208" s="9">
        <v>27.000001907348633</v>
      </c>
      <c r="G208" s="9">
        <v>9.0901966094970703</v>
      </c>
      <c r="H208" s="8">
        <v>1233000448</v>
      </c>
      <c r="I208" s="8"/>
      <c r="J208" s="68"/>
      <c r="K208" s="7" t="s">
        <v>508</v>
      </c>
      <c r="L208" s="7" t="s">
        <v>144</v>
      </c>
      <c r="M208" s="9">
        <v>812.13592529296875</v>
      </c>
      <c r="N208" s="9"/>
      <c r="O208" s="10">
        <v>12.009999847412109</v>
      </c>
      <c r="P208" s="2">
        <f>C208-O208</f>
        <v>-2.009999847412109</v>
      </c>
      <c r="Q208" s="11">
        <f>((_xlfn.RANK.EQ(F208, PE, 1) / COUNT(PE)) * 0.4) + ((_xlfn.RANK.EQ(N208, Cash_Ratio, 1) / COUNT(Cash_Ratio)) * 0.4) + ((_xlfn.RANK.EQ(M208, Debt_Equity, 0) / COUNT(Debt_Equity)) * 0.2)</f>
        <v>0.16782946766208809</v>
      </c>
      <c r="R208" s="9">
        <v>0</v>
      </c>
      <c r="S208" s="30">
        <f>((_xlfn.RANK.EQ(F208, PE, 1) / COUNT(PE)) * 0.4) + ((_xlfn.RANK.EQ(R208, $R$2:$R$400, 1) / COUNT($R$2:$R$400)) * 0.4) + ((_xlfn.RANK.EQ(M208, Debt_Equity, 0) / COUNT(Debt_Equity)) * 0.2)</f>
        <v>0.1674185463659148</v>
      </c>
      <c r="T208" s="11">
        <f>((_xlfn.RANK.EQ(D208, Alpha, 1) / COUNT(Alpha)) * 0.5) + ((_xlfn.RANK.EQ(E208, Beta, 1) / COUNT(Beta)) * 0.5)</f>
        <v>0.35338345864661652</v>
      </c>
      <c r="U208" s="11">
        <f>((_xlfn.RANK.EQ(H208, Accounts_Re,1 ) / COUNT(Accounts_Re)) * 0.5) + ((_xlfn.RANK.EQ(I208, Acc._payable, 0) / COUNT(Acc._payable)) * 0.5)</f>
        <v>0.77153558052434457</v>
      </c>
      <c r="V208" s="11">
        <f>((_xlfn.RANK.EQ(Q208, $Q$2:$Q$981, 1) / COUNT($Q$2:$Q$981)) * 0.4) + ((_xlfn.RANK.EQ(T208, $T$2:$T$981,1 ) / COUNT($T$2:$T$981)) * 0.4) + ((_xlfn.RANK.EQ(U208, $U$2:$U$981, 1) / COUNT($U$2:$U$981)) * 0.1)</f>
        <v>0.25338345864661654</v>
      </c>
      <c r="W208" s="11">
        <f>((_xlfn.RANK.EQ(AA208, $AA$2:$AA$982, 1) / COUNT($AA$2:$AA$982)) * 0.5) + ((_xlfn.RANK.EQ(AB208, $AB$2:$AB$982,1 ) / COUNT($AB$2:$AB$982)) * 0.5)</f>
        <v>0.32330827067669171</v>
      </c>
      <c r="X208" s="11">
        <f>((_xlfn.RANK.EQ(AC208, $AC$2:$AC$982, 1) / COUNT($AC$2:$AC$983)) * 1)</f>
        <v>0.19799498746867167</v>
      </c>
      <c r="Y208" s="62">
        <f>((_xlfn.RANK.EQ(C208, Price, 0) / COUNT(Price)) * 0.5) + ((_xlfn.RANK.EQ(AD208, Price_BVPS, 1) / COUNT(Price_BVPS)) * 0.5)</f>
        <v>0.86090225563909772</v>
      </c>
      <c r="Z208" s="8">
        <f>IF(OR(H208="", I208="", H208=0, I208=0), 0, H208-I208)</f>
        <v>0</v>
      </c>
      <c r="AA208">
        <f>IF(OR(H208="", I208="", H208=0, I208=0), 0, (H208-I208) / ( (ABS(I208))))</f>
        <v>0</v>
      </c>
      <c r="AB208">
        <f>IF(OR(H208="", I208="", H208=0, I208=0), 0, (H208-I208) / ( (ABS(H208))))</f>
        <v>0</v>
      </c>
      <c r="AC208">
        <f>IF(OR(H208="", I208="", H208=0, I208=0), 0, IF(ABS(H208-I208) = (ABS(H208) + ABS(I208)), 0, (H208-I208) / ((ABS(H208) + ABS(I208)) / 200)))</f>
        <v>0</v>
      </c>
      <c r="AD208" s="2">
        <f>G208-C208</f>
        <v>-0.90980339050292969</v>
      </c>
    </row>
    <row r="209" spans="1:30" x14ac:dyDescent="0.25">
      <c r="A209" s="7" t="s">
        <v>506</v>
      </c>
      <c r="B209" s="7" t="s">
        <v>507</v>
      </c>
      <c r="C209" s="8">
        <v>15.829999923706055</v>
      </c>
      <c r="D209" s="9">
        <v>0.53381733162150491</v>
      </c>
      <c r="E209" s="9">
        <v>8.7441181517704816E-2</v>
      </c>
      <c r="F209" s="9">
        <v>19.660741806030273</v>
      </c>
      <c r="G209" s="9">
        <v>25.471988677978516</v>
      </c>
      <c r="H209" s="8">
        <v>3091000</v>
      </c>
      <c r="I209" s="8"/>
      <c r="J209" s="68"/>
      <c r="K209" s="7" t="s">
        <v>508</v>
      </c>
      <c r="L209" s="7" t="s">
        <v>20</v>
      </c>
      <c r="M209" s="9">
        <v>366.03335571289063</v>
      </c>
      <c r="N209" s="9"/>
      <c r="O209" s="10">
        <v>18.648000144958495</v>
      </c>
      <c r="P209" s="2">
        <f>C209-O209</f>
        <v>-2.81800022125244</v>
      </c>
      <c r="Q209" s="11">
        <f>((_xlfn.RANK.EQ(F209, PE, 1) / COUNT(PE)) * 0.4) + ((_xlfn.RANK.EQ(N209, Cash_Ratio, 1) / COUNT(Cash_Ratio)) * 0.4) + ((_xlfn.RANK.EQ(M209, Debt_Equity, 0) / COUNT(Debt_Equity)) * 0.2)</f>
        <v>0.10116280099542142</v>
      </c>
      <c r="R209" s="9">
        <v>0</v>
      </c>
      <c r="S209" s="30">
        <f>((_xlfn.RANK.EQ(F209, PE, 1) / COUNT(PE)) * 0.4) + ((_xlfn.RANK.EQ(R209, $R$2:$R$400, 1) / COUNT($R$2:$R$400)) * 0.4) + ((_xlfn.RANK.EQ(M209, Debt_Equity, 0) / COUNT(Debt_Equity)) * 0.2)</f>
        <v>0.10075187969924812</v>
      </c>
      <c r="T209" s="11">
        <f>((_xlfn.RANK.EQ(D209, Alpha, 1) / COUNT(Alpha)) * 0.5) + ((_xlfn.RANK.EQ(E209, Beta, 1) / COUNT(Beta)) * 0.5)</f>
        <v>0.42982456140350878</v>
      </c>
      <c r="U209" s="11">
        <f>((_xlfn.RANK.EQ(H209, Accounts_Re,1 ) / COUNT(Accounts_Re)) * 0.5) + ((_xlfn.RANK.EQ(I209, Acc._payable, 0) / COUNT(Acc._payable)) * 0.5)</f>
        <v>0.64110079791564889</v>
      </c>
      <c r="V209" s="11">
        <f>((_xlfn.RANK.EQ(Q209, $Q$2:$Q$981, 1) / COUNT($Q$2:$Q$981)) * 0.4) + ((_xlfn.RANK.EQ(T209, $T$2:$T$981,1 ) / COUNT($T$2:$T$981)) * 0.4) + ((_xlfn.RANK.EQ(U209, $U$2:$U$981, 1) / COUNT($U$2:$U$981)) * 0.1)</f>
        <v>0.26591478696741855</v>
      </c>
      <c r="W209" s="11">
        <f>((_xlfn.RANK.EQ(AA209, $AA$2:$AA$982, 1) / COUNT($AA$2:$AA$982)) * 0.5) + ((_xlfn.RANK.EQ(AB209, $AB$2:$AB$982,1 ) / COUNT($AB$2:$AB$982)) * 0.5)</f>
        <v>0.32330827067669171</v>
      </c>
      <c r="X209" s="11">
        <f>((_xlfn.RANK.EQ(AC209, $AC$2:$AC$982, 1) / COUNT($AC$2:$AC$983)) * 1)</f>
        <v>0.19799498746867167</v>
      </c>
      <c r="Y209" s="62">
        <f>((_xlfn.RANK.EQ(C209, Price, 0) / COUNT(Price)) * 0.5) + ((_xlfn.RANK.EQ(AD209, Price_BVPS, 1) / COUNT(Price_BVPS)) * 0.5)</f>
        <v>0.71679197994987465</v>
      </c>
      <c r="Z209" s="8">
        <f>IF(OR(H209="", I209="", H209=0, I209=0), 0, H209-I209)</f>
        <v>0</v>
      </c>
      <c r="AA209">
        <f>IF(OR(H209="", I209="", H209=0, I209=0), 0, (H209-I209) / ( (ABS(I209))))</f>
        <v>0</v>
      </c>
      <c r="AB209">
        <f>IF(OR(H209="", I209="", H209=0, I209=0), 0, (H209-I209) / ( (ABS(H209))))</f>
        <v>0</v>
      </c>
      <c r="AC209">
        <f>IF(OR(H209="", I209="", H209=0, I209=0), 0, IF(ABS(H209-I209) = (ABS(H209) + ABS(I209)), 0, (H209-I209) / ((ABS(H209) + ABS(I209)) / 200)))</f>
        <v>0</v>
      </c>
      <c r="AD209" s="2">
        <f>G209-C209</f>
        <v>9.6419887542724609</v>
      </c>
    </row>
    <row r="210" spans="1:30" x14ac:dyDescent="0.25">
      <c r="A210" s="7" t="s">
        <v>358</v>
      </c>
      <c r="B210" s="7" t="s">
        <v>359</v>
      </c>
      <c r="C210" s="8">
        <v>19.469999313354492</v>
      </c>
      <c r="D210" s="9">
        <v>4.7837570161097395E-2</v>
      </c>
      <c r="E210" s="9">
        <v>0.86665090497339481</v>
      </c>
      <c r="F210" s="9">
        <v>19.786226272583008</v>
      </c>
      <c r="G210" s="9">
        <v>19.636142730712891</v>
      </c>
      <c r="H210" s="8">
        <v>2616000</v>
      </c>
      <c r="I210" s="8"/>
      <c r="J210" s="68"/>
      <c r="K210" s="7" t="s">
        <v>360</v>
      </c>
      <c r="L210" s="7" t="s">
        <v>65</v>
      </c>
      <c r="M210" s="9">
        <v>213.04434204101563</v>
      </c>
      <c r="N210" s="9"/>
      <c r="O210" s="10">
        <v>23.293999862670898</v>
      </c>
      <c r="P210" s="2">
        <f>C210-O210</f>
        <v>-3.8240005493164055</v>
      </c>
      <c r="Q210" s="11">
        <f>((_xlfn.RANK.EQ(F210, PE, 1) / COUNT(PE)) * 0.4) + ((_xlfn.RANK.EQ(N210, Cash_Ratio, 1) / COUNT(Cash_Ratio)) * 0.4) + ((_xlfn.RANK.EQ(M210, Debt_Equity, 0) / COUNT(Debt_Equity)) * 0.2)</f>
        <v>0.11068661051923094</v>
      </c>
      <c r="R210" s="9">
        <v>0</v>
      </c>
      <c r="S210" s="30">
        <f>((_xlfn.RANK.EQ(F210, PE, 1) / COUNT(PE)) * 0.4) + ((_xlfn.RANK.EQ(R210, $R$2:$R$400, 1) / COUNT($R$2:$R$400)) * 0.4) + ((_xlfn.RANK.EQ(M210, Debt_Equity, 0) / COUNT(Debt_Equity)) * 0.2)</f>
        <v>0.11027568922305764</v>
      </c>
      <c r="T210" s="11">
        <f>((_xlfn.RANK.EQ(D210, Alpha, 1) / COUNT(Alpha)) * 0.5) + ((_xlfn.RANK.EQ(E210, Beta, 1) / COUNT(Beta)) * 0.5)</f>
        <v>0.49749373433583954</v>
      </c>
      <c r="U210" s="11">
        <f>((_xlfn.RANK.EQ(H210, Accounts_Re,1 ) / COUNT(Accounts_Re)) * 0.5) + ((_xlfn.RANK.EQ(I210, Acc._payable, 0) / COUNT(Acc._payable)) * 0.5)</f>
        <v>0.63273959390227097</v>
      </c>
      <c r="V210" s="11">
        <f>((_xlfn.RANK.EQ(Q210, $Q$2:$Q$981, 1) / COUNT($Q$2:$Q$981)) * 0.4) + ((_xlfn.RANK.EQ(T210, $T$2:$T$981,1 ) / COUNT($T$2:$T$981)) * 0.4) + ((_xlfn.RANK.EQ(U210, $U$2:$U$981, 1) / COUNT($U$2:$U$981)) * 0.1)</f>
        <v>0.31629072681704262</v>
      </c>
      <c r="W210" s="11">
        <f>((_xlfn.RANK.EQ(AA210, $AA$2:$AA$982, 1) / COUNT($AA$2:$AA$982)) * 0.5) + ((_xlfn.RANK.EQ(AB210, $AB$2:$AB$982,1 ) / COUNT($AB$2:$AB$982)) * 0.5)</f>
        <v>0.32330827067669171</v>
      </c>
      <c r="X210" s="11">
        <f>((_xlfn.RANK.EQ(AC210, $AC$2:$AC$982, 1) / COUNT($AC$2:$AC$983)) * 1)</f>
        <v>0.19799498746867167</v>
      </c>
      <c r="Y210" s="62">
        <f>((_xlfn.RANK.EQ(C210, Price, 0) / COUNT(Price)) * 0.5) + ((_xlfn.RANK.EQ(AD210, Price_BVPS, 1) / COUNT(Price_BVPS)) * 0.5)</f>
        <v>0.55263157894736836</v>
      </c>
      <c r="Z210" s="8">
        <f>IF(OR(H210="", I210="", H210=0, I210=0), 0, H210-I210)</f>
        <v>0</v>
      </c>
      <c r="AA210">
        <f>IF(OR(H210="", I210="", H210=0, I210=0), 0, (H210-I210) / ( (ABS(I210))))</f>
        <v>0</v>
      </c>
      <c r="AB210">
        <f>IF(OR(H210="", I210="", H210=0, I210=0), 0, (H210-I210) / ( (ABS(H210))))</f>
        <v>0</v>
      </c>
      <c r="AC210">
        <f>IF(OR(H210="", I210="", H210=0, I210=0), 0, IF(ABS(H210-I210) = (ABS(H210) + ABS(I210)), 0, (H210-I210) / ((ABS(H210) + ABS(I210)) / 200)))</f>
        <v>0</v>
      </c>
      <c r="AD210" s="2">
        <f>G210-C210</f>
        <v>0.16614341735839844</v>
      </c>
    </row>
    <row r="211" spans="1:30" x14ac:dyDescent="0.25">
      <c r="A211" s="7" t="s">
        <v>509</v>
      </c>
      <c r="B211" s="7" t="s">
        <v>510</v>
      </c>
      <c r="C211" s="8">
        <v>15.779999732971191</v>
      </c>
      <c r="D211" s="9">
        <v>-1.4624017461998255E-2</v>
      </c>
      <c r="E211" s="9">
        <v>0.98829214313404756</v>
      </c>
      <c r="F211" s="9">
        <v>85.515129089355469</v>
      </c>
      <c r="G211" s="9">
        <v>7.1571149826049805</v>
      </c>
      <c r="H211" s="8">
        <v>-5859000</v>
      </c>
      <c r="I211" s="8">
        <v>4178000</v>
      </c>
      <c r="J211" s="68"/>
      <c r="K211" s="7" t="s">
        <v>511</v>
      </c>
      <c r="L211" s="7" t="s">
        <v>32</v>
      </c>
      <c r="M211" s="9">
        <v>1.0171240568161011</v>
      </c>
      <c r="N211" s="9">
        <v>1.4714080095291138</v>
      </c>
      <c r="O211" s="10">
        <v>18.842000007629395</v>
      </c>
      <c r="P211" s="2">
        <f>C211-O211</f>
        <v>-3.0620002746582031</v>
      </c>
      <c r="Q211" s="11">
        <f>((_xlfn.RANK.EQ(F211, PE, 1) / COUNT(PE)) * 0.4) + ((_xlfn.RANK.EQ(N211, Cash_Ratio, 1) / COUNT(Cash_Ratio)) * 0.4) + ((_xlfn.RANK.EQ(M211, Debt_Equity, 0) / COUNT(Debt_Equity)) * 0.2)</f>
        <v>0.82830574669890289</v>
      </c>
      <c r="R211" s="9">
        <v>1.4714080095291138</v>
      </c>
      <c r="S211" s="30">
        <f>((_xlfn.RANK.EQ(F211, PE, 1) / COUNT(PE)) * 0.4) + ((_xlfn.RANK.EQ(R211, $R$2:$R$400, 1) / COUNT($R$2:$R$400)) * 0.4) + ((_xlfn.RANK.EQ(M211, Debt_Equity, 0) / COUNT(Debt_Equity)) * 0.2)</f>
        <v>0.84761904761904761</v>
      </c>
      <c r="T211" s="11">
        <f>((_xlfn.RANK.EQ(D211, Alpha, 1) / COUNT(Alpha)) * 0.5) + ((_xlfn.RANK.EQ(E211, Beta, 1) / COUNT(Beta)) * 0.5)</f>
        <v>0.46616541353383456</v>
      </c>
      <c r="U211" s="11">
        <f>((_xlfn.RANK.EQ(H211, Accounts_Re,1 ) / COUNT(Accounts_Re)) * 0.5) + ((_xlfn.RANK.EQ(I211, Acc._payable, 0) / COUNT(Acc._payable)) * 0.5)</f>
        <v>0.23536632720804679</v>
      </c>
      <c r="V211" s="11">
        <f>((_xlfn.RANK.EQ(Q211, $Q$2:$Q$981, 1) / COUNT($Q$2:$Q$981)) * 0.4) + ((_xlfn.RANK.EQ(T211, $T$2:$T$981,1 ) / COUNT($T$2:$T$981)) * 0.4) + ((_xlfn.RANK.EQ(U211, $U$2:$U$981, 1) / COUNT($U$2:$U$981)) * 0.1)</f>
        <v>0.57493734335839608</v>
      </c>
      <c r="W211" s="11">
        <f>((_xlfn.RANK.EQ(AA211, $AA$2:$AA$982, 1) / COUNT($AA$2:$AA$982)) * 0.5) + ((_xlfn.RANK.EQ(AB211, $AB$2:$AB$982,1 ) / COUNT($AB$2:$AB$982)) * 0.5)</f>
        <v>0.11403508771929824</v>
      </c>
      <c r="X211" s="11">
        <f>((_xlfn.RANK.EQ(AC211, $AC$2:$AC$982, 1) / COUNT($AC$2:$AC$983)) * 1)</f>
        <v>0.19799498746867167</v>
      </c>
      <c r="Y211" s="62">
        <f>((_xlfn.RANK.EQ(C211, Price, 0) / COUNT(Price)) * 0.5) + ((_xlfn.RANK.EQ(AD211, Price_BVPS, 1) / COUNT(Price_BVPS)) * 0.5)</f>
        <v>0.40726817042606511</v>
      </c>
      <c r="Z211" s="8">
        <f>IF(OR(H211="", I211="", H211=0, I211=0), 0, H211-I211)</f>
        <v>-10037000</v>
      </c>
      <c r="AA211">
        <f>IF(OR(H211="", I211="", H211=0, I211=0), 0, (H211-I211) / ( (ABS(I211))))</f>
        <v>-2.4023456199138344</v>
      </c>
      <c r="AB211">
        <f>IF(OR(H211="", I211="", H211=0, I211=0), 0, (H211-I211) / ( (ABS(H211))))</f>
        <v>-1.7130909711554874</v>
      </c>
      <c r="AC211">
        <f>IF(OR(H211="", I211="", H211=0, I211=0), 0, IF(ABS(H211-I211) = (ABS(H211) + ABS(I211)), 0, (H211-I211) / ((ABS(H211) + ABS(I211)) / 200)))</f>
        <v>0</v>
      </c>
      <c r="AD211" s="2">
        <f>G211-C211</f>
        <v>-8.6228847503662109</v>
      </c>
    </row>
    <row r="212" spans="1:30" x14ac:dyDescent="0.25">
      <c r="A212" s="7" t="s">
        <v>552</v>
      </c>
      <c r="B212" s="7" t="s">
        <v>553</v>
      </c>
      <c r="C212" s="8">
        <v>15.020000457763672</v>
      </c>
      <c r="D212" s="9">
        <v>0.32911998715530022</v>
      </c>
      <c r="E212" s="9">
        <v>1.1977952624384414</v>
      </c>
      <c r="F212" s="9">
        <v>3336.3056640625</v>
      </c>
      <c r="G212" s="9">
        <v>12.925490379333496</v>
      </c>
      <c r="H212" s="8">
        <v>-25679008</v>
      </c>
      <c r="I212" s="8">
        <v>-19644000</v>
      </c>
      <c r="J212" s="68"/>
      <c r="K212" s="7" t="s">
        <v>23</v>
      </c>
      <c r="L212" s="7" t="s">
        <v>28</v>
      </c>
      <c r="M212" s="9">
        <v>147.68023681640625</v>
      </c>
      <c r="N212" s="9"/>
      <c r="O212" s="10">
        <v>17.99600009918213</v>
      </c>
      <c r="P212" s="2">
        <f>C212-O212</f>
        <v>-2.9759996414184577</v>
      </c>
      <c r="Q212" s="11">
        <f>((_xlfn.RANK.EQ(F212, PE, 1) / COUNT(PE)) * 0.4) + ((_xlfn.RANK.EQ(N212, Cash_Ratio, 1) / COUNT(Cash_Ratio)) * 0.4) + ((_xlfn.RANK.EQ(M212, Debt_Equity, 0) / COUNT(Debt_Equity)) * 0.2)</f>
        <v>0.43148861553176227</v>
      </c>
      <c r="R212" s="9">
        <v>0</v>
      </c>
      <c r="S212" s="30">
        <f>((_xlfn.RANK.EQ(F212, PE, 1) / COUNT(PE)) * 0.4) + ((_xlfn.RANK.EQ(R212, $R$2:$R$400, 1) / COUNT($R$2:$R$400)) * 0.4) + ((_xlfn.RANK.EQ(M212, Debt_Equity, 0) / COUNT(Debt_Equity)) * 0.2)</f>
        <v>0.431077694235589</v>
      </c>
      <c r="T212" s="11">
        <f>((_xlfn.RANK.EQ(D212, Alpha, 1) / COUNT(Alpha)) * 0.5) + ((_xlfn.RANK.EQ(E212, Beta, 1) / COUNT(Beta)) * 0.5)</f>
        <v>0.73684210526315785</v>
      </c>
      <c r="U212" s="11">
        <f>((_xlfn.RANK.EQ(H212, Accounts_Re,1 ) / COUNT(Accounts_Re)) * 0.5) + ((_xlfn.RANK.EQ(I212, Acc._payable, 0) / COUNT(Acc._payable)) * 0.5)</f>
        <v>0.50622549572232034</v>
      </c>
      <c r="V212" s="11">
        <f>((_xlfn.RANK.EQ(Q212, $Q$2:$Q$981, 1) / COUNT($Q$2:$Q$981)) * 0.4) + ((_xlfn.RANK.EQ(T212, $T$2:$T$981,1 ) / COUNT($T$2:$T$981)) * 0.4) + ((_xlfn.RANK.EQ(U212, $U$2:$U$981, 1) / COUNT($U$2:$U$981)) * 0.1)</f>
        <v>0.59649122807017552</v>
      </c>
      <c r="W212" s="11">
        <f>((_xlfn.RANK.EQ(AA212, $AA$2:$AA$982, 1) / COUNT($AA$2:$AA$982)) * 0.5) + ((_xlfn.RANK.EQ(AB212, $AB$2:$AB$982,1 ) / COUNT($AB$2:$AB$982)) * 0.5)</f>
        <v>0.2807017543859649</v>
      </c>
      <c r="X212" s="11">
        <f>((_xlfn.RANK.EQ(AC212, $AC$2:$AC$982, 1) / COUNT($AC$2:$AC$983)) * 1)</f>
        <v>0.15789473684210525</v>
      </c>
      <c r="Y212" s="62">
        <f>((_xlfn.RANK.EQ(C212, Price, 0) / COUNT(Price)) * 0.5) + ((_xlfn.RANK.EQ(AD212, Price_BVPS, 1) / COUNT(Price_BVPS)) * 0.5)</f>
        <v>0.60401002506265666</v>
      </c>
      <c r="Z212" s="8">
        <f>IF(OR(H212="", I212="", H212=0, I212=0), 0, H212-I212)</f>
        <v>-6035008</v>
      </c>
      <c r="AA212">
        <f>IF(OR(H212="", I212="", H212=0, I212=0), 0, (H212-I212) / ( (ABS(I212))))</f>
        <v>-0.30721889635512117</v>
      </c>
      <c r="AB212">
        <f>IF(OR(H212="", I212="", H212=0, I212=0), 0, (H212-I212) / ( (ABS(H212))))</f>
        <v>-0.23501717823367632</v>
      </c>
      <c r="AC212">
        <f>IF(OR(H212="", I212="", H212=0, I212=0), 0, IF(ABS(H212-I212) = (ABS(H212) + ABS(I212)), 0, (H212-I212) / ((ABS(H212) + ABS(I212)) / 200)))</f>
        <v>-26.631100918985783</v>
      </c>
      <c r="AD212" s="2">
        <f>G212-C212</f>
        <v>-2.0945100784301758</v>
      </c>
    </row>
    <row r="213" spans="1:30" x14ac:dyDescent="0.25">
      <c r="A213" s="7" t="s">
        <v>597</v>
      </c>
      <c r="B213" s="7" t="s">
        <v>598</v>
      </c>
      <c r="C213" s="8">
        <v>14.159999847412109</v>
      </c>
      <c r="D213" s="9">
        <v>9.8324806959818462E-2</v>
      </c>
      <c r="E213" s="9">
        <v>0.67591681722382846</v>
      </c>
      <c r="F213" s="9">
        <v>111.61594390869141</v>
      </c>
      <c r="G213" s="9">
        <v>10.792742729187012</v>
      </c>
      <c r="H213" s="8">
        <v>111000</v>
      </c>
      <c r="I213" s="8">
        <v>1300000</v>
      </c>
      <c r="J213" s="68"/>
      <c r="K213" s="7" t="s">
        <v>23</v>
      </c>
      <c r="L213" s="7" t="s">
        <v>144</v>
      </c>
      <c r="M213" s="9">
        <v>88.423164367675781</v>
      </c>
      <c r="N213" s="9"/>
      <c r="O213" s="10">
        <v>17.121999931335449</v>
      </c>
      <c r="P213" s="2">
        <f>C213-O213</f>
        <v>-2.9620000839233391</v>
      </c>
      <c r="Q213" s="11">
        <f>((_xlfn.RANK.EQ(F213, PE, 1) / COUNT(PE)) * 0.4) + ((_xlfn.RANK.EQ(N213, Cash_Ratio, 1) / COUNT(Cash_Ratio)) * 0.4) + ((_xlfn.RANK.EQ(M213, Debt_Equity, 0) / COUNT(Debt_Equity)) * 0.2)</f>
        <v>0.40943347768715077</v>
      </c>
      <c r="R213" s="9">
        <v>0</v>
      </c>
      <c r="S213" s="30">
        <f>((_xlfn.RANK.EQ(F213, PE, 1) / COUNT(PE)) * 0.4) + ((_xlfn.RANK.EQ(R213, $R$2:$R$400, 1) / COUNT($R$2:$R$400)) * 0.4) + ((_xlfn.RANK.EQ(M213, Debt_Equity, 0) / COUNT(Debt_Equity)) * 0.2)</f>
        <v>0.40902255639097751</v>
      </c>
      <c r="T213" s="11">
        <f>((_xlfn.RANK.EQ(D213, Alpha, 1) / COUNT(Alpha)) * 0.5) + ((_xlfn.RANK.EQ(E213, Beta, 1) / COUNT(Beta)) * 0.5)</f>
        <v>0.45614035087719296</v>
      </c>
      <c r="U213" s="11">
        <f>((_xlfn.RANK.EQ(H213, Accounts_Re,1 ) / COUNT(Accounts_Re)) * 0.5) + ((_xlfn.RANK.EQ(I213, Acc._payable, 0) / COUNT(Acc._payable)) * 0.5)</f>
        <v>0.48907093557801917</v>
      </c>
      <c r="V213" s="11">
        <f>((_xlfn.RANK.EQ(Q213, $Q$2:$Q$981, 1) / COUNT($Q$2:$Q$981)) * 0.4) + ((_xlfn.RANK.EQ(T213, $T$2:$T$981,1 ) / COUNT($T$2:$T$981)) * 0.4) + ((_xlfn.RANK.EQ(U213, $U$2:$U$981, 1) / COUNT($U$2:$U$981)) * 0.1)</f>
        <v>0.40576441102756894</v>
      </c>
      <c r="W213" s="11">
        <f>((_xlfn.RANK.EQ(AA213, $AA$2:$AA$982, 1) / COUNT($AA$2:$AA$982)) * 0.5) + ((_xlfn.RANK.EQ(AB213, $AB$2:$AB$982,1 ) / COUNT($AB$2:$AB$982)) * 0.5)</f>
        <v>0.11779448621553884</v>
      </c>
      <c r="X213" s="11">
        <f>((_xlfn.RANK.EQ(AC213, $AC$2:$AC$982, 1) / COUNT($AC$2:$AC$983)) * 1)</f>
        <v>4.5112781954887216E-2</v>
      </c>
      <c r="Y213" s="62">
        <f>((_xlfn.RANK.EQ(C213, Price, 0) / COUNT(Price)) * 0.5) + ((_xlfn.RANK.EQ(AD213, Price_BVPS, 1) / COUNT(Price_BVPS)) * 0.5)</f>
        <v>0.60401002506265666</v>
      </c>
      <c r="Z213" s="8">
        <f>IF(OR(H213="", I213="", H213=0, I213=0), 0, H213-I213)</f>
        <v>-1189000</v>
      </c>
      <c r="AA213">
        <f>IF(OR(H213="", I213="", H213=0, I213=0), 0, (H213-I213) / ( (ABS(I213))))</f>
        <v>-0.91461538461538461</v>
      </c>
      <c r="AB213">
        <f>IF(OR(H213="", I213="", H213=0, I213=0), 0, (H213-I213) / ( (ABS(H213))))</f>
        <v>-10.711711711711711</v>
      </c>
      <c r="AC213">
        <f>IF(OR(H213="", I213="", H213=0, I213=0), 0, IF(ABS(H213-I213) = (ABS(H213) + ABS(I213)), 0, (H213-I213) / ((ABS(H213) + ABS(I213)) / 200)))</f>
        <v>-168.53295535081503</v>
      </c>
      <c r="AD213" s="2">
        <f>G213-C213</f>
        <v>-3.3672571182250977</v>
      </c>
    </row>
    <row r="214" spans="1:30" x14ac:dyDescent="0.25">
      <c r="A214" s="29" t="s">
        <v>114</v>
      </c>
      <c r="B214" s="7" t="s">
        <v>115</v>
      </c>
      <c r="C214" s="8">
        <v>27.049999237060547</v>
      </c>
      <c r="D214" s="9">
        <v>0.61430354699049483</v>
      </c>
      <c r="E214" s="9">
        <v>0.9953113891428248</v>
      </c>
      <c r="F214" s="9">
        <v>70.701423645019531</v>
      </c>
      <c r="G214" s="9">
        <v>29.27314567565918</v>
      </c>
      <c r="H214" s="8"/>
      <c r="I214" s="8">
        <v>19996000</v>
      </c>
      <c r="J214" s="68"/>
      <c r="K214" s="7" t="s">
        <v>23</v>
      </c>
      <c r="L214" s="7" t="s">
        <v>24</v>
      </c>
      <c r="M214" s="9">
        <v>57.771739959716797</v>
      </c>
      <c r="N214" s="9"/>
      <c r="O214" s="10">
        <v>32.403999710083006</v>
      </c>
      <c r="P214" s="2">
        <f>C214-O214</f>
        <v>-5.3540004730224595</v>
      </c>
      <c r="Q214" s="11">
        <f>((_xlfn.RANK.EQ(F214, PE, 1) / COUNT(PE)) * 0.4) + ((_xlfn.RANK.EQ(N214, Cash_Ratio, 1) / COUNT(Cash_Ratio)) * 0.4) + ((_xlfn.RANK.EQ(M214, Debt_Equity, 0) / COUNT(Debt_Equity)) * 0.2)</f>
        <v>0.39890716189767705</v>
      </c>
      <c r="R214" s="9">
        <v>0</v>
      </c>
      <c r="S214" s="30">
        <f>((_xlfn.RANK.EQ(F214, PE, 1) / COUNT(PE)) * 0.4) + ((_xlfn.RANK.EQ(R214, $R$2:$R$400, 1) / COUNT($R$2:$R$400)) * 0.4) + ((_xlfn.RANK.EQ(M214, Debt_Equity, 0) / COUNT(Debt_Equity)) * 0.2)</f>
        <v>0.39849624060150379</v>
      </c>
      <c r="T214" s="32">
        <f>((_xlfn.RANK.EQ(D214, Alpha, 1) / COUNT(Alpha)) * 0.5) + ((_xlfn.RANK.EQ(E214, Beta, 1) / COUNT(Beta)) * 0.5)</f>
        <v>0.74937343358395991</v>
      </c>
      <c r="U214" s="11">
        <f>((_xlfn.RANK.EQ(H214, Accounts_Re,1 ) / COUNT(Accounts_Re)) * 0.5) + ((_xlfn.RANK.EQ(I214, Acc._payable, 0) / COUNT(Acc._payable)) * 0.5)</f>
        <v>0.25624741648190597</v>
      </c>
      <c r="V214" s="11">
        <f>((_xlfn.RANK.EQ(Q214, $Q$2:$Q$981, 1) / COUNT($Q$2:$Q$981)) * 0.4) + ((_xlfn.RANK.EQ(T214, $T$2:$T$981,1 ) / COUNT($T$2:$T$981)) * 0.4) + ((_xlfn.RANK.EQ(U214, $U$2:$U$981, 1) / COUNT($U$2:$U$981)) * 0.1)</f>
        <v>0.52230576441102761</v>
      </c>
      <c r="W214" s="11">
        <f>((_xlfn.RANK.EQ(AA214, $AA$2:$AA$982, 1) / COUNT($AA$2:$AA$982)) * 0.5) + ((_xlfn.RANK.EQ(AB214, $AB$2:$AB$982,1 ) / COUNT($AB$2:$AB$982)) * 0.5)</f>
        <v>0.32330827067669171</v>
      </c>
      <c r="X214" s="11">
        <f>((_xlfn.RANK.EQ(AC214, $AC$2:$AC$982, 1) / COUNT($AC$2:$AC$983)) * 1)</f>
        <v>0.19799498746867167</v>
      </c>
      <c r="Y214" s="62">
        <f>((_xlfn.RANK.EQ(C214, Price, 0) / COUNT(Price)) * 0.5) + ((_xlfn.RANK.EQ(AD214, Price_BVPS, 1) / COUNT(Price_BVPS)) * 0.5)</f>
        <v>0.46491228070175439</v>
      </c>
      <c r="Z214" s="8">
        <f>IF(OR(H214="", I214="", H214=0, I214=0), 0, H214-I214)</f>
        <v>0</v>
      </c>
      <c r="AA214">
        <f>IF(OR(H214="", I214="", H214=0, I214=0), 0, (H214-I214) / ( (ABS(I214))))</f>
        <v>0</v>
      </c>
      <c r="AB214">
        <f>IF(OR(H214="", I214="", H214=0, I214=0), 0, (H214-I214) / ( (ABS(H214))))</f>
        <v>0</v>
      </c>
      <c r="AC214">
        <f>IF(OR(H214="", I214="", H214=0, I214=0), 0, IF(ABS(H214-I214) = (ABS(H214) + ABS(I214)), 0, (H214-I214) / ((ABS(H214) + ABS(I214)) / 200)))</f>
        <v>0</v>
      </c>
      <c r="AD214" s="2">
        <f>G214-C214</f>
        <v>2.2231464385986328</v>
      </c>
    </row>
    <row r="215" spans="1:30" x14ac:dyDescent="0.25">
      <c r="A215" s="7" t="s">
        <v>648</v>
      </c>
      <c r="B215" s="7" t="s">
        <v>649</v>
      </c>
      <c r="C215" s="8">
        <v>13.359999656677246</v>
      </c>
      <c r="D215" s="9">
        <v>0.15407576398632461</v>
      </c>
      <c r="E215" s="9">
        <v>0.75613859231462255</v>
      </c>
      <c r="F215" s="9">
        <v>73.972221374511719</v>
      </c>
      <c r="G215" s="9">
        <v>12.664212226867676</v>
      </c>
      <c r="H215" s="8">
        <v>-1819000</v>
      </c>
      <c r="I215" s="8">
        <v>10522000</v>
      </c>
      <c r="J215" s="68"/>
      <c r="K215" s="7" t="s">
        <v>23</v>
      </c>
      <c r="L215" s="7" t="s">
        <v>28</v>
      </c>
      <c r="M215" s="9">
        <v>102.07136535644531</v>
      </c>
      <c r="N215" s="9"/>
      <c r="O215" s="10">
        <v>16.036000061035157</v>
      </c>
      <c r="P215" s="2">
        <f>C215-O215</f>
        <v>-2.6760004043579109</v>
      </c>
      <c r="Q215" s="11">
        <f>((_xlfn.RANK.EQ(F215, PE, 1) / COUNT(PE)) * 0.4) + ((_xlfn.RANK.EQ(N215, Cash_Ratio, 1) / COUNT(Cash_Ratio)) * 0.4) + ((_xlfn.RANK.EQ(M215, Debt_Equity, 0) / COUNT(Debt_Equity)) * 0.2)</f>
        <v>0.3718394927247447</v>
      </c>
      <c r="R215" s="9">
        <v>0</v>
      </c>
      <c r="S215" s="30">
        <f>((_xlfn.RANK.EQ(F215, PE, 1) / COUNT(PE)) * 0.4) + ((_xlfn.RANK.EQ(R215, $R$2:$R$400, 1) / COUNT($R$2:$R$400)) * 0.4) + ((_xlfn.RANK.EQ(M215, Debt_Equity, 0) / COUNT(Debt_Equity)) * 0.2)</f>
        <v>0.37142857142857144</v>
      </c>
      <c r="T215" s="11">
        <f>((_xlfn.RANK.EQ(D215, Alpha, 1) / COUNT(Alpha)) * 0.5) + ((_xlfn.RANK.EQ(E215, Beta, 1) / COUNT(Beta)) * 0.5)</f>
        <v>0.5100250626566416</v>
      </c>
      <c r="U215" s="11">
        <f>((_xlfn.RANK.EQ(H215, Accounts_Re,1 ) / COUNT(Accounts_Re)) * 0.5) + ((_xlfn.RANK.EQ(I215, Acc._payable, 0) / COUNT(Acc._payable)) * 0.5)</f>
        <v>0.21704683526862323</v>
      </c>
      <c r="V215" s="11">
        <f>((_xlfn.RANK.EQ(Q215, $Q$2:$Q$981, 1) / COUNT($Q$2:$Q$981)) * 0.4) + ((_xlfn.RANK.EQ(T215, $T$2:$T$981,1 ) / COUNT($T$2:$T$981)) * 0.4) + ((_xlfn.RANK.EQ(U215, $U$2:$U$981, 1) / COUNT($U$2:$U$981)) * 0.1)</f>
        <v>0.37318295739348378</v>
      </c>
      <c r="W215" s="11">
        <f>((_xlfn.RANK.EQ(AA215, $AA$2:$AA$982, 1) / COUNT($AA$2:$AA$982)) * 0.5) + ((_xlfn.RANK.EQ(AB215, $AB$2:$AB$982,1 ) / COUNT($AB$2:$AB$982)) * 0.5)</f>
        <v>0.10651629072681704</v>
      </c>
      <c r="X215" s="11">
        <f>((_xlfn.RANK.EQ(AC215, $AC$2:$AC$982, 1) / COUNT($AC$2:$AC$983)) * 1)</f>
        <v>0.19799498746867167</v>
      </c>
      <c r="Y215" s="62">
        <f>((_xlfn.RANK.EQ(C215, Price, 0) / COUNT(Price)) * 0.5) + ((_xlfn.RANK.EQ(AD215, Price_BVPS, 1) / COUNT(Price_BVPS)) * 0.5)</f>
        <v>0.68671679197994984</v>
      </c>
      <c r="Z215" s="8">
        <f>IF(OR(H215="", I215="", H215=0, I215=0), 0, H215-I215)</f>
        <v>-12341000</v>
      </c>
      <c r="AA215">
        <f>IF(OR(H215="", I215="", H215=0, I215=0), 0, (H215-I215) / ( (ABS(I215))))</f>
        <v>-1.1728758791104352</v>
      </c>
      <c r="AB215">
        <f>IF(OR(H215="", I215="", H215=0, I215=0), 0, (H215-I215) / ( (ABS(H215))))</f>
        <v>-6.7844969763606375</v>
      </c>
      <c r="AC215">
        <f>IF(OR(H215="", I215="", H215=0, I215=0), 0, IF(ABS(H215-I215) = (ABS(H215) + ABS(I215)), 0, (H215-I215) / ((ABS(H215) + ABS(I215)) / 200)))</f>
        <v>0</v>
      </c>
      <c r="AD215" s="2">
        <f>G215-C215</f>
        <v>-0.69578742980957031</v>
      </c>
    </row>
    <row r="216" spans="1:30" x14ac:dyDescent="0.25">
      <c r="A216" s="7" t="s">
        <v>327</v>
      </c>
      <c r="B216" s="7" t="s">
        <v>328</v>
      </c>
      <c r="C216" s="8">
        <v>20.370000839233398</v>
      </c>
      <c r="D216" s="9">
        <v>0.32786771494763783</v>
      </c>
      <c r="E216" s="9">
        <v>0.66163024544969928</v>
      </c>
      <c r="F216" s="9">
        <v>23.367815017700195</v>
      </c>
      <c r="G216" s="9">
        <v>21.535951614379883</v>
      </c>
      <c r="H216" s="8">
        <v>664000</v>
      </c>
      <c r="I216" s="8">
        <v>-944000</v>
      </c>
      <c r="J216" s="68"/>
      <c r="K216" s="7" t="s">
        <v>23</v>
      </c>
      <c r="L216" s="7" t="s">
        <v>144</v>
      </c>
      <c r="M216" s="9">
        <v>0</v>
      </c>
      <c r="N216" s="9"/>
      <c r="O216" s="10">
        <v>24.356000137329101</v>
      </c>
      <c r="P216" s="2">
        <f>C216-O216</f>
        <v>-3.9859992980957024</v>
      </c>
      <c r="Q216" s="11">
        <f>((_xlfn.RANK.EQ(F216, PE, 1) / COUNT(PE)) * 0.4) + ((_xlfn.RANK.EQ(N216, Cash_Ratio, 1) / COUNT(Cash_Ratio)) * 0.4) + ((_xlfn.RANK.EQ(M216, Debt_Equity, 0) / COUNT(Debt_Equity)) * 0.2)</f>
        <v>0.3146966355818876</v>
      </c>
      <c r="R216" s="9">
        <v>0</v>
      </c>
      <c r="S216" s="30">
        <f>((_xlfn.RANK.EQ(F216, PE, 1) / COUNT(PE)) * 0.4) + ((_xlfn.RANK.EQ(R216, $R$2:$R$400, 1) / COUNT($R$2:$R$400)) * 0.4) + ((_xlfn.RANK.EQ(M216, Debt_Equity, 0) / COUNT(Debt_Equity)) * 0.2)</f>
        <v>0.31428571428571428</v>
      </c>
      <c r="T216" s="11">
        <f>((_xlfn.RANK.EQ(D216, Alpha, 1) / COUNT(Alpha)) * 0.5) + ((_xlfn.RANK.EQ(E216, Beta, 1) / COUNT(Beta)) * 0.5)</f>
        <v>0.54260651629072676</v>
      </c>
      <c r="U216" s="11">
        <f>((_xlfn.RANK.EQ(H216, Accounts_Re,1 ) / COUNT(Accounts_Re)) * 0.5) + ((_xlfn.RANK.EQ(I216, Acc._payable, 0) / COUNT(Acc._payable)) * 0.5)</f>
        <v>0.66978567760199414</v>
      </c>
      <c r="V216" s="11">
        <f>((_xlfn.RANK.EQ(Q216, $Q$2:$Q$981, 1) / COUNT($Q$2:$Q$981)) * 0.4) + ((_xlfn.RANK.EQ(T216, $T$2:$T$981,1 ) / COUNT($T$2:$T$981)) * 0.4) + ((_xlfn.RANK.EQ(U216, $U$2:$U$981, 1) / COUNT($U$2:$U$981)) * 0.1)</f>
        <v>0.4433583959899749</v>
      </c>
      <c r="W216" s="11">
        <f>((_xlfn.RANK.EQ(AA216, $AA$2:$AA$982, 1) / COUNT($AA$2:$AA$982)) * 0.5) + ((_xlfn.RANK.EQ(AB216, $AB$2:$AB$982,1 ) / COUNT($AB$2:$AB$982)) * 0.5)</f>
        <v>0.91604010025062654</v>
      </c>
      <c r="X216" s="11">
        <f>((_xlfn.RANK.EQ(AC216, $AC$2:$AC$982, 1) / COUNT($AC$2:$AC$983)) * 1)</f>
        <v>0.19799498746867167</v>
      </c>
      <c r="Y216" s="62">
        <f>((_xlfn.RANK.EQ(C216, Price, 0) / COUNT(Price)) * 0.5) + ((_xlfn.RANK.EQ(AD216, Price_BVPS, 1) / COUNT(Price_BVPS)) * 0.5)</f>
        <v>0.55513784461152882</v>
      </c>
      <c r="Z216" s="8">
        <f>IF(OR(H216="", I216="", H216=0, I216=0), 0, H216-I216)</f>
        <v>1608000</v>
      </c>
      <c r="AA216">
        <f>IF(OR(H216="", I216="", H216=0, I216=0), 0, (H216-I216) / ( (ABS(I216))))</f>
        <v>1.7033898305084745</v>
      </c>
      <c r="AB216">
        <f>IF(OR(H216="", I216="", H216=0, I216=0), 0, (H216-I216) / ( (ABS(H216))))</f>
        <v>2.4216867469879517</v>
      </c>
      <c r="AC216">
        <f>IF(OR(H216="", I216="", H216=0, I216=0), 0, IF(ABS(H216-I216) = (ABS(H216) + ABS(I216)), 0, (H216-I216) / ((ABS(H216) + ABS(I216)) / 200)))</f>
        <v>0</v>
      </c>
      <c r="AD216" s="2">
        <f>G216-C216</f>
        <v>1.1659507751464844</v>
      </c>
    </row>
    <row r="217" spans="1:30" x14ac:dyDescent="0.25">
      <c r="A217" s="7" t="s">
        <v>928</v>
      </c>
      <c r="B217" s="7" t="s">
        <v>929</v>
      </c>
      <c r="C217" s="8">
        <v>10.329999923706055</v>
      </c>
      <c r="D217" s="9">
        <v>0.14792746819519764</v>
      </c>
      <c r="E217" s="9">
        <v>1.0423084882250258</v>
      </c>
      <c r="F217" s="9">
        <v>48.229549407958984</v>
      </c>
      <c r="G217" s="9">
        <v>10.583603858947754</v>
      </c>
      <c r="H217" s="8">
        <v>-19798016</v>
      </c>
      <c r="I217" s="8">
        <v>1492000</v>
      </c>
      <c r="J217" s="68"/>
      <c r="K217" s="7" t="s">
        <v>23</v>
      </c>
      <c r="L217" s="7" t="s">
        <v>24</v>
      </c>
      <c r="M217" s="9">
        <v>142.2864990234375</v>
      </c>
      <c r="N217" s="9"/>
      <c r="O217" s="10">
        <v>12.326000022888184</v>
      </c>
      <c r="P217" s="2">
        <f>C217-O217</f>
        <v>-1.9960000991821296</v>
      </c>
      <c r="Q217" s="11">
        <f>((_xlfn.RANK.EQ(F217, PE, 1) / COUNT(PE)) * 0.4) + ((_xlfn.RANK.EQ(N217, Cash_Ratio, 1) / COUNT(Cash_Ratio)) * 0.4) + ((_xlfn.RANK.EQ(M217, Debt_Equity, 0) / COUNT(Debt_Equity)) * 0.2)</f>
        <v>0.30216530726108554</v>
      </c>
      <c r="R217" s="9">
        <v>0</v>
      </c>
      <c r="S217" s="30">
        <f>((_xlfn.RANK.EQ(F217, PE, 1) / COUNT(PE)) * 0.4) + ((_xlfn.RANK.EQ(R217, $R$2:$R$400, 1) / COUNT($R$2:$R$400)) * 0.4) + ((_xlfn.RANK.EQ(M217, Debt_Equity, 0) / COUNT(Debt_Equity)) * 0.2)</f>
        <v>0.30175438596491228</v>
      </c>
      <c r="T217" s="11">
        <f>((_xlfn.RANK.EQ(D217, Alpha, 1) / COUNT(Alpha)) * 0.5) + ((_xlfn.RANK.EQ(E217, Beta, 1) / COUNT(Beta)) * 0.5)</f>
        <v>0.61654135338345872</v>
      </c>
      <c r="U217" s="11">
        <f>((_xlfn.RANK.EQ(H217, Accounts_Re,1 ) / COUNT(Accounts_Re)) * 0.5) + ((_xlfn.RANK.EQ(I217, Acc._payable, 0) / COUNT(Acc._payable)) * 0.5)</f>
        <v>0.23596131925394259</v>
      </c>
      <c r="V217" s="11">
        <f>((_xlfn.RANK.EQ(Q217, $Q$2:$Q$981, 1) / COUNT($Q$2:$Q$981)) * 0.4) + ((_xlfn.RANK.EQ(T217, $T$2:$T$981,1 ) / COUNT($T$2:$T$981)) * 0.4) + ((_xlfn.RANK.EQ(U217, $U$2:$U$981, 1) / COUNT($U$2:$U$981)) * 0.1)</f>
        <v>0.39172932330827065</v>
      </c>
      <c r="W217" s="11">
        <f>((_xlfn.RANK.EQ(AA217, $AA$2:$AA$982, 1) / COUNT($AA$2:$AA$982)) * 0.5) + ((_xlfn.RANK.EQ(AB217, $AB$2:$AB$982,1 ) / COUNT($AB$2:$AB$982)) * 0.5)</f>
        <v>0.10401002506265664</v>
      </c>
      <c r="X217" s="11">
        <f>((_xlfn.RANK.EQ(AC217, $AC$2:$AC$982, 1) / COUNT($AC$2:$AC$983)) * 1)</f>
        <v>0.19799498746867167</v>
      </c>
      <c r="Y217" s="62">
        <f>((_xlfn.RANK.EQ(C217, Price, 0) / COUNT(Price)) * 0.5) + ((_xlfn.RANK.EQ(AD217, Price_BVPS, 1) / COUNT(Price_BVPS)) * 0.5)</f>
        <v>0.8822055137844611</v>
      </c>
      <c r="Z217" s="8">
        <f>IF(OR(H217="", I217="", H217=0, I217=0), 0, H217-I217)</f>
        <v>-21290016</v>
      </c>
      <c r="AA217">
        <f>IF(OR(H217="", I217="", H217=0, I217=0), 0, (H217-I217) / ( (ABS(I217))))</f>
        <v>-14.269447721179624</v>
      </c>
      <c r="AB217">
        <f>IF(OR(H217="", I217="", H217=0, I217=0), 0, (H217-I217) / ( (ABS(H217))))</f>
        <v>-1.0753610866866661</v>
      </c>
      <c r="AC217">
        <f>IF(OR(H217="", I217="", H217=0, I217=0), 0, IF(ABS(H217-I217) = (ABS(H217) + ABS(I217)), 0, (H217-I217) / ((ABS(H217) + ABS(I217)) / 200)))</f>
        <v>0</v>
      </c>
      <c r="AD217" s="2">
        <f>G217-C217</f>
        <v>0.25360393524169922</v>
      </c>
    </row>
    <row r="218" spans="1:30" x14ac:dyDescent="0.25">
      <c r="A218" s="7" t="s">
        <v>21</v>
      </c>
      <c r="B218" s="7" t="s">
        <v>22</v>
      </c>
      <c r="C218" s="8">
        <v>28.889999389648438</v>
      </c>
      <c r="D218" s="9">
        <v>0.54408795135959476</v>
      </c>
      <c r="E218" s="9">
        <v>0.72628815474704211</v>
      </c>
      <c r="F218" s="9">
        <v>23.712547302246094</v>
      </c>
      <c r="G218" s="9">
        <v>13.196385383605957</v>
      </c>
      <c r="H218" s="8">
        <v>-790000</v>
      </c>
      <c r="I218" s="8">
        <v>10222992</v>
      </c>
      <c r="J218" s="68"/>
      <c r="K218" s="7" t="s">
        <v>23</v>
      </c>
      <c r="L218" s="7" t="s">
        <v>24</v>
      </c>
      <c r="M218" s="9">
        <v>156.04121398925781</v>
      </c>
      <c r="N218" s="9"/>
      <c r="O218" s="10">
        <v>34.32999954223633</v>
      </c>
      <c r="P218" s="2">
        <f>C218-O218</f>
        <v>-5.440000152587892</v>
      </c>
      <c r="Q218" s="11">
        <f>((_xlfn.RANK.EQ(F218, PE, 1) / COUNT(PE)) * 0.4) + ((_xlfn.RANK.EQ(N218, Cash_Ratio, 1) / COUNT(Cash_Ratio)) * 0.4) + ((_xlfn.RANK.EQ(M218, Debt_Equity, 0) / COUNT(Debt_Equity)) * 0.2)</f>
        <v>0.17183949272474475</v>
      </c>
      <c r="R218" s="9">
        <v>0</v>
      </c>
      <c r="S218" s="30">
        <f>((_xlfn.RANK.EQ(F218, PE, 1) / COUNT(PE)) * 0.4) + ((_xlfn.RANK.EQ(R218, $R$2:$R$400, 1) / COUNT($R$2:$R$400)) * 0.4) + ((_xlfn.RANK.EQ(M218, Debt_Equity, 0) / COUNT(Debt_Equity)) * 0.2)</f>
        <v>0.17142857142857143</v>
      </c>
      <c r="T218" s="11">
        <f>((_xlfn.RANK.EQ(D218, Alpha, 1) / COUNT(Alpha)) * 0.5) + ((_xlfn.RANK.EQ(E218, Beta, 1) / COUNT(Beta)) * 0.5)</f>
        <v>0.63533834586466165</v>
      </c>
      <c r="U218" s="11">
        <f>((_xlfn.RANK.EQ(H218, Accounts_Re,1 ) / COUNT(Accounts_Re)) * 0.5) + ((_xlfn.RANK.EQ(I218, Acc._payable, 0) / COUNT(Acc._payable)) * 0.5)</f>
        <v>0.24901982889281374</v>
      </c>
      <c r="V218" s="11">
        <f>((_xlfn.RANK.EQ(Q218, $Q$2:$Q$981, 1) / COUNT($Q$2:$Q$981)) * 0.4) + ((_xlfn.RANK.EQ(T218, $T$2:$T$981,1 ) / COUNT($T$2:$T$981)) * 0.4) + ((_xlfn.RANK.EQ(U218, $U$2:$U$981, 1) / COUNT($U$2:$U$981)) * 0.1)</f>
        <v>0.33909774436090223</v>
      </c>
      <c r="W218" s="11">
        <f>((_xlfn.RANK.EQ(AA218, $AA$2:$AA$982, 1) / COUNT($AA$2:$AA$982)) * 0.5) + ((_xlfn.RANK.EQ(AB218, $AB$2:$AB$982,1 ) / COUNT($AB$2:$AB$982)) * 0.5)</f>
        <v>0.10150375939849623</v>
      </c>
      <c r="X218" s="11">
        <f>((_xlfn.RANK.EQ(AC218, $AC$2:$AC$982, 1) / COUNT($AC$2:$AC$983)) * 1)</f>
        <v>0.19799498746867167</v>
      </c>
      <c r="Y218" s="62">
        <f>((_xlfn.RANK.EQ(C218, Price, 0) / COUNT(Price)) * 0.5) + ((_xlfn.RANK.EQ(AD218, Price_BVPS, 1) / COUNT(Price_BVPS)) * 0.5)</f>
        <v>6.3909774436090222E-2</v>
      </c>
      <c r="Z218" s="8">
        <f>IF(OR(H218="", I218="", H218=0, I218=0), 0, H218-I218)</f>
        <v>-11012992</v>
      </c>
      <c r="AA218">
        <f>IF(OR(H218="", I218="", H218=0, I218=0), 0, (H218-I218) / ( (ABS(I218))))</f>
        <v>-1.0772767894174231</v>
      </c>
      <c r="AB218">
        <f>IF(OR(H218="", I218="", H218=0, I218=0), 0, (H218-I218) / ( (ABS(H218))))</f>
        <v>-13.940496202531646</v>
      </c>
      <c r="AC218">
        <f>IF(OR(H218="", I218="", H218=0, I218=0), 0, IF(ABS(H218-I218) = (ABS(H218) + ABS(I218)), 0, (H218-I218) / ((ABS(H218) + ABS(I218)) / 200)))</f>
        <v>0</v>
      </c>
      <c r="AD218" s="2">
        <f>G218-C218</f>
        <v>-15.69361400604248</v>
      </c>
    </row>
    <row r="219" spans="1:30" x14ac:dyDescent="0.25">
      <c r="A219" s="7" t="s">
        <v>341</v>
      </c>
      <c r="B219" s="7" t="s">
        <v>342</v>
      </c>
      <c r="C219" s="8">
        <v>19.879999160766602</v>
      </c>
      <c r="D219" s="9">
        <v>-0.33180309207866032</v>
      </c>
      <c r="E219" s="9">
        <v>1.327271109522919</v>
      </c>
      <c r="F219" s="9">
        <v>152.0220947265625</v>
      </c>
      <c r="G219" s="9">
        <v>12.431292533874512</v>
      </c>
      <c r="H219" s="8">
        <v>94794016</v>
      </c>
      <c r="I219" s="8"/>
      <c r="J219" s="68">
        <v>1</v>
      </c>
      <c r="K219" s="7" t="s">
        <v>74</v>
      </c>
      <c r="L219" s="7" t="s">
        <v>24</v>
      </c>
      <c r="M219" s="9">
        <v>14.402059555053711</v>
      </c>
      <c r="N219" s="9">
        <v>0.26698300242424011</v>
      </c>
      <c r="O219" s="10">
        <v>23.46800003051758</v>
      </c>
      <c r="P219" s="2">
        <f>C219-O219</f>
        <v>-3.588000869750978</v>
      </c>
      <c r="Q219" s="11">
        <f>((_xlfn.RANK.EQ(F219, PE, 1) / COUNT(PE)) * 0.4) + ((_xlfn.RANK.EQ(N219, Cash_Ratio, 1) / COUNT(Cash_Ratio)) * 0.4) + ((_xlfn.RANK.EQ(M219, Debt_Equity, 0) / COUNT(Debt_Equity)) * 0.2)</f>
        <v>0.67729925520515066</v>
      </c>
      <c r="R219" s="9">
        <v>0.26698300242424011</v>
      </c>
      <c r="S219" s="30">
        <f>((_xlfn.RANK.EQ(F219, PE, 1) / COUNT(PE)) * 0.4) + ((_xlfn.RANK.EQ(R219, $R$2:$R$400, 1) / COUNT($R$2:$R$400)) * 0.4) + ((_xlfn.RANK.EQ(M219, Debt_Equity, 0) / COUNT(Debt_Equity)) * 0.2)</f>
        <v>0.73934837092731831</v>
      </c>
      <c r="T219" s="11">
        <f>((_xlfn.RANK.EQ(D219, Alpha, 1) / COUNT(Alpha)) * 0.5) + ((_xlfn.RANK.EQ(E219, Beta, 1) / COUNT(Beta)) * 0.5)</f>
        <v>0.48245614035087714</v>
      </c>
      <c r="U219" s="11">
        <f>((_xlfn.RANK.EQ(H219, Accounts_Re,1 ) / COUNT(Accounts_Re)) * 0.5) + ((_xlfn.RANK.EQ(I219, Acc._payable, 0) / COUNT(Acc._payable)) * 0.5)</f>
        <v>0.76150213570829106</v>
      </c>
      <c r="V219" s="11">
        <f>((_xlfn.RANK.EQ(Q219, $Q$2:$Q$981, 1) / COUNT($Q$2:$Q$981)) * 0.4) + ((_xlfn.RANK.EQ(T219, $T$2:$T$981,1 ) / COUNT($T$2:$T$981)) * 0.4) + ((_xlfn.RANK.EQ(U219, $U$2:$U$981, 1) / COUNT($U$2:$U$981)) * 0.1)</f>
        <v>0.64310776942355885</v>
      </c>
      <c r="W219" s="11">
        <f>((_xlfn.RANK.EQ(AA219, $AA$2:$AA$982, 1) / COUNT($AA$2:$AA$982)) * 0.5) + ((_xlfn.RANK.EQ(AB219, $AB$2:$AB$982,1 ) / COUNT($AB$2:$AB$982)) * 0.5)</f>
        <v>0.32330827067669171</v>
      </c>
      <c r="X219" s="11">
        <f>((_xlfn.RANK.EQ(AC219, $AC$2:$AC$982, 1) / COUNT($AC$2:$AC$983)) * 1)</f>
        <v>0.19799498746867167</v>
      </c>
      <c r="Y219" s="62">
        <f>((_xlfn.RANK.EQ(C219, Price, 0) / COUNT(Price)) * 0.5) + ((_xlfn.RANK.EQ(AD219, Price_BVPS, 1) / COUNT(Price_BVPS)) * 0.5)</f>
        <v>0.35839598997493732</v>
      </c>
      <c r="Z219" s="8">
        <f>IF(OR(H219="", I219="", H219=0, I219=0), 0, H219-I219)</f>
        <v>0</v>
      </c>
      <c r="AA219">
        <f>IF(OR(H219="", I219="", H219=0, I219=0), 0, (H219-I219) / ( (ABS(I219))))</f>
        <v>0</v>
      </c>
      <c r="AB219">
        <f>IF(OR(H219="", I219="", H219=0, I219=0), 0, (H219-I219) / ( (ABS(H219))))</f>
        <v>0</v>
      </c>
      <c r="AC219">
        <f>IF(OR(H219="", I219="", H219=0, I219=0), 0, IF(ABS(H219-I219) = (ABS(H219) + ABS(I219)), 0, (H219-I219) / ((ABS(H219) + ABS(I219)) / 200)))</f>
        <v>0</v>
      </c>
      <c r="AD219" s="2">
        <f>G219-C219</f>
        <v>-7.4487066268920898</v>
      </c>
    </row>
    <row r="220" spans="1:30" x14ac:dyDescent="0.25">
      <c r="A220" s="7" t="s">
        <v>924</v>
      </c>
      <c r="B220" s="7" t="s">
        <v>925</v>
      </c>
      <c r="C220" s="8">
        <v>10.369999885559082</v>
      </c>
      <c r="D220" s="9">
        <v>-0.49050869351963089</v>
      </c>
      <c r="E220" s="9">
        <v>1.1537780041815686</v>
      </c>
      <c r="F220" s="9">
        <v>36.258289337158203</v>
      </c>
      <c r="G220" s="9">
        <v>9.8439874649047852</v>
      </c>
      <c r="H220" s="8">
        <v>63792000</v>
      </c>
      <c r="I220" s="8">
        <v>24455000</v>
      </c>
      <c r="J220" s="68">
        <v>1</v>
      </c>
      <c r="K220" s="7" t="s">
        <v>74</v>
      </c>
      <c r="L220" s="7" t="s">
        <v>84</v>
      </c>
      <c r="M220" s="9">
        <v>45.382980346679688</v>
      </c>
      <c r="N220" s="9">
        <v>0.91635501384735107</v>
      </c>
      <c r="O220" s="10">
        <v>12.313999938964844</v>
      </c>
      <c r="P220" s="2">
        <f>C220-O220</f>
        <v>-1.9440000534057624</v>
      </c>
      <c r="Q220" s="11">
        <f>((_xlfn.RANK.EQ(F220, PE, 1) / COUNT(PE)) * 0.4) + ((_xlfn.RANK.EQ(N220, Cash_Ratio, 1) / COUNT(Cash_Ratio)) * 0.4) + ((_xlfn.RANK.EQ(M220, Debt_Equity, 0) / COUNT(Debt_Equity)) * 0.2)</f>
        <v>0.60462994943188364</v>
      </c>
      <c r="R220" s="9">
        <v>0.91635501384735107</v>
      </c>
      <c r="S220" s="30">
        <f>((_xlfn.RANK.EQ(F220, PE, 1) / COUNT(PE)) * 0.4) + ((_xlfn.RANK.EQ(R220, $R$2:$R$400, 1) / COUNT($R$2:$R$400)) * 0.4) + ((_xlfn.RANK.EQ(M220, Debt_Equity, 0) / COUNT(Debt_Equity)) * 0.2)</f>
        <v>0.63709273182957393</v>
      </c>
      <c r="T220" s="11">
        <f>((_xlfn.RANK.EQ(D220, Alpha, 1) / COUNT(Alpha)) * 0.5) + ((_xlfn.RANK.EQ(E220, Beta, 1) / COUNT(Beta)) * 0.5)</f>
        <v>0.40977443609022557</v>
      </c>
      <c r="U220" s="11">
        <f>((_xlfn.RANK.EQ(H220, Accounts_Re,1 ) / COUNT(Accounts_Re)) * 0.5) + ((_xlfn.RANK.EQ(I220, Acc._payable, 0) / COUNT(Acc._payable)) * 0.5)</f>
        <v>0.52260343466987336</v>
      </c>
      <c r="V220" s="11">
        <f>((_xlfn.RANK.EQ(Q220, $Q$2:$Q$981, 1) / COUNT($Q$2:$Q$981)) * 0.4) + ((_xlfn.RANK.EQ(T220, $T$2:$T$981,1 ) / COUNT($T$2:$T$981)) * 0.4) + ((_xlfn.RANK.EQ(U220, $U$2:$U$981, 1) / COUNT($U$2:$U$981)) * 0.1)</f>
        <v>0.53508771929824561</v>
      </c>
      <c r="W220" s="11">
        <f>((_xlfn.RANK.EQ(AA220, $AA$2:$AA$982, 1) / COUNT($AA$2:$AA$982)) * 0.5) + ((_xlfn.RANK.EQ(AB220, $AB$2:$AB$982,1 ) / COUNT($AB$2:$AB$982)) * 0.5)</f>
        <v>0.84335839598997486</v>
      </c>
      <c r="X220" s="11">
        <f>((_xlfn.RANK.EQ(AC220, $AC$2:$AC$982, 1) / COUNT($AC$2:$AC$983)) * 1)</f>
        <v>0.92230576441102752</v>
      </c>
      <c r="Y220" s="62">
        <f>((_xlfn.RANK.EQ(C220, Price, 0) / COUNT(Price)) * 0.5) + ((_xlfn.RANK.EQ(AD220, Price_BVPS, 1) / COUNT(Price_BVPS)) * 0.5)</f>
        <v>0.85714285714285721</v>
      </c>
      <c r="Z220" s="8">
        <f>IF(OR(H220="", I220="", H220=0, I220=0), 0, H220-I220)</f>
        <v>39337000</v>
      </c>
      <c r="AA220">
        <f>IF(OR(H220="", I220="", H220=0, I220=0), 0, (H220-I220) / ( (ABS(I220))))</f>
        <v>1.6085463095481496</v>
      </c>
      <c r="AB220">
        <f>IF(OR(H220="", I220="", H220=0, I220=0), 0, (H220-I220) / ( (ABS(H220))))</f>
        <v>0.61664472034110862</v>
      </c>
      <c r="AC220">
        <f>IF(OR(H220="", I220="", H220=0, I220=0), 0, IF(ABS(H220-I220) = (ABS(H220) + ABS(I220)), 0, (H220-I220) / ((ABS(H220) + ABS(I220)) / 200)))</f>
        <v>89.1520391628044</v>
      </c>
      <c r="AD220" s="2">
        <f>G220-C220</f>
        <v>-0.52601242065429688</v>
      </c>
    </row>
    <row r="221" spans="1:30" x14ac:dyDescent="0.25">
      <c r="A221" s="7" t="s">
        <v>356</v>
      </c>
      <c r="B221" s="7" t="s">
        <v>357</v>
      </c>
      <c r="C221" s="8">
        <v>19.5</v>
      </c>
      <c r="D221" s="9">
        <v>-0.3497725180840523</v>
      </c>
      <c r="E221" s="9">
        <v>0.7448183829573406</v>
      </c>
      <c r="F221" s="9">
        <v>38.524635314941406</v>
      </c>
      <c r="G221" s="9">
        <v>5.1217269897460938</v>
      </c>
      <c r="H221" s="8">
        <v>552000</v>
      </c>
      <c r="I221" s="8">
        <v>4377000</v>
      </c>
      <c r="J221" s="68">
        <v>1</v>
      </c>
      <c r="K221" s="7" t="s">
        <v>74</v>
      </c>
      <c r="L221" s="7" t="s">
        <v>20</v>
      </c>
      <c r="M221" s="9">
        <v>81.923858642578125</v>
      </c>
      <c r="N221" s="9">
        <v>0.18130500614643097</v>
      </c>
      <c r="O221" s="10">
        <v>24.278000259399413</v>
      </c>
      <c r="P221" s="2">
        <f>C221-O221</f>
        <v>-4.7780002593994126</v>
      </c>
      <c r="Q221" s="11">
        <f>((_xlfn.RANK.EQ(F221, PE, 1) / COUNT(PE)) * 0.4) + ((_xlfn.RANK.EQ(N221, Cash_Ratio, 1) / COUNT(Cash_Ratio)) * 0.4) + ((_xlfn.RANK.EQ(M221, Debt_Equity, 0) / COUNT(Debt_Equity)) * 0.2)</f>
        <v>0.46370697060672889</v>
      </c>
      <c r="R221" s="9">
        <v>0.18130500614643097</v>
      </c>
      <c r="S221" s="30">
        <f>((_xlfn.RANK.EQ(F221, PE, 1) / COUNT(PE)) * 0.4) + ((_xlfn.RANK.EQ(R221, $R$2:$R$400, 1) / COUNT($R$2:$R$400)) * 0.4) + ((_xlfn.RANK.EQ(M221, Debt_Equity, 0) / COUNT(Debt_Equity)) * 0.2)</f>
        <v>0.53233082706766921</v>
      </c>
      <c r="T221" s="11">
        <f>((_xlfn.RANK.EQ(D221, Alpha, 1) / COUNT(Alpha)) * 0.5) + ((_xlfn.RANK.EQ(E221, Beta, 1) / COUNT(Beta)) * 0.5)</f>
        <v>0.27568922305764409</v>
      </c>
      <c r="U221" s="11">
        <f>((_xlfn.RANK.EQ(H221, Accounts_Re,1 ) / COUNT(Accounts_Re)) * 0.5) + ((_xlfn.RANK.EQ(I221, Acc._payable, 0) / COUNT(Acc._payable)) * 0.5)</f>
        <v>0.44734007240113738</v>
      </c>
      <c r="V221" s="11">
        <f>((_xlfn.RANK.EQ(Q221, $Q$2:$Q$981, 1) / COUNT($Q$2:$Q$981)) * 0.4) + ((_xlfn.RANK.EQ(T221, $T$2:$T$981,1 ) / COUNT($T$2:$T$981)) * 0.4) + ((_xlfn.RANK.EQ(U221, $U$2:$U$981, 1) / COUNT($U$2:$U$981)) * 0.1)</f>
        <v>0.28746867167919804</v>
      </c>
      <c r="W221" s="11">
        <f>((_xlfn.RANK.EQ(AA221, $AA$2:$AA$982, 1) / COUNT($AA$2:$AA$982)) * 0.5) + ((_xlfn.RANK.EQ(AB221, $AB$2:$AB$982,1 ) / COUNT($AB$2:$AB$982)) * 0.5)</f>
        <v>0.13784461152882205</v>
      </c>
      <c r="X221" s="11">
        <f>((_xlfn.RANK.EQ(AC221, $AC$2:$AC$982, 1) / COUNT($AC$2:$AC$983)) * 1)</f>
        <v>6.2656641604010022E-2</v>
      </c>
      <c r="Y221" s="62">
        <f>((_xlfn.RANK.EQ(C221, Price, 0) / COUNT(Price)) * 0.5) + ((_xlfn.RANK.EQ(AD221, Price_BVPS, 1) / COUNT(Price_BVPS)) * 0.5)</f>
        <v>0.22932330827067668</v>
      </c>
      <c r="Z221" s="8">
        <f>IF(OR(H221="", I221="", H221=0, I221=0), 0, H221-I221)</f>
        <v>-3825000</v>
      </c>
      <c r="AA221">
        <f>IF(OR(H221="", I221="", H221=0, I221=0), 0, (H221-I221) / ( (ABS(I221))))</f>
        <v>-0.87388622344071276</v>
      </c>
      <c r="AB221">
        <f>IF(OR(H221="", I221="", H221=0, I221=0), 0, (H221-I221) / ( (ABS(H221))))</f>
        <v>-6.9293478260869561</v>
      </c>
      <c r="AC221">
        <f>IF(OR(H221="", I221="", H221=0, I221=0), 0, IF(ABS(H221-I221) = (ABS(H221) + ABS(I221)), 0, (H221-I221) / ((ABS(H221) + ABS(I221)) / 200)))</f>
        <v>-155.203895313451</v>
      </c>
      <c r="AD221" s="2">
        <f>G221-C221</f>
        <v>-14.378273010253906</v>
      </c>
    </row>
    <row r="222" spans="1:30" x14ac:dyDescent="0.25">
      <c r="A222" s="7" t="s">
        <v>145</v>
      </c>
      <c r="B222" s="7" t="s">
        <v>146</v>
      </c>
      <c r="C222" s="8">
        <v>26.5</v>
      </c>
      <c r="D222" s="9">
        <v>0.54822342718734418</v>
      </c>
      <c r="E222" s="9">
        <v>1.3483828012499062</v>
      </c>
      <c r="F222" s="9">
        <v>28.369268417358398</v>
      </c>
      <c r="G222" s="9">
        <v>6.415280818939209</v>
      </c>
      <c r="H222" s="8">
        <v>20976992</v>
      </c>
      <c r="I222" s="8">
        <v>20064992</v>
      </c>
      <c r="J222" s="68">
        <v>1</v>
      </c>
      <c r="K222" s="7" t="s">
        <v>74</v>
      </c>
      <c r="L222" s="7" t="s">
        <v>24</v>
      </c>
      <c r="M222" s="9">
        <v>135.93528747558594</v>
      </c>
      <c r="N222" s="9">
        <v>0.49279299378395081</v>
      </c>
      <c r="O222" s="10">
        <v>31.172000122070312</v>
      </c>
      <c r="P222" s="2">
        <f>C222-O222</f>
        <v>-4.6720001220703118</v>
      </c>
      <c r="Q222" s="11">
        <f>((_xlfn.RANK.EQ(F222, PE, 1) / COUNT(PE)) * 0.4) + ((_xlfn.RANK.EQ(N222, Cash_Ratio, 1) / COUNT(Cash_Ratio)) * 0.4) + ((_xlfn.RANK.EQ(M222, Debt_Equity, 0) / COUNT(Debt_Equity)) * 0.2)</f>
        <v>0.44014275972617051</v>
      </c>
      <c r="R222" s="9">
        <v>0.49279299378395081</v>
      </c>
      <c r="S222" s="30">
        <f>((_xlfn.RANK.EQ(F222, PE, 1) / COUNT(PE)) * 0.4) + ((_xlfn.RANK.EQ(R222, $R$2:$R$400, 1) / COUNT($R$2:$R$400)) * 0.4) + ((_xlfn.RANK.EQ(M222, Debt_Equity, 0) / COUNT(Debt_Equity)) * 0.2)</f>
        <v>0.48822055137844611</v>
      </c>
      <c r="T222" s="11">
        <f>((_xlfn.RANK.EQ(D222, Alpha, 1) / COUNT(Alpha)) * 0.5) + ((_xlfn.RANK.EQ(E222, Beta, 1) / COUNT(Beta)) * 0.5)</f>
        <v>0.84837092731829578</v>
      </c>
      <c r="U222" s="11">
        <f>((_xlfn.RANK.EQ(H222, Accounts_Re,1 ) / COUNT(Accounts_Re)) * 0.5) + ((_xlfn.RANK.EQ(I222, Acc._payable, 0) / COUNT(Acc._payable)) * 0.5)</f>
        <v>0.4935051920884847</v>
      </c>
      <c r="V222" s="11">
        <f>((_xlfn.RANK.EQ(Q222, $Q$2:$Q$981, 1) / COUNT($Q$2:$Q$981)) * 0.4) + ((_xlfn.RANK.EQ(T222, $T$2:$T$981,1 ) / COUNT($T$2:$T$981)) * 0.4) + ((_xlfn.RANK.EQ(U222, $U$2:$U$981, 1) / COUNT($U$2:$U$981)) * 0.1)</f>
        <v>0.62506265664160399</v>
      </c>
      <c r="W222" s="11">
        <f>((_xlfn.RANK.EQ(AA222, $AA$2:$AA$982, 1) / COUNT($AA$2:$AA$982)) * 0.5) + ((_xlfn.RANK.EQ(AB222, $AB$2:$AB$982,1 ) / COUNT($AB$2:$AB$982)) * 0.5)</f>
        <v>0.75438596491228072</v>
      </c>
      <c r="X222" s="11">
        <f>((_xlfn.RANK.EQ(AC222, $AC$2:$AC$982, 1) / COUNT($AC$2:$AC$983)) * 1)</f>
        <v>0.85213032581453629</v>
      </c>
      <c r="Y222" s="62">
        <f>((_xlfn.RANK.EQ(C222, Price, 0) / COUNT(Price)) * 0.5) + ((_xlfn.RANK.EQ(AD222, Price_BVPS, 1) / COUNT(Price_BVPS)) * 0.5)</f>
        <v>7.5187969924812026E-2</v>
      </c>
      <c r="Z222" s="8">
        <f>IF(OR(H222="", I222="", H222=0, I222=0), 0, H222-I222)</f>
        <v>912000</v>
      </c>
      <c r="AA222">
        <f>IF(OR(H222="", I222="", H222=0, I222=0), 0, (H222-I222) / ( (ABS(I222))))</f>
        <v>4.5452298211731156E-2</v>
      </c>
      <c r="AB222">
        <f>IF(OR(H222="", I222="", H222=0, I222=0), 0, (H222-I222) / ( (ABS(H222))))</f>
        <v>4.3476204786653871E-2</v>
      </c>
      <c r="AC222">
        <f>IF(OR(H222="", I222="", H222=0, I222=0), 0, IF(ABS(H222-I222) = (ABS(H222) + ABS(I222)), 0, (H222-I222) / ((ABS(H222) + ABS(I222)) / 200)))</f>
        <v>4.4442295966978591</v>
      </c>
      <c r="AD222" s="2">
        <f>G222-C222</f>
        <v>-20.084719181060791</v>
      </c>
    </row>
    <row r="223" spans="1:30" x14ac:dyDescent="0.25">
      <c r="A223" s="7" t="s">
        <v>386</v>
      </c>
      <c r="B223" s="7" t="s">
        <v>387</v>
      </c>
      <c r="C223" s="8">
        <v>18.860000610351563</v>
      </c>
      <c r="D223" s="9">
        <v>-0.12720898981601705</v>
      </c>
      <c r="E223" s="9">
        <v>1.1469609851028528</v>
      </c>
      <c r="F223" s="9">
        <v>24.976966857910156</v>
      </c>
      <c r="G223" s="9">
        <v>19.482074737548828</v>
      </c>
      <c r="H223" s="8">
        <v>3155000</v>
      </c>
      <c r="I223" s="8">
        <v>-5197000</v>
      </c>
      <c r="J223" s="68">
        <v>1</v>
      </c>
      <c r="K223" s="7" t="s">
        <v>74</v>
      </c>
      <c r="L223" s="7" t="s">
        <v>388</v>
      </c>
      <c r="M223" s="9">
        <v>71.290611267089844</v>
      </c>
      <c r="N223" s="9">
        <v>0.21448500454425812</v>
      </c>
      <c r="O223" s="10">
        <v>22.54000015258789</v>
      </c>
      <c r="P223" s="2">
        <f>C223-O223</f>
        <v>-3.6799995422363274</v>
      </c>
      <c r="Q223" s="11">
        <f>((_xlfn.RANK.EQ(F223, PE, 1) / COUNT(PE)) * 0.4) + ((_xlfn.RANK.EQ(N223, Cash_Ratio, 1) / COUNT(Cash_Ratio)) * 0.4) + ((_xlfn.RANK.EQ(M223, Debt_Equity, 0) / COUNT(Debt_Equity)) * 0.2)</f>
        <v>0.39549580665444534</v>
      </c>
      <c r="R223" s="9">
        <v>0.21448500454425812</v>
      </c>
      <c r="S223" s="30">
        <f>((_xlfn.RANK.EQ(F223, PE, 1) / COUNT(PE)) * 0.4) + ((_xlfn.RANK.EQ(R223, $R$2:$R$400, 1) / COUNT($R$2:$R$400)) * 0.4) + ((_xlfn.RANK.EQ(M223, Debt_Equity, 0) / COUNT(Debt_Equity)) * 0.2)</f>
        <v>0.46165413533834587</v>
      </c>
      <c r="T223" s="11">
        <f>((_xlfn.RANK.EQ(D223, Alpha, 1) / COUNT(Alpha)) * 0.5) + ((_xlfn.RANK.EQ(E223, Beta, 1) / COUNT(Beta)) * 0.5)</f>
        <v>0.48621553884711777</v>
      </c>
      <c r="U223" s="11">
        <f>((_xlfn.RANK.EQ(H223, Accounts_Re,1 ) / COUNT(Accounts_Re)) * 0.5) + ((_xlfn.RANK.EQ(I223, Acc._payable, 0) / COUNT(Acc._payable)) * 0.5)</f>
        <v>0.77198652186439187</v>
      </c>
      <c r="V223" s="11">
        <f>((_xlfn.RANK.EQ(Q223, $Q$2:$Q$981, 1) / COUNT($Q$2:$Q$981)) * 0.4) + ((_xlfn.RANK.EQ(T223, $T$2:$T$981,1 ) / COUNT($T$2:$T$981)) * 0.4) + ((_xlfn.RANK.EQ(U223, $U$2:$U$981, 1) / COUNT($U$2:$U$981)) * 0.1)</f>
        <v>0.45714285714285713</v>
      </c>
      <c r="W223" s="11">
        <f>((_xlfn.RANK.EQ(AA223, $AA$2:$AA$982, 1) / COUNT($AA$2:$AA$982)) * 0.5) + ((_xlfn.RANK.EQ(AB223, $AB$2:$AB$982,1 ) / COUNT($AB$2:$AB$982)) * 0.5)</f>
        <v>0.91228070175438591</v>
      </c>
      <c r="X223" s="11">
        <f>((_xlfn.RANK.EQ(AC223, $AC$2:$AC$982, 1) / COUNT($AC$2:$AC$983)) * 1)</f>
        <v>0.19799498746867167</v>
      </c>
      <c r="Y223" s="62">
        <f>((_xlfn.RANK.EQ(C223, Price, 0) / COUNT(Price)) * 0.5) + ((_xlfn.RANK.EQ(AD223, Price_BVPS, 1) / COUNT(Price_BVPS)) * 0.5)</f>
        <v>0.5764411027568922</v>
      </c>
      <c r="Z223" s="8">
        <f>IF(OR(H223="", I223="", H223=0, I223=0), 0, H223-I223)</f>
        <v>8352000</v>
      </c>
      <c r="AA223">
        <f>IF(OR(H223="", I223="", H223=0, I223=0), 0, (H223-I223) / ( (ABS(I223))))</f>
        <v>1.6070810082740041</v>
      </c>
      <c r="AB223">
        <f>IF(OR(H223="", I223="", H223=0, I223=0), 0, (H223-I223) / ( (ABS(H223))))</f>
        <v>2.6472266244057052</v>
      </c>
      <c r="AC223">
        <f>IF(OR(H223="", I223="", H223=0, I223=0), 0, IF(ABS(H223-I223) = (ABS(H223) + ABS(I223)), 0, (H223-I223) / ((ABS(H223) + ABS(I223)) / 200)))</f>
        <v>0</v>
      </c>
      <c r="AD223" s="2">
        <f>G223-C223</f>
        <v>0.62207412719726563</v>
      </c>
    </row>
    <row r="224" spans="1:30" x14ac:dyDescent="0.25">
      <c r="A224" s="7" t="s">
        <v>756</v>
      </c>
      <c r="B224" s="7" t="s">
        <v>757</v>
      </c>
      <c r="C224" s="8">
        <v>11.689999580383301</v>
      </c>
      <c r="D224" s="9">
        <v>5.8045907335118789E-3</v>
      </c>
      <c r="E224" s="9">
        <v>0.74790098664179416</v>
      </c>
      <c r="F224" s="9">
        <v>21.142902374267578</v>
      </c>
      <c r="G224" s="9">
        <v>4.6371650695800781</v>
      </c>
      <c r="H224" s="8">
        <v>3453000</v>
      </c>
      <c r="I224" s="8">
        <v>3579000</v>
      </c>
      <c r="J224" s="68">
        <v>1</v>
      </c>
      <c r="K224" s="7" t="s">
        <v>74</v>
      </c>
      <c r="L224" s="7" t="s">
        <v>24</v>
      </c>
      <c r="M224" s="9">
        <v>5.0062580108642578</v>
      </c>
      <c r="N224" s="9">
        <v>8.4744997322559357E-2</v>
      </c>
      <c r="O224" s="10">
        <v>13.952000045776368</v>
      </c>
      <c r="P224" s="2">
        <f>C224-O224</f>
        <v>-2.2620004653930668</v>
      </c>
      <c r="Q224" s="11">
        <f>((_xlfn.RANK.EQ(F224, PE, 1) / COUNT(PE)) * 0.4) + ((_xlfn.RANK.EQ(N224, Cash_Ratio, 1) / COUNT(Cash_Ratio)) * 0.4) + ((_xlfn.RANK.EQ(M224, Debt_Equity, 0) / COUNT(Debt_Equity)) * 0.2)</f>
        <v>0.37222207462118195</v>
      </c>
      <c r="R224" s="9">
        <v>8.4744997322559357E-2</v>
      </c>
      <c r="S224" s="30">
        <f>((_xlfn.RANK.EQ(F224, PE, 1) / COUNT(PE)) * 0.4) + ((_xlfn.RANK.EQ(R224, $R$2:$R$400, 1) / COUNT($R$2:$R$400)) * 0.4) + ((_xlfn.RANK.EQ(M224, Debt_Equity, 0) / COUNT(Debt_Equity)) * 0.2)</f>
        <v>0.4556390977443609</v>
      </c>
      <c r="T224" s="11">
        <f>((_xlfn.RANK.EQ(D224, Alpha, 1) / COUNT(Alpha)) * 0.5) + ((_xlfn.RANK.EQ(E224, Beta, 1) / COUNT(Beta)) * 0.5)</f>
        <v>0.40225563909774431</v>
      </c>
      <c r="U224" s="11">
        <f>((_xlfn.RANK.EQ(H224, Accounts_Re,1 ) / COUNT(Accounts_Re)) * 0.5) + ((_xlfn.RANK.EQ(I224, Acc._payable, 0) / COUNT(Acc._payable)) * 0.5)</f>
        <v>0.52064935552966818</v>
      </c>
      <c r="V224" s="11">
        <f>((_xlfn.RANK.EQ(Q224, $Q$2:$Q$981, 1) / COUNT($Q$2:$Q$981)) * 0.4) + ((_xlfn.RANK.EQ(T224, $T$2:$T$981,1 ) / COUNT($T$2:$T$981)) * 0.4) + ((_xlfn.RANK.EQ(U224, $U$2:$U$981, 1) / COUNT($U$2:$U$981)) * 0.1)</f>
        <v>0.36390977443609018</v>
      </c>
      <c r="W224" s="11">
        <f>((_xlfn.RANK.EQ(AA224, $AA$2:$AA$982, 1) / COUNT($AA$2:$AA$982)) * 0.5) + ((_xlfn.RANK.EQ(AB224, $AB$2:$AB$982,1 ) / COUNT($AB$2:$AB$982)) * 0.5)</f>
        <v>0.31704260651629068</v>
      </c>
      <c r="X224" s="11">
        <f>((_xlfn.RANK.EQ(AC224, $AC$2:$AC$982, 1) / COUNT($AC$2:$AC$983)) * 1)</f>
        <v>0.19298245614035087</v>
      </c>
      <c r="Y224" s="62">
        <f>((_xlfn.RANK.EQ(C224, Price, 0) / COUNT(Price)) * 0.5) + ((_xlfn.RANK.EQ(AD224, Price_BVPS, 1) / COUNT(Price_BVPS)) * 0.5)</f>
        <v>0.59774436090225569</v>
      </c>
      <c r="Z224" s="8">
        <f>IF(OR(H224="", I224="", H224=0, I224=0), 0, H224-I224)</f>
        <v>-126000</v>
      </c>
      <c r="AA224">
        <f>IF(OR(H224="", I224="", H224=0, I224=0), 0, (H224-I224) / ( (ABS(I224))))</f>
        <v>-3.5205364626990782E-2</v>
      </c>
      <c r="AB224">
        <f>IF(OR(H224="", I224="", H224=0, I224=0), 0, (H224-I224) / ( (ABS(H224))))</f>
        <v>-3.6490008688097306E-2</v>
      </c>
      <c r="AC224">
        <f>IF(OR(H224="", I224="", H224=0, I224=0), 0, IF(ABS(H224-I224) = (ABS(H224) + ABS(I224)), 0, (H224-I224) / ((ABS(H224) + ABS(I224)) / 200)))</f>
        <v>-3.5836177474402731</v>
      </c>
      <c r="AD224" s="2">
        <f>G224-C224</f>
        <v>-7.0528345108032227</v>
      </c>
    </row>
    <row r="225" spans="1:30" x14ac:dyDescent="0.25">
      <c r="A225" s="7" t="s">
        <v>762</v>
      </c>
      <c r="B225" s="7" t="s">
        <v>763</v>
      </c>
      <c r="C225" s="8">
        <v>11.619999885559082</v>
      </c>
      <c r="D225" s="9">
        <v>0.57443061075166257</v>
      </c>
      <c r="E225" s="9">
        <v>0.78919254785153348</v>
      </c>
      <c r="F225" s="9">
        <v>15.954737663269043</v>
      </c>
      <c r="G225" s="9">
        <v>11.647613525390625</v>
      </c>
      <c r="H225" s="8">
        <v>-400000</v>
      </c>
      <c r="I225" s="8">
        <v>2100000</v>
      </c>
      <c r="J225" s="68">
        <v>1</v>
      </c>
      <c r="K225" s="7" t="s">
        <v>74</v>
      </c>
      <c r="L225" s="7" t="s">
        <v>28</v>
      </c>
      <c r="M225" s="9">
        <v>8.5988483428955078</v>
      </c>
      <c r="N225" s="9">
        <v>0.14146299660205841</v>
      </c>
      <c r="O225" s="10">
        <v>13.941999816894532</v>
      </c>
      <c r="P225" s="2">
        <f>C225-O225</f>
        <v>-2.3219999313354496</v>
      </c>
      <c r="Q225" s="11">
        <f>((_xlfn.RANK.EQ(F225, PE, 1) / COUNT(PE)) * 0.4) + ((_xlfn.RANK.EQ(N225, Cash_Ratio, 1) / COUNT(Cash_Ratio)) * 0.4) + ((_xlfn.RANK.EQ(M225, Debt_Equity, 0) / COUNT(Debt_Equity)) * 0.2)</f>
        <v>0.30757813261067868</v>
      </c>
      <c r="R225" s="9">
        <v>0.14146299660205841</v>
      </c>
      <c r="S225" s="30">
        <f>((_xlfn.RANK.EQ(F225, PE, 1) / COUNT(PE)) * 0.4) + ((_xlfn.RANK.EQ(R225, $R$2:$R$400, 1) / COUNT($R$2:$R$400)) * 0.4) + ((_xlfn.RANK.EQ(M225, Debt_Equity, 0) / COUNT(Debt_Equity)) * 0.2)</f>
        <v>0.38195488721804516</v>
      </c>
      <c r="T225" s="11">
        <f>((_xlfn.RANK.EQ(D225, Alpha, 1) / COUNT(Alpha)) * 0.5) + ((_xlfn.RANK.EQ(E225, Beta, 1) / COUNT(Beta)) * 0.5)</f>
        <v>0.65664160401002503</v>
      </c>
      <c r="U225" s="11">
        <f>((_xlfn.RANK.EQ(H225, Accounts_Re,1 ) / COUNT(Accounts_Re)) * 0.5) + ((_xlfn.RANK.EQ(I225, Acc._payable, 0) / COUNT(Acc._payable)) * 0.5)</f>
        <v>0.36686583242518755</v>
      </c>
      <c r="V225" s="11">
        <f>((_xlfn.RANK.EQ(Q225, $Q$2:$Q$981, 1) / COUNT($Q$2:$Q$981)) * 0.4) + ((_xlfn.RANK.EQ(T225, $T$2:$T$981,1 ) / COUNT($T$2:$T$981)) * 0.4) + ((_xlfn.RANK.EQ(U225, $U$2:$U$981, 1) / COUNT($U$2:$U$981)) * 0.1)</f>
        <v>0.42431077694235592</v>
      </c>
      <c r="W225" s="11">
        <f>((_xlfn.RANK.EQ(AA225, $AA$2:$AA$982, 1) / COUNT($AA$2:$AA$982)) * 0.5) + ((_xlfn.RANK.EQ(AB225, $AB$2:$AB$982,1 ) / COUNT($AB$2:$AB$982)) * 0.5)</f>
        <v>0.10902255639097744</v>
      </c>
      <c r="X225" s="11">
        <f>((_xlfn.RANK.EQ(AC225, $AC$2:$AC$982, 1) / COUNT($AC$2:$AC$983)) * 1)</f>
        <v>0.19799498746867167</v>
      </c>
      <c r="Y225" s="62">
        <f>((_xlfn.RANK.EQ(C225, Price, 0) / COUNT(Price)) * 0.5) + ((_xlfn.RANK.EQ(AD225, Price_BVPS, 1) / COUNT(Price_BVPS)) * 0.5)</f>
        <v>0.77192982456140347</v>
      </c>
      <c r="Z225" s="8">
        <f>IF(OR(H225="", I225="", H225=0, I225=0), 0, H225-I225)</f>
        <v>-2500000</v>
      </c>
      <c r="AA225">
        <f>IF(OR(H225="", I225="", H225=0, I225=0), 0, (H225-I225) / ( (ABS(I225))))</f>
        <v>-1.1904761904761905</v>
      </c>
      <c r="AB225">
        <f>IF(OR(H225="", I225="", H225=0, I225=0), 0, (H225-I225) / ( (ABS(H225))))</f>
        <v>-6.25</v>
      </c>
      <c r="AC225">
        <f>IF(OR(H225="", I225="", H225=0, I225=0), 0, IF(ABS(H225-I225) = (ABS(H225) + ABS(I225)), 0, (H225-I225) / ((ABS(H225) + ABS(I225)) / 200)))</f>
        <v>0</v>
      </c>
      <c r="AD225" s="2">
        <f>G225-C225</f>
        <v>2.7613639831542969E-2</v>
      </c>
    </row>
    <row r="226" spans="1:30" x14ac:dyDescent="0.25">
      <c r="A226" s="7" t="s">
        <v>72</v>
      </c>
      <c r="B226" s="7" t="s">
        <v>73</v>
      </c>
      <c r="C226" s="8">
        <v>27.75</v>
      </c>
      <c r="D226" s="9">
        <v>1.01757477375649</v>
      </c>
      <c r="E226" s="9">
        <v>0.71110692566754652</v>
      </c>
      <c r="F226" s="9">
        <v>16.824764251708984</v>
      </c>
      <c r="G226" s="9">
        <v>20.688142776489258</v>
      </c>
      <c r="H226" s="8">
        <v>-47661000</v>
      </c>
      <c r="I226" s="8">
        <v>-1490000</v>
      </c>
      <c r="J226" s="68">
        <v>1</v>
      </c>
      <c r="K226" s="7" t="s">
        <v>74</v>
      </c>
      <c r="L226" s="7" t="s">
        <v>16</v>
      </c>
      <c r="M226" s="9">
        <v>18.724864959716797</v>
      </c>
      <c r="N226" s="9">
        <v>7.5801998376846313E-2</v>
      </c>
      <c r="O226" s="10">
        <v>32.326000213623047</v>
      </c>
      <c r="P226" s="2">
        <f>C226-O226</f>
        <v>-4.5760002136230469</v>
      </c>
      <c r="Q226" s="11">
        <f>((_xlfn.RANK.EQ(F226, PE, 1) / COUNT(PE)) * 0.4) + ((_xlfn.RANK.EQ(N226, Cash_Ratio, 1) / COUNT(Cash_Ratio)) * 0.4) + ((_xlfn.RANK.EQ(M226, Debt_Equity, 0) / COUNT(Debt_Equity)) * 0.2)</f>
        <v>0.27224244356474225</v>
      </c>
      <c r="R226" s="9">
        <v>7.5801998376846313E-2</v>
      </c>
      <c r="S226" s="30">
        <f>((_xlfn.RANK.EQ(F226, PE, 1) / COUNT(PE)) * 0.4) + ((_xlfn.RANK.EQ(R226, $R$2:$R$400, 1) / COUNT($R$2:$R$400)) * 0.4) + ((_xlfn.RANK.EQ(M226, Debt_Equity, 0) / COUNT(Debt_Equity)) * 0.2)</f>
        <v>0.35689223057644109</v>
      </c>
      <c r="T226" s="11">
        <f>((_xlfn.RANK.EQ(D226, Alpha, 1) / COUNT(Alpha)) * 0.5) + ((_xlfn.RANK.EQ(E226, Beta, 1) / COUNT(Beta)) * 0.5)</f>
        <v>0.69172932330827064</v>
      </c>
      <c r="U226" s="11">
        <f>((_xlfn.RANK.EQ(H226, Accounts_Re,1 ) / COUNT(Accounts_Re)) * 0.5) + ((_xlfn.RANK.EQ(I226, Acc._payable, 0) / COUNT(Acc._payable)) * 0.5)</f>
        <v>0.39881377375270877</v>
      </c>
      <c r="V226" s="11">
        <f>((_xlfn.RANK.EQ(Q226, $Q$2:$Q$981, 1) / COUNT($Q$2:$Q$981)) * 0.4) + ((_xlfn.RANK.EQ(T226, $T$2:$T$981,1 ) / COUNT($T$2:$T$981)) * 0.4) + ((_xlfn.RANK.EQ(U226, $U$2:$U$981, 1) / COUNT($U$2:$U$981)) * 0.1)</f>
        <v>0.42531328320802009</v>
      </c>
      <c r="W226" s="11">
        <f>((_xlfn.RANK.EQ(AA226, $AA$2:$AA$982, 1) / COUNT($AA$2:$AA$982)) * 0.5) + ((_xlfn.RANK.EQ(AB226, $AB$2:$AB$982,1 ) / COUNT($AB$2:$AB$982)) * 0.5)</f>
        <v>0.10275689223057644</v>
      </c>
      <c r="X226" s="11">
        <f>((_xlfn.RANK.EQ(AC226, $AC$2:$AC$982, 1) / COUNT($AC$2:$AC$983)) * 1)</f>
        <v>1.7543859649122806E-2</v>
      </c>
      <c r="Y226" s="62">
        <f>((_xlfn.RANK.EQ(C226, Price, 0) / COUNT(Price)) * 0.5) + ((_xlfn.RANK.EQ(AD226, Price_BVPS, 1) / COUNT(Price_BVPS)) * 0.5)</f>
        <v>0.23684210526315788</v>
      </c>
      <c r="Z226" s="8">
        <f>IF(OR(H226="", I226="", H226=0, I226=0), 0, H226-I226)</f>
        <v>-46171000</v>
      </c>
      <c r="AA226">
        <f>IF(OR(H226="", I226="", H226=0, I226=0), 0, (H226-I226) / ( (ABS(I226))))</f>
        <v>-30.98724832214765</v>
      </c>
      <c r="AB226">
        <f>IF(OR(H226="", I226="", H226=0, I226=0), 0, (H226-I226) / ( (ABS(H226))))</f>
        <v>-0.96873754222529951</v>
      </c>
      <c r="AC226">
        <f>IF(OR(H226="", I226="", H226=0, I226=0), 0, IF(ABS(H226-I226) = (ABS(H226) + ABS(I226)), 0, (H226-I226) / ((ABS(H226) + ABS(I226)) / 200)))</f>
        <v>-187.87410225631217</v>
      </c>
      <c r="AD226" s="2">
        <f>G226-C226</f>
        <v>-7.0618572235107422</v>
      </c>
    </row>
    <row r="227" spans="1:30" x14ac:dyDescent="0.25">
      <c r="A227" s="34" t="s">
        <v>159</v>
      </c>
      <c r="B227" s="43" t="s">
        <v>160</v>
      </c>
      <c r="C227" s="44">
        <v>26.100000381469727</v>
      </c>
      <c r="D227" s="45">
        <v>-4.016079983109349E-2</v>
      </c>
      <c r="E227" s="45">
        <v>0.8441358432022813</v>
      </c>
      <c r="F227" s="45">
        <v>19.591728210449219</v>
      </c>
      <c r="G227" s="45">
        <v>15.546914100646973</v>
      </c>
      <c r="H227" s="44">
        <v>60189008</v>
      </c>
      <c r="I227" s="44">
        <v>4871000</v>
      </c>
      <c r="J227" s="70">
        <v>1</v>
      </c>
      <c r="K227" s="43" t="s">
        <v>74</v>
      </c>
      <c r="L227" s="43" t="s">
        <v>65</v>
      </c>
      <c r="M227" s="45">
        <v>173.482666015625</v>
      </c>
      <c r="N227" s="45">
        <v>1.1517999693751335E-2</v>
      </c>
      <c r="O227" s="46">
        <v>33.461999893188477</v>
      </c>
      <c r="P227" s="39">
        <f>C227-O227</f>
        <v>-7.36199951171875</v>
      </c>
      <c r="Q227" s="11">
        <f>((_xlfn.RANK.EQ(F227, PE, 1) / COUNT(PE)) * 0.4) + ((_xlfn.RANK.EQ(N227, Cash_Ratio, 1) / COUNT(Cash_Ratio)) * 0.4) + ((_xlfn.RANK.EQ(M227, Debt_Equity, 0) / COUNT(Debt_Equity)) * 0.2)</f>
        <v>0.16092882382635032</v>
      </c>
      <c r="R227" s="45">
        <v>1.1517999693751335E-2</v>
      </c>
      <c r="S227" s="30">
        <f>((_xlfn.RANK.EQ(F227, PE, 1) / COUNT(PE)) * 0.4) + ((_xlfn.RANK.EQ(R227, $R$2:$R$400, 1) / COUNT($R$2:$R$400)) * 0.4) + ((_xlfn.RANK.EQ(M227, Debt_Equity, 0) / COUNT(Debt_Equity)) * 0.2)</f>
        <v>0.2636591478696742</v>
      </c>
      <c r="T227" s="40">
        <f>((_xlfn.RANK.EQ(D227, Alpha, 1) / COUNT(Alpha)) * 0.5) + ((_xlfn.RANK.EQ(E227, Beta, 1) / COUNT(Beta)) * 0.5)</f>
        <v>0.39598997493734334</v>
      </c>
      <c r="U227" s="40">
        <f>((_xlfn.RANK.EQ(H227, Accounts_Re,1 ) / COUNT(Accounts_Re)) * 0.5) + ((_xlfn.RANK.EQ(I227, Acc._payable, 0) / COUNT(Acc._payable)) * 0.5)</f>
        <v>0.60894617514060601</v>
      </c>
      <c r="V227" s="40">
        <f>((_xlfn.RANK.EQ(Q227, $Q$2:$Q$981, 1) / COUNT($Q$2:$Q$981)) * 0.4) + ((_xlfn.RANK.EQ(T227, $T$2:$T$981,1 ) / COUNT($T$2:$T$981)) * 0.4) + ((_xlfn.RANK.EQ(U227, $U$2:$U$981, 1) / COUNT($U$2:$U$981)) * 0.1)</f>
        <v>0.26290726817042609</v>
      </c>
      <c r="W227" s="40">
        <f>((_xlfn.RANK.EQ(AA227, $AA$2:$AA$982, 1) / COUNT($AA$2:$AA$982)) * 0.5) + ((_xlfn.RANK.EQ(AB227, $AB$2:$AB$982,1 ) / COUNT($AB$2:$AB$982)) * 0.5)</f>
        <v>0.91604010025062654</v>
      </c>
      <c r="X227" s="59">
        <f>((_xlfn.RANK.EQ(AC227, $AC$2:$AC$982, 1) / COUNT($AC$2:$AC$983)) * 1)</f>
        <v>0.97744360902255634</v>
      </c>
      <c r="Y227" s="65">
        <f>((_xlfn.RANK.EQ(C227, Price, 0) / COUNT(Price)) * 0.5) + ((_xlfn.RANK.EQ(AD227, Price_BVPS, 1) / COUNT(Price_BVPS)) * 0.5)</f>
        <v>0.17293233082706766</v>
      </c>
      <c r="Z227" s="44">
        <f>IF(OR(H227="", I227="", H227=0, I227=0), 0, H227-I227)</f>
        <v>55318008</v>
      </c>
      <c r="AA227" s="41">
        <f>IF(OR(H227="", I227="", H227=0, I227=0), 0, (H227-I227) / ( (ABS(I227))))</f>
        <v>11.356601929788544</v>
      </c>
      <c r="AB227" s="41">
        <f>IF(OR(H227="", I227="", H227=0, I227=0), 0, (H227-I227) / ( (ABS(H227))))</f>
        <v>0.91907160191109982</v>
      </c>
      <c r="AC227" s="41">
        <f>IF(OR(H227="", I227="", H227=0, I227=0), 0, IF(ABS(H227-I227) = (ABS(H227) + ABS(I227)), 0, (H227-I227) / ((ABS(H227) + ABS(I227)) / 200)))</f>
        <v>170.05226313528891</v>
      </c>
      <c r="AD227" s="39">
        <f>G227-C227</f>
        <v>-10.553086280822754</v>
      </c>
    </row>
    <row r="228" spans="1:30" x14ac:dyDescent="0.25">
      <c r="A228" s="7" t="s">
        <v>392</v>
      </c>
      <c r="B228" s="7" t="s">
        <v>393</v>
      </c>
      <c r="C228" s="8">
        <v>18.780000686645508</v>
      </c>
      <c r="D228" s="9">
        <v>-0.43655008587399763</v>
      </c>
      <c r="E228" s="9">
        <v>1.1464610019993904</v>
      </c>
      <c r="F228" s="9">
        <v>20.447654724121094</v>
      </c>
      <c r="G228" s="9">
        <v>5.7229228019714355</v>
      </c>
      <c r="H228" s="8">
        <v>10056000</v>
      </c>
      <c r="I228" s="8">
        <v>-4741000</v>
      </c>
      <c r="J228" s="68">
        <v>1</v>
      </c>
      <c r="K228" s="7" t="s">
        <v>74</v>
      </c>
      <c r="L228" s="7" t="s">
        <v>20</v>
      </c>
      <c r="M228" s="9">
        <v>181.25816345214844</v>
      </c>
      <c r="N228" s="9">
        <v>6.8999999202787876E-3</v>
      </c>
      <c r="O228" s="10">
        <v>22.6</v>
      </c>
      <c r="P228" s="2">
        <f>C228-O228</f>
        <v>-3.8199993133544936</v>
      </c>
      <c r="Q228" s="11">
        <f>((_xlfn.RANK.EQ(F228, PE, 1) / COUNT(PE)) * 0.4) + ((_xlfn.RANK.EQ(N228, Cash_Ratio, 1) / COUNT(Cash_Ratio)) * 0.4) + ((_xlfn.RANK.EQ(M228, Debt_Equity, 0) / COUNT(Debt_Equity)) * 0.2)</f>
        <v>0.15864395972262813</v>
      </c>
      <c r="R228" s="9">
        <v>6.8999999202787876E-3</v>
      </c>
      <c r="S228" s="30">
        <f>((_xlfn.RANK.EQ(F228, PE, 1) / COUNT(PE)) * 0.4) + ((_xlfn.RANK.EQ(R228, $R$2:$R$400, 1) / COUNT($R$2:$R$400)) * 0.4) + ((_xlfn.RANK.EQ(M228, Debt_Equity, 0) / COUNT(Debt_Equity)) * 0.2)</f>
        <v>0.26466165413533838</v>
      </c>
      <c r="T228" s="11">
        <f>((_xlfn.RANK.EQ(D228, Alpha, 1) / COUNT(Alpha)) * 0.5) + ((_xlfn.RANK.EQ(E228, Beta, 1) / COUNT(Beta)) * 0.5)</f>
        <v>0.41604010025062654</v>
      </c>
      <c r="U228" s="11">
        <f>((_xlfn.RANK.EQ(H228, Accounts_Re,1 ) / COUNT(Accounts_Re)) * 0.5) + ((_xlfn.RANK.EQ(I228, Acc._payable, 0) / COUNT(Acc._payable)) * 0.5)</f>
        <v>0.81339170518457282</v>
      </c>
      <c r="V228" s="11">
        <f>((_xlfn.RANK.EQ(Q228, $Q$2:$Q$981, 1) / COUNT($Q$2:$Q$981)) * 0.4) + ((_xlfn.RANK.EQ(T228, $T$2:$T$981,1 ) / COUNT($T$2:$T$981)) * 0.4) + ((_xlfn.RANK.EQ(U228, $U$2:$U$981, 1) / COUNT($U$2:$U$981)) * 0.1)</f>
        <v>0.28721804511278193</v>
      </c>
      <c r="W228" s="11">
        <f>((_xlfn.RANK.EQ(AA228, $AA$2:$AA$982, 1) / COUNT($AA$2:$AA$982)) * 0.5) + ((_xlfn.RANK.EQ(AB228, $AB$2:$AB$982,1 ) / COUNT($AB$2:$AB$982)) * 0.5)</f>
        <v>0.91979949874686717</v>
      </c>
      <c r="X228" s="11">
        <f>((_xlfn.RANK.EQ(AC228, $AC$2:$AC$982, 1) / COUNT($AC$2:$AC$983)) * 1)</f>
        <v>0.19799498746867167</v>
      </c>
      <c r="Y228" s="62">
        <f>((_xlfn.RANK.EQ(C228, Price, 0) / COUNT(Price)) * 0.5) + ((_xlfn.RANK.EQ(AD228, Price_BVPS, 1) / COUNT(Price_BVPS)) * 0.5)</f>
        <v>0.26441102756892232</v>
      </c>
      <c r="Z228" s="8">
        <f>IF(OR(H228="", I228="", H228=0, I228=0), 0, H228-I228)</f>
        <v>14797000</v>
      </c>
      <c r="AA228">
        <f>IF(OR(H228="", I228="", H228=0, I228=0), 0, (H228-I228) / ( (ABS(I228))))</f>
        <v>3.1210715039021304</v>
      </c>
      <c r="AB228">
        <f>IF(OR(H228="", I228="", H228=0, I228=0), 0, (H228-I228) / ( (ABS(H228))))</f>
        <v>1.4714598249801114</v>
      </c>
      <c r="AC228">
        <f>IF(OR(H228="", I228="", H228=0, I228=0), 0, IF(ABS(H228-I228) = (ABS(H228) + ABS(I228)), 0, (H228-I228) / ((ABS(H228) + ABS(I228)) / 200)))</f>
        <v>0</v>
      </c>
      <c r="AD228" s="2">
        <f>G228-C228</f>
        <v>-13.057077884674072</v>
      </c>
    </row>
    <row r="229" spans="1:30" x14ac:dyDescent="0.25">
      <c r="A229" s="29" t="s">
        <v>321</v>
      </c>
      <c r="B229" s="7" t="s">
        <v>322</v>
      </c>
      <c r="C229" s="8">
        <v>20.530000686645508</v>
      </c>
      <c r="D229" s="9">
        <v>-6.5222858214681656E-2</v>
      </c>
      <c r="E229" s="9">
        <v>0.51414687115873114</v>
      </c>
      <c r="F229" s="9">
        <v>114.85183715820313</v>
      </c>
      <c r="G229" s="9">
        <v>18.627252578735352</v>
      </c>
      <c r="H229" s="8">
        <v>-2212000</v>
      </c>
      <c r="I229" s="8">
        <v>1170000</v>
      </c>
      <c r="J229" s="68"/>
      <c r="K229" s="7" t="s">
        <v>108</v>
      </c>
      <c r="L229" s="7" t="s">
        <v>48</v>
      </c>
      <c r="M229" s="9">
        <v>1.2395509481430054</v>
      </c>
      <c r="N229" s="9">
        <v>2.1203889846801758</v>
      </c>
      <c r="O229" s="10">
        <v>24.284000396728516</v>
      </c>
      <c r="P229" s="2">
        <f>C229-O229</f>
        <v>-3.7539997100830078</v>
      </c>
      <c r="Q229" s="30">
        <f>((_xlfn.RANK.EQ(F229, PE, 1) / COUNT(PE)) * 0.4) + ((_xlfn.RANK.EQ(N229, Cash_Ratio, 1) / COUNT(Cash_Ratio)) * 0.4) + ((_xlfn.RANK.EQ(M229, Debt_Equity, 0) / COUNT(Debt_Equity)) * 0.2)</f>
        <v>0.8708803811649265</v>
      </c>
      <c r="R229" s="9">
        <v>2.1203889846801758</v>
      </c>
      <c r="S229" s="30">
        <f>((_xlfn.RANK.EQ(F229, PE, 1) / COUNT(PE)) * 0.4) + ((_xlfn.RANK.EQ(R229, $R$2:$R$400, 1) / COUNT($R$2:$R$400)) * 0.4) + ((_xlfn.RANK.EQ(M229, Debt_Equity, 0) / COUNT(Debt_Equity)) * 0.2)</f>
        <v>0.88320802005012533</v>
      </c>
      <c r="T229" s="11">
        <f>((_xlfn.RANK.EQ(D229, Alpha, 1) / COUNT(Alpha)) * 0.5) + ((_xlfn.RANK.EQ(E229, Beta, 1) / COUNT(Beta)) * 0.5)</f>
        <v>0.2882205513784461</v>
      </c>
      <c r="U229" s="11">
        <f>((_xlfn.RANK.EQ(H229, Accounts_Re,1 ) / COUNT(Accounts_Re)) * 0.5) + ((_xlfn.RANK.EQ(I229, Acc._payable, 0) / COUNT(Acc._payable)) * 0.5)</f>
        <v>0.34104317763330949</v>
      </c>
      <c r="V229" s="11">
        <f>((_xlfn.RANK.EQ(Q229, $Q$2:$Q$981, 1) / COUNT($Q$2:$Q$981)) * 0.4) + ((_xlfn.RANK.EQ(T229, $T$2:$T$981,1 ) / COUNT($T$2:$T$981)) * 0.4) + ((_xlfn.RANK.EQ(U229, $U$2:$U$981, 1) / COUNT($U$2:$U$981)) * 0.1)</f>
        <v>0.48997493734335845</v>
      </c>
      <c r="W229" s="11">
        <f>((_xlfn.RANK.EQ(AA229, $AA$2:$AA$982, 1) / COUNT($AA$2:$AA$982)) * 0.5) + ((_xlfn.RANK.EQ(AB229, $AB$2:$AB$982,1 ) / COUNT($AB$2:$AB$982)) * 0.5)</f>
        <v>0.11528822055137844</v>
      </c>
      <c r="X229" s="11">
        <f>((_xlfn.RANK.EQ(AC229, $AC$2:$AC$982, 1) / COUNT($AC$2:$AC$983)) * 1)</f>
        <v>0.19799498746867167</v>
      </c>
      <c r="Y229" s="62">
        <f>((_xlfn.RANK.EQ(C229, Price, 0) / COUNT(Price)) * 0.5) + ((_xlfn.RANK.EQ(AD229, Price_BVPS, 1) / COUNT(Price_BVPS)) * 0.5)</f>
        <v>0.48370927318295737</v>
      </c>
      <c r="Z229" s="8">
        <f>IF(OR(H229="", I229="", H229=0, I229=0), 0, H229-I229)</f>
        <v>-3382000</v>
      </c>
      <c r="AA229">
        <f>IF(OR(H229="", I229="", H229=0, I229=0), 0, (H229-I229) / ( (ABS(I229))))</f>
        <v>-2.8905982905982905</v>
      </c>
      <c r="AB229">
        <f>IF(OR(H229="", I229="", H229=0, I229=0), 0, (H229-I229) / ( (ABS(H229))))</f>
        <v>-1.5289330922242315</v>
      </c>
      <c r="AC229">
        <f>IF(OR(H229="", I229="", H229=0, I229=0), 0, IF(ABS(H229-I229) = (ABS(H229) + ABS(I229)), 0, (H229-I229) / ((ABS(H229) + ABS(I229)) / 200)))</f>
        <v>0</v>
      </c>
      <c r="AD229" s="2">
        <f>G229-C229</f>
        <v>-1.9027481079101563</v>
      </c>
    </row>
    <row r="230" spans="1:30" x14ac:dyDescent="0.25">
      <c r="A230" s="7" t="s">
        <v>512</v>
      </c>
      <c r="B230" s="7" t="s">
        <v>513</v>
      </c>
      <c r="C230" s="8">
        <v>15.760000228881836</v>
      </c>
      <c r="D230" s="9">
        <v>-0.26481008759790275</v>
      </c>
      <c r="E230" s="9">
        <v>0.64776269814563447</v>
      </c>
      <c r="F230" s="9">
        <v>53.243438720703125</v>
      </c>
      <c r="G230" s="9">
        <v>7.5698962211608887</v>
      </c>
      <c r="H230" s="8">
        <v>-1486072</v>
      </c>
      <c r="I230" s="8">
        <v>-352175</v>
      </c>
      <c r="J230" s="68"/>
      <c r="K230" s="7" t="s">
        <v>108</v>
      </c>
      <c r="L230" s="7" t="s">
        <v>20</v>
      </c>
      <c r="M230" s="9">
        <v>27.931301116943359</v>
      </c>
      <c r="N230" s="9">
        <v>1.9763779640197754</v>
      </c>
      <c r="O230" s="10">
        <v>18.958000183105469</v>
      </c>
      <c r="P230" s="2">
        <f>C230-O230</f>
        <v>-3.1979999542236328</v>
      </c>
      <c r="Q230" s="11">
        <f>((_xlfn.RANK.EQ(F230, PE, 1) / COUNT(PE)) * 0.4) + ((_xlfn.RANK.EQ(N230, Cash_Ratio, 1) / COUNT(Cash_Ratio)) * 0.4) + ((_xlfn.RANK.EQ(M230, Debt_Equity, 0) / COUNT(Debt_Equity)) * 0.2)</f>
        <v>0.74743218470203776</v>
      </c>
      <c r="R230" s="9">
        <v>1.9763779640197754</v>
      </c>
      <c r="S230" s="30">
        <f>((_xlfn.RANK.EQ(F230, PE, 1) / COUNT(PE)) * 0.4) + ((_xlfn.RANK.EQ(R230, $R$2:$R$400, 1) / COUNT($R$2:$R$400)) * 0.4) + ((_xlfn.RANK.EQ(M230, Debt_Equity, 0) / COUNT(Debt_Equity)) * 0.2)</f>
        <v>0.76140350877192986</v>
      </c>
      <c r="T230" s="11">
        <f>((_xlfn.RANK.EQ(D230, Alpha, 1) / COUNT(Alpha)) * 0.5) + ((_xlfn.RANK.EQ(E230, Beta, 1) / COUNT(Beta)) * 0.5)</f>
        <v>0.25814536340852129</v>
      </c>
      <c r="U230" s="11">
        <f>((_xlfn.RANK.EQ(H230, Accounts_Re,1 ) / COUNT(Accounts_Re)) * 0.5) + ((_xlfn.RANK.EQ(I230, Acc._payable, 0) / COUNT(Acc._payable)) * 0.5)</f>
        <v>0.46718149136322074</v>
      </c>
      <c r="V230" s="11">
        <f>((_xlfn.RANK.EQ(Q230, $Q$2:$Q$981, 1) / COUNT($Q$2:$Q$981)) * 0.4) + ((_xlfn.RANK.EQ(T230, $T$2:$T$981,1 ) / COUNT($T$2:$T$981)) * 0.4) + ((_xlfn.RANK.EQ(U230, $U$2:$U$981, 1) / COUNT($U$2:$U$981)) * 0.1)</f>
        <v>0.44235588972431072</v>
      </c>
      <c r="W230" s="11">
        <f>((_xlfn.RANK.EQ(AA230, $AA$2:$AA$982, 1) / COUNT($AA$2:$AA$982)) * 0.5) + ((_xlfn.RANK.EQ(AB230, $AB$2:$AB$982,1 ) / COUNT($AB$2:$AB$982)) * 0.5)</f>
        <v>0.16290726817042606</v>
      </c>
      <c r="X230" s="11">
        <f>((_xlfn.RANK.EQ(AC230, $AC$2:$AC$982, 1) / COUNT($AC$2:$AC$983)) * 1)</f>
        <v>8.771929824561403E-2</v>
      </c>
      <c r="Y230" s="62">
        <f>((_xlfn.RANK.EQ(C230, Price, 0) / COUNT(Price)) * 0.5) + ((_xlfn.RANK.EQ(AD230, Price_BVPS, 1) / COUNT(Price_BVPS)) * 0.5)</f>
        <v>0.42105263157894735</v>
      </c>
      <c r="Z230" s="8">
        <f>IF(OR(H230="", I230="", H230=0, I230=0), 0, H230-I230)</f>
        <v>-1133897</v>
      </c>
      <c r="AA230">
        <f>IF(OR(H230="", I230="", H230=0, I230=0), 0, (H230-I230) / ( (ABS(I230))))</f>
        <v>-3.2196975935259458</v>
      </c>
      <c r="AB230">
        <f>IF(OR(H230="", I230="", H230=0, I230=0), 0, (H230-I230) / ( (ABS(H230))))</f>
        <v>-0.76301619302429491</v>
      </c>
      <c r="AC230">
        <f>IF(OR(H230="", I230="", H230=0, I230=0), 0, IF(ABS(H230-I230) = (ABS(H230) + ABS(I230)), 0, (H230-I230) / ((ABS(H230) + ABS(I230)) / 200)))</f>
        <v>-123.36720799761946</v>
      </c>
      <c r="AD230" s="2">
        <f>G230-C230</f>
        <v>-8.1901040077209473</v>
      </c>
    </row>
    <row r="231" spans="1:30" x14ac:dyDescent="0.25">
      <c r="A231" s="7" t="s">
        <v>770</v>
      </c>
      <c r="B231" s="7" t="s">
        <v>771</v>
      </c>
      <c r="C231" s="8">
        <v>11.501700401306152</v>
      </c>
      <c r="D231" s="9">
        <v>-0.28958587858862284</v>
      </c>
      <c r="E231" s="9">
        <v>-0.60371380718026801</v>
      </c>
      <c r="F231" s="9">
        <v>20.430078506469727</v>
      </c>
      <c r="G231" s="9">
        <v>8.4458122253417969</v>
      </c>
      <c r="H231" s="8">
        <v>-45041</v>
      </c>
      <c r="I231" s="8"/>
      <c r="J231" s="68"/>
      <c r="K231" s="7" t="s">
        <v>108</v>
      </c>
      <c r="L231" s="7" t="s">
        <v>65</v>
      </c>
      <c r="M231" s="9">
        <v>0.92291700839996338</v>
      </c>
      <c r="N231" s="9">
        <v>4.869873046875</v>
      </c>
      <c r="O231" s="10">
        <v>14.565380096435547</v>
      </c>
      <c r="P231" s="2">
        <f>C231-O231</f>
        <v>-3.0636796951293945</v>
      </c>
      <c r="Q231" s="11">
        <f>((_xlfn.RANK.EQ(F231, PE, 1) / COUNT(PE)) * 0.4) + ((_xlfn.RANK.EQ(N231, Cash_Ratio, 1) / COUNT(Cash_Ratio)) * 0.4) + ((_xlfn.RANK.EQ(M231, Debt_Equity, 0) / COUNT(Debt_Equity)) * 0.2)</f>
        <v>0.64596650637193687</v>
      </c>
      <c r="R231" s="9">
        <v>4.869873046875</v>
      </c>
      <c r="S231" s="30">
        <f>((_xlfn.RANK.EQ(F231, PE, 1) / COUNT(PE)) * 0.4) + ((_xlfn.RANK.EQ(R231, $R$2:$R$400, 1) / COUNT($R$2:$R$400)) * 0.4) + ((_xlfn.RANK.EQ(M231, Debt_Equity, 0) / COUNT(Debt_Equity)) * 0.2)</f>
        <v>0.65213032581453634</v>
      </c>
      <c r="T231" s="11">
        <f>((_xlfn.RANK.EQ(D231, Alpha, 1) / COUNT(Alpha)) * 0.5) + ((_xlfn.RANK.EQ(E231, Beta, 1) / COUNT(Beta)) * 0.5)</f>
        <v>6.8922305764411024E-2</v>
      </c>
      <c r="U231" s="11">
        <f>((_xlfn.RANK.EQ(H231, Accounts_Re,1 ) / COUNT(Accounts_Re)) * 0.5) + ((_xlfn.RANK.EQ(I231, Acc._payable, 0) / COUNT(Acc._payable)) * 0.5)</f>
        <v>0.47220447684541478</v>
      </c>
      <c r="V231" s="11">
        <f>((_xlfn.RANK.EQ(Q231, $Q$2:$Q$981, 1) / COUNT($Q$2:$Q$981)) * 0.4) + ((_xlfn.RANK.EQ(T231, $T$2:$T$981,1 ) / COUNT($T$2:$T$981)) * 0.4) + ((_xlfn.RANK.EQ(U231, $U$2:$U$981, 1) / COUNT($U$2:$U$981)) * 0.1)</f>
        <v>0.36741854636591476</v>
      </c>
      <c r="W231" s="11">
        <f>((_xlfn.RANK.EQ(AA231, $AA$2:$AA$982, 1) / COUNT($AA$2:$AA$982)) * 0.5) + ((_xlfn.RANK.EQ(AB231, $AB$2:$AB$982,1 ) / COUNT($AB$2:$AB$982)) * 0.5)</f>
        <v>0.32330827067669171</v>
      </c>
      <c r="X231" s="11">
        <f>((_xlfn.RANK.EQ(AC231, $AC$2:$AC$982, 1) / COUNT($AC$2:$AC$983)) * 1)</f>
        <v>0.19799498746867167</v>
      </c>
      <c r="Y231" s="62">
        <f>((_xlfn.RANK.EQ(C231, Price, 0) / COUNT(Price)) * 0.5) + ((_xlfn.RANK.EQ(AD231, Price_BVPS, 1) / COUNT(Price_BVPS)) * 0.5)</f>
        <v>0.71052631578947367</v>
      </c>
      <c r="Z231" s="8">
        <f>IF(OR(H231="", I231="", H231=0, I231=0), 0, H231-I231)</f>
        <v>0</v>
      </c>
      <c r="AA231">
        <f>IF(OR(H231="", I231="", H231=0, I231=0), 0, (H231-I231) / ( (ABS(I231))))</f>
        <v>0</v>
      </c>
      <c r="AB231">
        <f>IF(OR(H231="", I231="", H231=0, I231=0), 0, (H231-I231) / ( (ABS(H231))))</f>
        <v>0</v>
      </c>
      <c r="AC231">
        <f>IF(OR(H231="", I231="", H231=0, I231=0), 0, IF(ABS(H231-I231) = (ABS(H231) + ABS(I231)), 0, (H231-I231) / ((ABS(H231) + ABS(I231)) / 200)))</f>
        <v>0</v>
      </c>
      <c r="AD231" s="2">
        <f>G231-C231</f>
        <v>-3.0558881759643555</v>
      </c>
    </row>
    <row r="232" spans="1:30" x14ac:dyDescent="0.25">
      <c r="A232" s="7" t="s">
        <v>282</v>
      </c>
      <c r="B232" s="7" t="s">
        <v>283</v>
      </c>
      <c r="C232" s="8">
        <v>21.709999084472656</v>
      </c>
      <c r="D232" s="9">
        <v>-0.50381518442642148</v>
      </c>
      <c r="E232" s="9">
        <v>0.69969747096893953</v>
      </c>
      <c r="F232" s="9">
        <v>21.763710021972656</v>
      </c>
      <c r="G232" s="9">
        <v>9.8222570419311523</v>
      </c>
      <c r="H232" s="8">
        <v>15879000</v>
      </c>
      <c r="I232" s="8">
        <v>-12418000</v>
      </c>
      <c r="J232" s="68"/>
      <c r="K232" s="7" t="s">
        <v>108</v>
      </c>
      <c r="L232" s="7" t="s">
        <v>65</v>
      </c>
      <c r="M232" s="9">
        <v>30.765253067016602</v>
      </c>
      <c r="N232" s="9">
        <v>0.57007402181625366</v>
      </c>
      <c r="O232" s="10">
        <v>26.595999908447265</v>
      </c>
      <c r="P232" s="2">
        <f>C232-O232</f>
        <v>-4.8860008239746087</v>
      </c>
      <c r="Q232" s="11">
        <f>((_xlfn.RANK.EQ(F232, PE, 1) / COUNT(PE)) * 0.4) + ((_xlfn.RANK.EQ(N232, Cash_Ratio, 1) / COUNT(Cash_Ratio)) * 0.4) + ((_xlfn.RANK.EQ(M232, Debt_Equity, 0) / COUNT(Debt_Equity)) * 0.2)</f>
        <v>0.48261820629311797</v>
      </c>
      <c r="R232" s="9">
        <v>0.57007402181625366</v>
      </c>
      <c r="S232" s="30">
        <f>((_xlfn.RANK.EQ(F232, PE, 1) / COUNT(PE)) * 0.4) + ((_xlfn.RANK.EQ(R232, $R$2:$R$400, 1) / COUNT($R$2:$R$400)) * 0.4) + ((_xlfn.RANK.EQ(M232, Debt_Equity, 0) / COUNT(Debt_Equity)) * 0.2)</f>
        <v>0.52781954887218041</v>
      </c>
      <c r="T232" s="11">
        <f>((_xlfn.RANK.EQ(D232, Alpha, 1) / COUNT(Alpha)) * 0.5) + ((_xlfn.RANK.EQ(E232, Beta, 1) / COUNT(Beta)) * 0.5)</f>
        <v>0.23934837092731828</v>
      </c>
      <c r="U232" s="11">
        <f>((_xlfn.RANK.EQ(H232, Accounts_Re,1 ) / COUNT(Accounts_Re)) * 0.5) + ((_xlfn.RANK.EQ(I232, Acc._payable, 0) / COUNT(Acc._payable)) * 0.5)</f>
        <v>0.877131010985432</v>
      </c>
      <c r="V232" s="11">
        <f>((_xlfn.RANK.EQ(Q232, $Q$2:$Q$981, 1) / COUNT($Q$2:$Q$981)) * 0.4) + ((_xlfn.RANK.EQ(T232, $T$2:$T$981,1 ) / COUNT($T$2:$T$981)) * 0.4) + ((_xlfn.RANK.EQ(U232, $U$2:$U$981, 1) / COUNT($U$2:$U$981)) * 0.1)</f>
        <v>0.35814536340852132</v>
      </c>
      <c r="W232" s="11">
        <f>((_xlfn.RANK.EQ(AA232, $AA$2:$AA$982, 1) / COUNT($AA$2:$AA$982)) * 0.5) + ((_xlfn.RANK.EQ(AB232, $AB$2:$AB$982,1 ) / COUNT($AB$2:$AB$982)) * 0.5)</f>
        <v>0.918546365914787</v>
      </c>
      <c r="X232" s="11">
        <f>((_xlfn.RANK.EQ(AC232, $AC$2:$AC$982, 1) / COUNT($AC$2:$AC$983)) * 1)</f>
        <v>0.19799498746867167</v>
      </c>
      <c r="Y232" s="62">
        <f>((_xlfn.RANK.EQ(C232, Price, 0) / COUNT(Price)) * 0.5) + ((_xlfn.RANK.EQ(AD232, Price_BVPS, 1) / COUNT(Price_BVPS)) * 0.5)</f>
        <v>0.21929824561403508</v>
      </c>
      <c r="Z232" s="8">
        <f>IF(OR(H232="", I232="", H232=0, I232=0), 0, H232-I232)</f>
        <v>28297000</v>
      </c>
      <c r="AA232">
        <f>IF(OR(H232="", I232="", H232=0, I232=0), 0, (H232-I232) / ( (ABS(I232))))</f>
        <v>2.2787083266226444</v>
      </c>
      <c r="AB232">
        <f>IF(OR(H232="", I232="", H232=0, I232=0), 0, (H232-I232) / ( (ABS(H232))))</f>
        <v>1.7820391712324453</v>
      </c>
      <c r="AC232">
        <f>IF(OR(H232="", I232="", H232=0, I232=0), 0, IF(ABS(H232-I232) = (ABS(H232) + ABS(I232)), 0, (H232-I232) / ((ABS(H232) + ABS(I232)) / 200)))</f>
        <v>0</v>
      </c>
      <c r="AD232" s="2">
        <f>G232-C232</f>
        <v>-11.887742042541504</v>
      </c>
    </row>
    <row r="233" spans="1:30" x14ac:dyDescent="0.25">
      <c r="A233" s="7" t="s">
        <v>106</v>
      </c>
      <c r="B233" s="7" t="s">
        <v>107</v>
      </c>
      <c r="C233" s="8">
        <v>27.290000915527344</v>
      </c>
      <c r="D233" s="9">
        <v>-0.53965653572819727</v>
      </c>
      <c r="E233" s="9">
        <v>1.3810558845781962</v>
      </c>
      <c r="F233" s="9">
        <v>1058.4388427734375</v>
      </c>
      <c r="G233" s="9">
        <v>22.46070671081543</v>
      </c>
      <c r="H233" s="8">
        <v>-16569000</v>
      </c>
      <c r="I233" s="8">
        <v>3896000</v>
      </c>
      <c r="J233" s="68"/>
      <c r="K233" s="7" t="s">
        <v>108</v>
      </c>
      <c r="L233" s="7" t="s">
        <v>24</v>
      </c>
      <c r="M233" s="9">
        <v>60.969131469726563</v>
      </c>
      <c r="N233" s="9">
        <v>0</v>
      </c>
      <c r="O233" s="10">
        <v>31.67599983215332</v>
      </c>
      <c r="P233" s="2">
        <f>C233-O233</f>
        <v>-4.3859989166259759</v>
      </c>
      <c r="Q233" s="11">
        <f>((_xlfn.RANK.EQ(F233, PE, 1) / COUNT(PE)) * 0.4) + ((_xlfn.RANK.EQ(N233, Cash_Ratio, 1) / COUNT(Cash_Ratio)) * 0.4) + ((_xlfn.RANK.EQ(M233, Debt_Equity, 0) / COUNT(Debt_Equity)) * 0.2)</f>
        <v>0.47910766315080988</v>
      </c>
      <c r="R233" s="9">
        <v>0</v>
      </c>
      <c r="S233" s="30">
        <f>((_xlfn.RANK.EQ(F233, PE, 1) / COUNT(PE)) * 0.4) + ((_xlfn.RANK.EQ(R233, $R$2:$R$400, 1) / COUNT($R$2:$R$400)) * 0.4) + ((_xlfn.RANK.EQ(M233, Debt_Equity, 0) / COUNT(Debt_Equity)) * 0.2)</f>
        <v>0.47869674185463662</v>
      </c>
      <c r="T233" s="11">
        <f>((_xlfn.RANK.EQ(D233, Alpha, 1) / COUNT(Alpha)) * 0.5) + ((_xlfn.RANK.EQ(E233, Beta, 1) / COUNT(Beta)) * 0.5)</f>
        <v>0.46365914786967416</v>
      </c>
      <c r="U233" s="11">
        <f>((_xlfn.RANK.EQ(H233, Accounts_Re,1 ) / COUNT(Accounts_Re)) * 0.5) + ((_xlfn.RANK.EQ(I233, Acc._payable, 0) / COUNT(Acc._payable)) * 0.5)</f>
        <v>0.19061666228251475</v>
      </c>
      <c r="V233" s="11">
        <f>((_xlfn.RANK.EQ(Q233, $Q$2:$Q$981, 1) / COUNT($Q$2:$Q$981)) * 0.4) + ((_xlfn.RANK.EQ(T233, $T$2:$T$981,1 ) / COUNT($T$2:$T$981)) * 0.4) + ((_xlfn.RANK.EQ(U233, $U$2:$U$981, 1) / COUNT($U$2:$U$981)) * 0.1)</f>
        <v>0.40501253132832077</v>
      </c>
      <c r="W233" s="11">
        <f>((_xlfn.RANK.EQ(AA233, $AA$2:$AA$982, 1) / COUNT($AA$2:$AA$982)) * 0.5) + ((_xlfn.RANK.EQ(AB233, $AB$2:$AB$982,1 ) / COUNT($AB$2:$AB$982)) * 0.5)</f>
        <v>0.10902255639097744</v>
      </c>
      <c r="X233" s="11">
        <f>((_xlfn.RANK.EQ(AC233, $AC$2:$AC$982, 1) / COUNT($AC$2:$AC$983)) * 1)</f>
        <v>0.19799498746867167</v>
      </c>
      <c r="Y233" s="62">
        <f>((_xlfn.RANK.EQ(C233, Price, 0) / COUNT(Price)) * 0.5) + ((_xlfn.RANK.EQ(AD233, Price_BVPS, 1) / COUNT(Price_BVPS)) * 0.5)</f>
        <v>0.31203007518796988</v>
      </c>
      <c r="Z233" s="8">
        <f>IF(OR(H233="", I233="", H233=0, I233=0), 0, H233-I233)</f>
        <v>-20465000</v>
      </c>
      <c r="AA233">
        <f>IF(OR(H233="", I233="", H233=0, I233=0), 0, (H233-I233) / ( (ABS(I233))))</f>
        <v>-5.2528234086242298</v>
      </c>
      <c r="AB233">
        <f>IF(OR(H233="", I233="", H233=0, I233=0), 0, (H233-I233) / ( (ABS(H233))))</f>
        <v>-1.2351379081417104</v>
      </c>
      <c r="AC233">
        <f>IF(OR(H233="", I233="", H233=0, I233=0), 0, IF(ABS(H233-I233) = (ABS(H233) + ABS(I233)), 0, (H233-I233) / ((ABS(H233) + ABS(I233)) / 200)))</f>
        <v>0</v>
      </c>
      <c r="AD233" s="2">
        <f>G233-C233</f>
        <v>-4.8292942047119141</v>
      </c>
    </row>
    <row r="234" spans="1:30" x14ac:dyDescent="0.25">
      <c r="A234" s="29" t="s">
        <v>730</v>
      </c>
      <c r="B234" s="7" t="s">
        <v>731</v>
      </c>
      <c r="C234" s="8">
        <v>11.989999771118164</v>
      </c>
      <c r="D234" s="9">
        <v>0.3979371533323588</v>
      </c>
      <c r="E234" s="9">
        <v>1.741724845800771</v>
      </c>
      <c r="F234" s="9">
        <v>21.990322113037109</v>
      </c>
      <c r="G234" s="9">
        <v>14.552882194519043</v>
      </c>
      <c r="H234" s="8">
        <v>-5066000</v>
      </c>
      <c r="I234" s="8">
        <v>-44961992</v>
      </c>
      <c r="J234" s="68"/>
      <c r="K234" s="7" t="s">
        <v>108</v>
      </c>
      <c r="L234" s="7" t="s">
        <v>32</v>
      </c>
      <c r="M234" s="9">
        <v>69.084831237792969</v>
      </c>
      <c r="N234" s="9">
        <v>5.3112998604774475E-2</v>
      </c>
      <c r="O234" s="10">
        <v>13.620000076293945</v>
      </c>
      <c r="P234" s="2">
        <f>C234-O234</f>
        <v>-1.6300003051757805</v>
      </c>
      <c r="Q234" s="11">
        <f>((_xlfn.RANK.EQ(F234, PE, 1) / COUNT(PE)) * 0.4) + ((_xlfn.RANK.EQ(N234, Cash_Ratio, 1) / COUNT(Cash_Ratio)) * 0.4) + ((_xlfn.RANK.EQ(M234, Debt_Equity, 0) / COUNT(Debt_Equity)) * 0.2)</f>
        <v>0.30071468423709447</v>
      </c>
      <c r="R234" s="9">
        <v>5.3112998604774475E-2</v>
      </c>
      <c r="S234" s="30">
        <f>((_xlfn.RANK.EQ(F234, PE, 1) / COUNT(PE)) * 0.4) + ((_xlfn.RANK.EQ(R234, $R$2:$R$400, 1) / COUNT($R$2:$R$400)) * 0.4) + ((_xlfn.RANK.EQ(M234, Debt_Equity, 0) / COUNT(Debt_Equity)) * 0.2)</f>
        <v>0.38947368421052631</v>
      </c>
      <c r="T234" s="32">
        <f>((_xlfn.RANK.EQ(D234, Alpha, 1) / COUNT(Alpha)) * 0.5) + ((_xlfn.RANK.EQ(E234, Beta, 1) / COUNT(Beta)) * 0.5)</f>
        <v>0.86090225563909772</v>
      </c>
      <c r="U234" s="31">
        <f>((_xlfn.RANK.EQ(H234, Accounts_Re,1 ) / COUNT(Accounts_Re)) * 0.5) + ((_xlfn.RANK.EQ(I234, Acc._payable, 0) / COUNT(Acc._payable)) * 0.5)</f>
        <v>0.59558703794170331</v>
      </c>
      <c r="V234" s="11">
        <f>((_xlfn.RANK.EQ(Q234, $Q$2:$Q$981, 1) / COUNT($Q$2:$Q$981)) * 0.4) + ((_xlfn.RANK.EQ(T234, $T$2:$T$981,1 ) / COUNT($T$2:$T$981)) * 0.4) + ((_xlfn.RANK.EQ(U234, $U$2:$U$981, 1) / COUNT($U$2:$U$981)) * 0.1)</f>
        <v>0.56340852130325814</v>
      </c>
      <c r="W234" s="33">
        <f>((_xlfn.RANK.EQ(AA234, $AA$2:$AA$982, 1) / COUNT($AA$2:$AA$982)) * 0.5) + ((_xlfn.RANK.EQ(AB234, $AB$2:$AB$982,1 ) / COUNT($AB$2:$AB$982)) * 0.5)</f>
        <v>0.89724310776942351</v>
      </c>
      <c r="X234" s="27">
        <f>((_xlfn.RANK.EQ(AC234, $AC$2:$AC$982, 1) / COUNT($AC$2:$AC$983)) * 1)</f>
        <v>0.96491228070175439</v>
      </c>
      <c r="Y234" s="62">
        <f>((_xlfn.RANK.EQ(C234, Price, 0) / COUNT(Price)) * 0.5) + ((_xlfn.RANK.EQ(AD234, Price_BVPS, 1) / COUNT(Price_BVPS)) * 0.5)</f>
        <v>0.79699248120300759</v>
      </c>
      <c r="Z234" s="8">
        <f>IF(OR(H234="", I234="", H234=0, I234=0), 0, H234-I234)</f>
        <v>39895992</v>
      </c>
      <c r="AA234">
        <f>IF(OR(H234="", I234="", H234=0, I234=0), 0, (H234-I234) / ( (ABS(I234))))</f>
        <v>0.88732705615000329</v>
      </c>
      <c r="AB234">
        <f>IF(OR(H234="", I234="", H234=0, I234=0), 0, (H234-I234) / ( (ABS(H234))))</f>
        <v>7.8752451638373469</v>
      </c>
      <c r="AC234">
        <f>IF(OR(H234="", I234="", H234=0, I234=0), 0, IF(ABS(H234-I234) = (ABS(H234) + ABS(I234)), 0, (H234-I234) / ((ABS(H234) + ABS(I234)) / 200)))</f>
        <v>159.49467650030806</v>
      </c>
      <c r="AD234" s="2">
        <f>G234-C234</f>
        <v>2.5628824234008789</v>
      </c>
    </row>
    <row r="235" spans="1:30" x14ac:dyDescent="0.25">
      <c r="A235" s="29" t="s">
        <v>150</v>
      </c>
      <c r="B235" s="7" t="s">
        <v>151</v>
      </c>
      <c r="C235" s="8">
        <v>26.270000457763672</v>
      </c>
      <c r="D235" s="9">
        <v>0.23211166572764844</v>
      </c>
      <c r="E235" s="9">
        <v>1.0263105580112508</v>
      </c>
      <c r="F235" s="9">
        <v>16.506296157836914</v>
      </c>
      <c r="G235" s="9">
        <v>28.048707962036133</v>
      </c>
      <c r="H235" s="8">
        <v>16998000</v>
      </c>
      <c r="I235" s="8">
        <v>-36824000</v>
      </c>
      <c r="J235" s="68"/>
      <c r="K235" s="7" t="s">
        <v>108</v>
      </c>
      <c r="L235" s="7" t="s">
        <v>24</v>
      </c>
      <c r="M235" s="9">
        <v>56.732402801513672</v>
      </c>
      <c r="N235" s="9">
        <v>4.3910001404583454E-3</v>
      </c>
      <c r="O235" s="10">
        <v>30.742000198364259</v>
      </c>
      <c r="P235" s="2">
        <f>C235-O235</f>
        <v>-4.4719997406005874</v>
      </c>
      <c r="Q235" s="11">
        <f>((_xlfn.RANK.EQ(F235, PE, 1) / COUNT(PE)) * 0.4) + ((_xlfn.RANK.EQ(N235, Cash_Ratio, 1) / COUNT(Cash_Ratio)) * 0.4) + ((_xlfn.RANK.EQ(M235, Debt_Equity, 0) / COUNT(Debt_Equity)) * 0.2)</f>
        <v>0.15107556878060879</v>
      </c>
      <c r="R235" s="9">
        <v>4.3910001404583454E-3</v>
      </c>
      <c r="S235" s="30">
        <f>((_xlfn.RANK.EQ(F235, PE, 1) / COUNT(PE)) * 0.4) + ((_xlfn.RANK.EQ(R235, $R$2:$R$400, 1) / COUNT($R$2:$R$400)) * 0.4) + ((_xlfn.RANK.EQ(M235, Debt_Equity, 0) / COUNT(Debt_Equity)) * 0.2)</f>
        <v>0.25914786967418546</v>
      </c>
      <c r="T235" s="11">
        <f>((_xlfn.RANK.EQ(D235, Alpha, 1) / COUNT(Alpha)) * 0.5) + ((_xlfn.RANK.EQ(E235, Beta, 1) / COUNT(Beta)) * 0.5)</f>
        <v>0.64786967418546371</v>
      </c>
      <c r="U235" s="31">
        <f>((_xlfn.RANK.EQ(H235, Accounts_Re,1 ) / COUNT(Accounts_Re)) * 0.5) + ((_xlfn.RANK.EQ(I235, Acc._payable, 0) / COUNT(Acc._payable)) * 0.5)</f>
        <v>0.91585559856199816</v>
      </c>
      <c r="V235" s="11">
        <f>((_xlfn.RANK.EQ(Q235, $Q$2:$Q$981, 1) / COUNT($Q$2:$Q$981)) * 0.4) + ((_xlfn.RANK.EQ(T235, $T$2:$T$981,1 ) / COUNT($T$2:$T$981)) * 0.4) + ((_xlfn.RANK.EQ(U235, $U$2:$U$981, 1) / COUNT($U$2:$U$981)) * 0.1)</f>
        <v>0.42781954887218049</v>
      </c>
      <c r="W235" s="11">
        <f>((_xlfn.RANK.EQ(AA235, $AA$2:$AA$982, 1) / COUNT($AA$2:$AA$982)) * 0.5) + ((_xlfn.RANK.EQ(AB235, $AB$2:$AB$982,1 ) / COUNT($AB$2:$AB$982)) * 0.5)</f>
        <v>0.91228070175438591</v>
      </c>
      <c r="X235" s="11">
        <f>((_xlfn.RANK.EQ(AC235, $AC$2:$AC$982, 1) / COUNT($AC$2:$AC$983)) * 1)</f>
        <v>0.19799498746867167</v>
      </c>
      <c r="Y235" s="62">
        <f>((_xlfn.RANK.EQ(C235, Price, 0) / COUNT(Price)) * 0.5) + ((_xlfn.RANK.EQ(AD235, Price_BVPS, 1) / COUNT(Price_BVPS)) * 0.5)</f>
        <v>0.47619047619047616</v>
      </c>
      <c r="Z235" s="8">
        <f>IF(OR(H235="", I235="", H235=0, I235=0), 0, H235-I235)</f>
        <v>53822000</v>
      </c>
      <c r="AA235">
        <f>IF(OR(H235="", I235="", H235=0, I235=0), 0, (H235-I235) / ( (ABS(I235))))</f>
        <v>1.4616011296980231</v>
      </c>
      <c r="AB235">
        <f>IF(OR(H235="", I235="", H235=0, I235=0), 0, (H235-I235) / ( (ABS(H235))))</f>
        <v>3.1663725144134602</v>
      </c>
      <c r="AC235">
        <f>IF(OR(H235="", I235="", H235=0, I235=0), 0, IF(ABS(H235-I235) = (ABS(H235) + ABS(I235)), 0, (H235-I235) / ((ABS(H235) + ABS(I235)) / 200)))</f>
        <v>0</v>
      </c>
      <c r="AD235" s="2">
        <f>G235-C235</f>
        <v>1.7787075042724609</v>
      </c>
    </row>
    <row r="236" spans="1:30" x14ac:dyDescent="0.25">
      <c r="A236" s="7" t="s">
        <v>758</v>
      </c>
      <c r="B236" s="7" t="s">
        <v>759</v>
      </c>
      <c r="C236" s="8">
        <v>11.659999847412109</v>
      </c>
      <c r="D236" s="9">
        <v>2.2176548826224997E-3</v>
      </c>
      <c r="E236" s="9">
        <v>0.37930057906436287</v>
      </c>
      <c r="F236" s="9">
        <v>84.134529113769531</v>
      </c>
      <c r="G236" s="9">
        <v>8.0330333709716797</v>
      </c>
      <c r="H236" s="8"/>
      <c r="I236" s="8"/>
      <c r="J236" s="68"/>
      <c r="K236" s="7" t="s">
        <v>635</v>
      </c>
      <c r="L236" s="29" t="s">
        <v>577</v>
      </c>
      <c r="M236" s="9">
        <v>0</v>
      </c>
      <c r="N236" s="9">
        <v>1.4815720319747925</v>
      </c>
      <c r="O236" s="10">
        <v>14.004039764404297</v>
      </c>
      <c r="P236" s="2">
        <f>C236-O236</f>
        <v>-2.3440399169921875</v>
      </c>
      <c r="Q236" s="11">
        <f>((_xlfn.RANK.EQ(F236, PE, 1) / COUNT(PE)) * 0.4) + ((_xlfn.RANK.EQ(N236, Cash_Ratio, 1) / COUNT(Cash_Ratio)) * 0.4) + ((_xlfn.RANK.EQ(M236, Debt_Equity, 0) / COUNT(Debt_Equity)) * 0.2)</f>
        <v>0.83874173065171764</v>
      </c>
      <c r="R236" s="9">
        <v>1.4815720319747925</v>
      </c>
      <c r="S236" s="30">
        <f>((_xlfn.RANK.EQ(F236, PE, 1) / COUNT(PE)) * 0.4) + ((_xlfn.RANK.EQ(R236, $R$2:$R$400, 1) / COUNT($R$2:$R$400)) * 0.4) + ((_xlfn.RANK.EQ(M236, Debt_Equity, 0) / COUNT(Debt_Equity)) * 0.2)</f>
        <v>0.85764411027568921</v>
      </c>
      <c r="T236" s="11">
        <f>((_xlfn.RANK.EQ(D236, Alpha, 1) / COUNT(Alpha)) * 0.5) + ((_xlfn.RANK.EQ(E236, Beta, 1) / COUNT(Beta)) * 0.5)</f>
        <v>0.2832080200501253</v>
      </c>
      <c r="U236" s="11">
        <f>((_xlfn.RANK.EQ(H236, Accounts_Re,1 ) / COUNT(Accounts_Re)) * 0.5) + ((_xlfn.RANK.EQ(I236, Acc._payable, 0) / COUNT(Acc._payable)) * 0.5)</f>
        <v>0.47722119925344153</v>
      </c>
      <c r="V236" s="11">
        <f>((_xlfn.RANK.EQ(Q236, $Q$2:$Q$981, 1) / COUNT($Q$2:$Q$981)) * 0.4) + ((_xlfn.RANK.EQ(T236, $T$2:$T$981,1 ) / COUNT($T$2:$T$981)) * 0.4) + ((_xlfn.RANK.EQ(U236, $U$2:$U$981, 1) / COUNT($U$2:$U$981)) * 0.1)</f>
        <v>0.48947368421052628</v>
      </c>
      <c r="W236" s="11">
        <f>((_xlfn.RANK.EQ(AA236, $AA$2:$AA$982, 1) / COUNT($AA$2:$AA$982)) * 0.5) + ((_xlfn.RANK.EQ(AB236, $AB$2:$AB$982,1 ) / COUNT($AB$2:$AB$982)) * 0.5)</f>
        <v>0.32330827067669171</v>
      </c>
      <c r="X236" s="11">
        <f>((_xlfn.RANK.EQ(AC236, $AC$2:$AC$982, 1) / COUNT($AC$2:$AC$983)) * 1)</f>
        <v>0.19799498746867167</v>
      </c>
      <c r="Y236" s="62">
        <f>((_xlfn.RANK.EQ(C236, Price, 0) / COUNT(Price)) * 0.5) + ((_xlfn.RANK.EQ(AD236, Price_BVPS, 1) / COUNT(Price_BVPS)) * 0.5)</f>
        <v>0.69298245614035081</v>
      </c>
      <c r="Z236" s="8">
        <f>IF(OR(H236="", I236="", H236=0, I236=0), 0, H236-I236)</f>
        <v>0</v>
      </c>
      <c r="AA236">
        <f>IF(OR(H236="", I236="", H236=0, I236=0), 0, (H236-I236) / ( (ABS(I236))))</f>
        <v>0</v>
      </c>
      <c r="AB236">
        <f>IF(OR(H236="", I236="", H236=0, I236=0), 0, (H236-I236) / ( (ABS(H236))))</f>
        <v>0</v>
      </c>
      <c r="AC236">
        <f>IF(OR(H236="", I236="", H236=0, I236=0), 0, IF(ABS(H236-I236) = (ABS(H236) + ABS(I236)), 0, (H236-I236) / ((ABS(H236) + ABS(I236)) / 200)))</f>
        <v>0</v>
      </c>
      <c r="AD236" s="2">
        <f>G236-C236</f>
        <v>-3.6269664764404297</v>
      </c>
    </row>
    <row r="237" spans="1:30" x14ac:dyDescent="0.25">
      <c r="A237" s="29" t="s">
        <v>867</v>
      </c>
      <c r="B237" s="7" t="s">
        <v>868</v>
      </c>
      <c r="C237" s="8">
        <v>10.989999771118164</v>
      </c>
      <c r="D237" s="9">
        <v>9.4301066861681535E-2</v>
      </c>
      <c r="E237" s="9">
        <v>0.35626560191785422</v>
      </c>
      <c r="F237" s="9">
        <v>42.444442749023438</v>
      </c>
      <c r="G237" s="9">
        <v>42.260528564453125</v>
      </c>
      <c r="H237" s="8"/>
      <c r="I237" s="8"/>
      <c r="J237" s="68"/>
      <c r="K237" s="7" t="s">
        <v>635</v>
      </c>
      <c r="L237" s="7" t="s">
        <v>244</v>
      </c>
      <c r="M237" s="9">
        <v>0</v>
      </c>
      <c r="N237" s="9">
        <v>10.926664352416992</v>
      </c>
      <c r="O237" s="10">
        <v>13.111999893188477</v>
      </c>
      <c r="P237" s="2">
        <f>C237-O237</f>
        <v>-2.1220001220703129</v>
      </c>
      <c r="Q237" s="11">
        <f>((_xlfn.RANK.EQ(F237, PE, 1) / COUNT(PE)) * 0.4) + ((_xlfn.RANK.EQ(N237, Cash_Ratio, 1) / COUNT(Cash_Ratio)) * 0.4) + ((_xlfn.RANK.EQ(M237, Debt_Equity, 0) / COUNT(Debt_Equity)) * 0.2)</f>
        <v>0.82032112082325959</v>
      </c>
      <c r="R237" s="9">
        <v>10.926664352416992</v>
      </c>
      <c r="S237" s="30">
        <f>((_xlfn.RANK.EQ(F237, PE, 1) / COUNT(PE)) * 0.4) + ((_xlfn.RANK.EQ(R237, $R$2:$R$400, 1) / COUNT($R$2:$R$400)) * 0.4) + ((_xlfn.RANK.EQ(M237, Debt_Equity, 0) / COUNT(Debt_Equity)) * 0.2)</f>
        <v>0.82155388471177948</v>
      </c>
      <c r="T237" s="11">
        <f>((_xlfn.RANK.EQ(D237, Alpha, 1) / COUNT(Alpha)) * 0.5) + ((_xlfn.RANK.EQ(E237, Beta, 1) / COUNT(Beta)) * 0.5)</f>
        <v>0.35588972431077692</v>
      </c>
      <c r="U237" s="11">
        <f>((_xlfn.RANK.EQ(H237, Accounts_Re,1 ) / COUNT(Accounts_Re)) * 0.5) + ((_xlfn.RANK.EQ(I237, Acc._payable, 0) / COUNT(Acc._payable)) * 0.5)</f>
        <v>0.47722119925344153</v>
      </c>
      <c r="V237" s="11">
        <f>((_xlfn.RANK.EQ(Q237, $Q$2:$Q$981, 1) / COUNT($Q$2:$Q$981)) * 0.4) + ((_xlfn.RANK.EQ(T237, $T$2:$T$981,1 ) / COUNT($T$2:$T$981)) * 0.4) + ((_xlfn.RANK.EQ(U237, $U$2:$U$981, 1) / COUNT($U$2:$U$981)) * 0.1)</f>
        <v>0.53558897243107773</v>
      </c>
      <c r="W237" s="11">
        <f>((_xlfn.RANK.EQ(AA237, $AA$2:$AA$982, 1) / COUNT($AA$2:$AA$982)) * 0.5) + ((_xlfn.RANK.EQ(AB237, $AB$2:$AB$982,1 ) / COUNT($AB$2:$AB$982)) * 0.5)</f>
        <v>0.32330827067669171</v>
      </c>
      <c r="X237" s="11">
        <f>((_xlfn.RANK.EQ(AC237, $AC$2:$AC$982, 1) / COUNT($AC$2:$AC$983)) * 1)</f>
        <v>0.19799498746867167</v>
      </c>
      <c r="Y237" s="61">
        <f>((_xlfn.RANK.EQ(C237, Price, 0) / COUNT(Price)) * 0.5) + ((_xlfn.RANK.EQ(AD237, Price_BVPS, 1) / COUNT(Price_BVPS)) * 0.5)</f>
        <v>0.94987468671679198</v>
      </c>
      <c r="Z237" s="8">
        <f>IF(OR(H237="", I237="", H237=0, I237=0), 0, H237-I237)</f>
        <v>0</v>
      </c>
      <c r="AA237">
        <f>IF(OR(H237="", I237="", H237=0, I237=0), 0, (H237-I237) / ( (ABS(I237))))</f>
        <v>0</v>
      </c>
      <c r="AB237">
        <f>IF(OR(H237="", I237="", H237=0, I237=0), 0, (H237-I237) / ( (ABS(H237))))</f>
        <v>0</v>
      </c>
      <c r="AC237">
        <f>IF(OR(H237="", I237="", H237=0, I237=0), 0, IF(ABS(H237-I237) = (ABS(H237) + ABS(I237)), 0, (H237-I237) / ((ABS(H237) + ABS(I237)) / 200)))</f>
        <v>0</v>
      </c>
      <c r="AD237" s="2">
        <f>G237-C237</f>
        <v>31.270528793334961</v>
      </c>
    </row>
    <row r="238" spans="1:30" x14ac:dyDescent="0.25">
      <c r="A238" s="7" t="s">
        <v>860</v>
      </c>
      <c r="B238" s="7" t="s">
        <v>861</v>
      </c>
      <c r="C238" s="8">
        <v>11.029999732971191</v>
      </c>
      <c r="D238" s="9">
        <v>-1.2229143680038355E-2</v>
      </c>
      <c r="E238" s="9">
        <v>0.34187755592307872</v>
      </c>
      <c r="F238" s="9">
        <v>112</v>
      </c>
      <c r="G238" s="9">
        <v>4.1612539291381836</v>
      </c>
      <c r="H238" s="8"/>
      <c r="I238" s="8"/>
      <c r="J238" s="68"/>
      <c r="K238" s="7" t="s">
        <v>635</v>
      </c>
      <c r="L238" s="29" t="s">
        <v>862</v>
      </c>
      <c r="M238" s="9">
        <v>0</v>
      </c>
      <c r="N238" s="9">
        <v>0.41068801283836365</v>
      </c>
      <c r="O238" s="10">
        <v>13.235999679565429</v>
      </c>
      <c r="P238" s="2">
        <f>C238-O238</f>
        <v>-2.2059999465942379</v>
      </c>
      <c r="Q238" s="11">
        <f>((_xlfn.RANK.EQ(F238, PE, 1) / COUNT(PE)) * 0.4) + ((_xlfn.RANK.EQ(N238, Cash_Ratio, 1) / COUNT(Cash_Ratio)) * 0.4) + ((_xlfn.RANK.EQ(M238, Debt_Equity, 0) / COUNT(Debt_Equity)) * 0.2)</f>
        <v>0.74047486206682789</v>
      </c>
      <c r="R238" s="9">
        <v>0.41068801283836365</v>
      </c>
      <c r="S238" s="30">
        <f>((_xlfn.RANK.EQ(F238, PE, 1) / COUNT(PE)) * 0.4) + ((_xlfn.RANK.EQ(R238, $R$2:$R$400, 1) / COUNT($R$2:$R$400)) * 0.4) + ((_xlfn.RANK.EQ(M238, Debt_Equity, 0) / COUNT(Debt_Equity)) * 0.2)</f>
        <v>0.7934837092731829</v>
      </c>
      <c r="T238" s="11">
        <f>((_xlfn.RANK.EQ(D238, Alpha, 1) / COUNT(Alpha)) * 0.5) + ((_xlfn.RANK.EQ(E238, Beta, 1) / COUNT(Beta)) * 0.5)</f>
        <v>0.23684210526315788</v>
      </c>
      <c r="U238" s="11">
        <f>((_xlfn.RANK.EQ(H238, Accounts_Re,1 ) / COUNT(Accounts_Re)) * 0.5) + ((_xlfn.RANK.EQ(I238, Acc._payable, 0) / COUNT(Acc._payable)) * 0.5)</f>
        <v>0.47722119925344153</v>
      </c>
      <c r="V238" s="11">
        <f>((_xlfn.RANK.EQ(Q238, $Q$2:$Q$981, 1) / COUNT($Q$2:$Q$981)) * 0.4) + ((_xlfn.RANK.EQ(T238, $T$2:$T$981,1 ) / COUNT($T$2:$T$981)) * 0.4) + ((_xlfn.RANK.EQ(U238, $U$2:$U$981, 1) / COUNT($U$2:$U$981)) * 0.1)</f>
        <v>0.42731829573934837</v>
      </c>
      <c r="W238" s="11">
        <f>((_xlfn.RANK.EQ(AA238, $AA$2:$AA$982, 1) / COUNT($AA$2:$AA$982)) * 0.5) + ((_xlfn.RANK.EQ(AB238, $AB$2:$AB$982,1 ) / COUNT($AB$2:$AB$982)) * 0.5)</f>
        <v>0.32330827067669171</v>
      </c>
      <c r="X238" s="11">
        <f>((_xlfn.RANK.EQ(AC238, $AC$2:$AC$982, 1) / COUNT($AC$2:$AC$983)) * 1)</f>
        <v>0.19799498746867167</v>
      </c>
      <c r="Y238" s="62">
        <f>((_xlfn.RANK.EQ(C238, Price, 0) / COUNT(Price)) * 0.5) + ((_xlfn.RANK.EQ(AD238, Price_BVPS, 1) / COUNT(Price_BVPS)) * 0.5)</f>
        <v>0.6679197994987468</v>
      </c>
      <c r="Z238" s="8">
        <f>IF(OR(H238="", I238="", H238=0, I238=0), 0, H238-I238)</f>
        <v>0</v>
      </c>
      <c r="AA238">
        <f>IF(OR(H238="", I238="", H238=0, I238=0), 0, (H238-I238) / ( (ABS(I238))))</f>
        <v>0</v>
      </c>
      <c r="AB238">
        <f>IF(OR(H238="", I238="", H238=0, I238=0), 0, (H238-I238) / ( (ABS(H238))))</f>
        <v>0</v>
      </c>
      <c r="AC238">
        <f>IF(OR(H238="", I238="", H238=0, I238=0), 0, IF(ABS(H238-I238) = (ABS(H238) + ABS(I238)), 0, (H238-I238) / ((ABS(H238) + ABS(I238)) / 200)))</f>
        <v>0</v>
      </c>
      <c r="AD238" s="2">
        <f>G238-C238</f>
        <v>-6.8687458038330078</v>
      </c>
    </row>
    <row r="239" spans="1:30" x14ac:dyDescent="0.25">
      <c r="A239" s="7" t="s">
        <v>910</v>
      </c>
      <c r="B239" s="7" t="s">
        <v>911</v>
      </c>
      <c r="C239" s="8">
        <v>10.590000152587891</v>
      </c>
      <c r="D239" s="9">
        <v>1.4755864576124526E-3</v>
      </c>
      <c r="E239" s="9">
        <v>0.38373411634135118</v>
      </c>
      <c r="F239" s="9">
        <v>69.510269165039063</v>
      </c>
      <c r="G239" s="9">
        <v>8.1031408309936523</v>
      </c>
      <c r="H239" s="8">
        <v>0</v>
      </c>
      <c r="I239" s="8"/>
      <c r="J239" s="68"/>
      <c r="K239" s="7" t="s">
        <v>635</v>
      </c>
      <c r="L239" s="29" t="s">
        <v>568</v>
      </c>
      <c r="M239" s="9">
        <v>0.12223400175571442</v>
      </c>
      <c r="N239" s="9">
        <v>0.50513499975204468</v>
      </c>
      <c r="O239" s="10">
        <v>12.720460128784179</v>
      </c>
      <c r="P239" s="2">
        <f>C239-O239</f>
        <v>-2.1304599761962884</v>
      </c>
      <c r="Q239" s="11">
        <f>((_xlfn.RANK.EQ(F239, PE, 1) / COUNT(PE)) * 0.4) + ((_xlfn.RANK.EQ(N239, Cash_Ratio, 1) / COUNT(Cash_Ratio)) * 0.4) + ((_xlfn.RANK.EQ(M239, Debt_Equity, 0) / COUNT(Debt_Equity)) * 0.2)</f>
        <v>0.71574165094715581</v>
      </c>
      <c r="R239" s="9">
        <v>0.50513499975204468</v>
      </c>
      <c r="S239" s="30">
        <f>((_xlfn.RANK.EQ(F239, PE, 1) / COUNT(PE)) * 0.4) + ((_xlfn.RANK.EQ(R239, $R$2:$R$400, 1) / COUNT($R$2:$R$400)) * 0.4) + ((_xlfn.RANK.EQ(M239, Debt_Equity, 0) / COUNT(Debt_Equity)) * 0.2)</f>
        <v>0.76340852130325809</v>
      </c>
      <c r="T239" s="11">
        <f>((_xlfn.RANK.EQ(D239, Alpha, 1) / COUNT(Alpha)) * 0.5) + ((_xlfn.RANK.EQ(E239, Beta, 1) / COUNT(Beta)) * 0.5)</f>
        <v>0.2832080200501253</v>
      </c>
      <c r="U239" s="11">
        <f>((_xlfn.RANK.EQ(H239, Accounts_Re,1 ) / COUNT(Accounts_Re)) * 0.5) + ((_xlfn.RANK.EQ(I239, Acc._payable, 0) / COUNT(Acc._payable)) * 0.5)</f>
        <v>0.47722119925344153</v>
      </c>
      <c r="V239" s="11">
        <f>((_xlfn.RANK.EQ(Q239, $Q$2:$Q$981, 1) / COUNT($Q$2:$Q$981)) * 0.4) + ((_xlfn.RANK.EQ(T239, $T$2:$T$981,1 ) / COUNT($T$2:$T$981)) * 0.4) + ((_xlfn.RANK.EQ(U239, $U$2:$U$981, 1) / COUNT($U$2:$U$981)) * 0.1)</f>
        <v>0.46240601503759399</v>
      </c>
      <c r="W239" s="11">
        <f>((_xlfn.RANK.EQ(AA239, $AA$2:$AA$982, 1) / COUNT($AA$2:$AA$982)) * 0.5) + ((_xlfn.RANK.EQ(AB239, $AB$2:$AB$982,1 ) / COUNT($AB$2:$AB$982)) * 0.5)</f>
        <v>0.32330827067669171</v>
      </c>
      <c r="X239" s="11">
        <f>((_xlfn.RANK.EQ(AC239, $AC$2:$AC$982, 1) / COUNT($AC$2:$AC$983)) * 1)</f>
        <v>0.19799498746867167</v>
      </c>
      <c r="Y239" s="62">
        <f>((_xlfn.RANK.EQ(C239, Price, 0) / COUNT(Price)) * 0.5) + ((_xlfn.RANK.EQ(AD239, Price_BVPS, 1) / COUNT(Price_BVPS)) * 0.5)</f>
        <v>0.80701754385964908</v>
      </c>
      <c r="Z239" s="8">
        <f>IF(OR(H239="", I239="", H239=0, I239=0), 0, H239-I239)</f>
        <v>0</v>
      </c>
      <c r="AA239">
        <f>IF(OR(H239="", I239="", H239=0, I239=0), 0, (H239-I239) / ( (ABS(I239))))</f>
        <v>0</v>
      </c>
      <c r="AB239">
        <f>IF(OR(H239="", I239="", H239=0, I239=0), 0, (H239-I239) / ( (ABS(H239))))</f>
        <v>0</v>
      </c>
      <c r="AC239">
        <f>IF(OR(H239="", I239="", H239=0, I239=0), 0, IF(ABS(H239-I239) = (ABS(H239) + ABS(I239)), 0, (H239-I239) / ((ABS(H239) + ABS(I239)) / 200)))</f>
        <v>0</v>
      </c>
      <c r="AD239" s="2">
        <f>G239-C239</f>
        <v>-2.4868593215942383</v>
      </c>
    </row>
    <row r="240" spans="1:30" x14ac:dyDescent="0.25">
      <c r="A240" s="29" t="s">
        <v>828</v>
      </c>
      <c r="B240" s="7" t="s">
        <v>829</v>
      </c>
      <c r="C240" s="8">
        <v>11.159999847412109</v>
      </c>
      <c r="D240" s="9">
        <v>-4.3132375819451808E-4</v>
      </c>
      <c r="E240" s="9">
        <v>0.33108392106537315</v>
      </c>
      <c r="F240" s="9">
        <v>31.178276062011719</v>
      </c>
      <c r="G240" s="9">
        <v>20.03532600402832</v>
      </c>
      <c r="H240" s="8"/>
      <c r="I240" s="8">
        <v>-80432</v>
      </c>
      <c r="J240" s="68"/>
      <c r="K240" s="7" t="s">
        <v>635</v>
      </c>
      <c r="L240" s="7" t="s">
        <v>473</v>
      </c>
      <c r="M240" s="9">
        <v>0</v>
      </c>
      <c r="N240" s="9">
        <v>1.7402069568634033</v>
      </c>
      <c r="O240" s="10">
        <v>13.4</v>
      </c>
      <c r="P240" s="2">
        <f>C240-O240</f>
        <v>-2.240000152587891</v>
      </c>
      <c r="Q240" s="11">
        <f>((_xlfn.RANK.EQ(F240, PE, 1) / COUNT(PE)) * 0.4) + ((_xlfn.RANK.EQ(N240, Cash_Ratio, 1) / COUNT(Cash_Ratio)) * 0.4) + ((_xlfn.RANK.EQ(M240, Debt_Equity, 0) / COUNT(Debt_Equity)) * 0.2)</f>
        <v>0.70987893762675236</v>
      </c>
      <c r="R240" s="9">
        <v>1.7402069568634033</v>
      </c>
      <c r="S240" s="30">
        <f>((_xlfn.RANK.EQ(F240, PE, 1) / COUNT(PE)) * 0.4) + ((_xlfn.RANK.EQ(R240, $R$2:$R$400, 1) / COUNT($R$2:$R$400)) * 0.4) + ((_xlfn.RANK.EQ(M240, Debt_Equity, 0) / COUNT(Debt_Equity)) * 0.2)</f>
        <v>0.72631578947368425</v>
      </c>
      <c r="T240" s="11">
        <f>((_xlfn.RANK.EQ(D240, Alpha, 1) / COUNT(Alpha)) * 0.5) + ((_xlfn.RANK.EQ(E240, Beta, 1) / COUNT(Beta)) * 0.5)</f>
        <v>0.22932330827067668</v>
      </c>
      <c r="U240" s="11">
        <f>((_xlfn.RANK.EQ(H240, Accounts_Re,1 ) / COUNT(Accounts_Re)) * 0.5) + ((_xlfn.RANK.EQ(I240, Acc._payable, 0) / COUNT(Acc._payable)) * 0.5)</f>
        <v>0.5015657685418311</v>
      </c>
      <c r="V240" s="11">
        <f>((_xlfn.RANK.EQ(Q240, $Q$2:$Q$981, 1) / COUNT($Q$2:$Q$981)) * 0.4) + ((_xlfn.RANK.EQ(T240, $T$2:$T$981,1 ) / COUNT($T$2:$T$981)) * 0.4) + ((_xlfn.RANK.EQ(U240, $U$2:$U$981, 1) / COUNT($U$2:$U$981)) * 0.1)</f>
        <v>0.45639097744360907</v>
      </c>
      <c r="W240" s="11">
        <f>((_xlfn.RANK.EQ(AA240, $AA$2:$AA$982, 1) / COUNT($AA$2:$AA$982)) * 0.5) + ((_xlfn.RANK.EQ(AB240, $AB$2:$AB$982,1 ) / COUNT($AB$2:$AB$982)) * 0.5)</f>
        <v>0.32330827067669171</v>
      </c>
      <c r="X240" s="11">
        <f>((_xlfn.RANK.EQ(AC240, $AC$2:$AC$982, 1) / COUNT($AC$2:$AC$983)) * 1)</f>
        <v>0.19799498746867167</v>
      </c>
      <c r="Y240" s="61">
        <f>((_xlfn.RANK.EQ(C240, Price, 0) / COUNT(Price)) * 0.5) + ((_xlfn.RANK.EQ(AD240, Price_BVPS, 1) / COUNT(Price_BVPS)) * 0.5)</f>
        <v>0.89849624060150379</v>
      </c>
      <c r="Z240" s="8">
        <f>IF(OR(H240="", I240="", H240=0, I240=0), 0, H240-I240)</f>
        <v>0</v>
      </c>
      <c r="AA240">
        <f>IF(OR(H240="", I240="", H240=0, I240=0), 0, (H240-I240) / ( (ABS(I240))))</f>
        <v>0</v>
      </c>
      <c r="AB240">
        <f>IF(OR(H240="", I240="", H240=0, I240=0), 0, (H240-I240) / ( (ABS(H240))))</f>
        <v>0</v>
      </c>
      <c r="AC240">
        <f>IF(OR(H240="", I240="", H240=0, I240=0), 0, IF(ABS(H240-I240) = (ABS(H240) + ABS(I240)), 0, (H240-I240) / ((ABS(H240) + ABS(I240)) / 200)))</f>
        <v>0</v>
      </c>
      <c r="AD240" s="2">
        <f>G240-C240</f>
        <v>8.8753261566162109</v>
      </c>
    </row>
    <row r="241" spans="1:30" x14ac:dyDescent="0.25">
      <c r="A241" s="7" t="s">
        <v>869</v>
      </c>
      <c r="B241" s="7" t="s">
        <v>870</v>
      </c>
      <c r="C241" s="8">
        <v>10.989999771118164</v>
      </c>
      <c r="D241" s="9">
        <v>5.2362355422818911E-2</v>
      </c>
      <c r="E241" s="9">
        <v>0.35975857497781605</v>
      </c>
      <c r="F241" s="9">
        <v>377.1080322265625</v>
      </c>
      <c r="G241" s="9">
        <v>1.6619709730148315</v>
      </c>
      <c r="H241" s="8"/>
      <c r="I241" s="8"/>
      <c r="J241" s="68"/>
      <c r="K241" s="7" t="s">
        <v>635</v>
      </c>
      <c r="L241" s="7" t="s">
        <v>388</v>
      </c>
      <c r="M241" s="9">
        <v>0</v>
      </c>
      <c r="N241" s="9">
        <v>0.14816400408744812</v>
      </c>
      <c r="O241" s="10">
        <v>13.088000297546387</v>
      </c>
      <c r="P241" s="2">
        <f>C241-O241</f>
        <v>-2.0980005264282227</v>
      </c>
      <c r="Q241" s="11">
        <f>((_xlfn.RANK.EQ(F241, PE, 1) / COUNT(PE)) * 0.4) + ((_xlfn.RANK.EQ(N241, Cash_Ratio, 1) / COUNT(Cash_Ratio)) * 0.4) + ((_xlfn.RANK.EQ(M241, Debt_Equity, 0) / COUNT(Debt_Equity)) * 0.2)</f>
        <v>0.70689621580452899</v>
      </c>
      <c r="R241" s="9">
        <v>0.14816400408744812</v>
      </c>
      <c r="S241" s="30">
        <f>((_xlfn.RANK.EQ(F241, PE, 1) / COUNT(PE)) * 0.4) + ((_xlfn.RANK.EQ(R241, $R$2:$R$400, 1) / COUNT($R$2:$R$400)) * 0.4) + ((_xlfn.RANK.EQ(M241, Debt_Equity, 0) / COUNT(Debt_Equity)) * 0.2)</f>
        <v>0.78045112781954884</v>
      </c>
      <c r="T241" s="11">
        <f>((_xlfn.RANK.EQ(D241, Alpha, 1) / COUNT(Alpha)) * 0.5) + ((_xlfn.RANK.EQ(E241, Beta, 1) / COUNT(Beta)) * 0.5)</f>
        <v>0.34210526315789469</v>
      </c>
      <c r="U241" s="11">
        <f>((_xlfn.RANK.EQ(H241, Accounts_Re,1 ) / COUNT(Accounts_Re)) * 0.5) + ((_xlfn.RANK.EQ(I241, Acc._payable, 0) / COUNT(Acc._payable)) * 0.5)</f>
        <v>0.47722119925344153</v>
      </c>
      <c r="V241" s="11">
        <f>((_xlfn.RANK.EQ(Q241, $Q$2:$Q$981, 1) / COUNT($Q$2:$Q$981)) * 0.4) + ((_xlfn.RANK.EQ(T241, $T$2:$T$981,1 ) / COUNT($T$2:$T$981)) * 0.4) + ((_xlfn.RANK.EQ(U241, $U$2:$U$981, 1) / COUNT($U$2:$U$981)) * 0.1)</f>
        <v>0.50250626566416046</v>
      </c>
      <c r="W241" s="11">
        <f>((_xlfn.RANK.EQ(AA241, $AA$2:$AA$982, 1) / COUNT($AA$2:$AA$982)) * 0.5) + ((_xlfn.RANK.EQ(AB241, $AB$2:$AB$982,1 ) / COUNT($AB$2:$AB$982)) * 0.5)</f>
        <v>0.32330827067669171</v>
      </c>
      <c r="X241" s="11">
        <f>((_xlfn.RANK.EQ(AC241, $AC$2:$AC$982, 1) / COUNT($AC$2:$AC$983)) * 1)</f>
        <v>0.19799498746867167</v>
      </c>
      <c r="Y241" s="62">
        <f>((_xlfn.RANK.EQ(C241, Price, 0) / COUNT(Price)) * 0.5) + ((_xlfn.RANK.EQ(AD241, Price_BVPS, 1) / COUNT(Price_BVPS)) * 0.5)</f>
        <v>0.60025062656641603</v>
      </c>
      <c r="Z241" s="8">
        <f>IF(OR(H241="", I241="", H241=0, I241=0), 0, H241-I241)</f>
        <v>0</v>
      </c>
      <c r="AA241">
        <f>IF(OR(H241="", I241="", H241=0, I241=0), 0, (H241-I241) / ( (ABS(I241))))</f>
        <v>0</v>
      </c>
      <c r="AB241">
        <f>IF(OR(H241="", I241="", H241=0, I241=0), 0, (H241-I241) / ( (ABS(H241))))</f>
        <v>0</v>
      </c>
      <c r="AC241">
        <f>IF(OR(H241="", I241="", H241=0, I241=0), 0, IF(ABS(H241-I241) = (ABS(H241) + ABS(I241)), 0, (H241-I241) / ((ABS(H241) + ABS(I241)) / 200)))</f>
        <v>0</v>
      </c>
      <c r="AD241" s="2">
        <f>G241-C241</f>
        <v>-9.3280287981033325</v>
      </c>
    </row>
    <row r="242" spans="1:30" x14ac:dyDescent="0.25">
      <c r="A242" s="7" t="s">
        <v>922</v>
      </c>
      <c r="B242" s="7" t="s">
        <v>923</v>
      </c>
      <c r="C242" s="8">
        <v>10.479999542236328</v>
      </c>
      <c r="D242" s="9">
        <v>0.10553281872964095</v>
      </c>
      <c r="E242" s="9">
        <v>0.43403469324350219</v>
      </c>
      <c r="F242" s="9">
        <v>52.092269897460938</v>
      </c>
      <c r="G242" s="9">
        <v>39.357757568359375</v>
      </c>
      <c r="H242" s="8"/>
      <c r="I242" s="8">
        <v>150758</v>
      </c>
      <c r="J242" s="68"/>
      <c r="K242" s="7" t="s">
        <v>635</v>
      </c>
      <c r="L242" s="7" t="s">
        <v>776</v>
      </c>
      <c r="M242" s="9">
        <v>0</v>
      </c>
      <c r="N242" s="9">
        <v>0.59813898801803589</v>
      </c>
      <c r="O242" s="10">
        <v>12.515999794006348</v>
      </c>
      <c r="P242" s="2">
        <f>C242-O242</f>
        <v>-2.0360002517700195</v>
      </c>
      <c r="Q242" s="11">
        <f>((_xlfn.RANK.EQ(F242, PE, 1) / COUNT(PE)) * 0.4) + ((_xlfn.RANK.EQ(N242, Cash_Ratio, 1) / COUNT(Cash_Ratio)) * 0.4) + ((_xlfn.RANK.EQ(M242, Debt_Equity, 0) / COUNT(Debt_Equity)) * 0.2)</f>
        <v>0.70039232356509651</v>
      </c>
      <c r="R242" s="9">
        <v>0.59813898801803589</v>
      </c>
      <c r="S242" s="30">
        <f>((_xlfn.RANK.EQ(F242, PE, 1) / COUNT(PE)) * 0.4) + ((_xlfn.RANK.EQ(R242, $R$2:$R$400, 1) / COUNT($R$2:$R$400)) * 0.4) + ((_xlfn.RANK.EQ(M242, Debt_Equity, 0) / COUNT(Debt_Equity)) * 0.2)</f>
        <v>0.74436090225563911</v>
      </c>
      <c r="T242" s="11">
        <f>((_xlfn.RANK.EQ(D242, Alpha, 1) / COUNT(Alpha)) * 0.5) + ((_xlfn.RANK.EQ(E242, Beta, 1) / COUNT(Beta)) * 0.5)</f>
        <v>0.39473684210526316</v>
      </c>
      <c r="U242" s="11">
        <f>((_xlfn.RANK.EQ(H242, Accounts_Re,1 ) / COUNT(Accounts_Re)) * 0.5) + ((_xlfn.RANK.EQ(I242, Acc._payable, 0) / COUNT(Acc._payable)) * 0.5)</f>
        <v>0.4622399258452019</v>
      </c>
      <c r="V242" s="11">
        <f>((_xlfn.RANK.EQ(Q242, $Q$2:$Q$981, 1) / COUNT($Q$2:$Q$981)) * 0.4) + ((_xlfn.RANK.EQ(T242, $T$2:$T$981,1 ) / COUNT($T$2:$T$981)) * 0.4) + ((_xlfn.RANK.EQ(U242, $U$2:$U$981, 1) / COUNT($U$2:$U$981)) * 0.1)</f>
        <v>0.52055137844611532</v>
      </c>
      <c r="W242" s="11">
        <f>((_xlfn.RANK.EQ(AA242, $AA$2:$AA$982, 1) / COUNT($AA$2:$AA$982)) * 0.5) + ((_xlfn.RANK.EQ(AB242, $AB$2:$AB$982,1 ) / COUNT($AB$2:$AB$982)) * 0.5)</f>
        <v>0.32330827067669171</v>
      </c>
      <c r="X242" s="11">
        <f>((_xlfn.RANK.EQ(AC242, $AC$2:$AC$982, 1) / COUNT($AC$2:$AC$983)) * 1)</f>
        <v>0.19799498746867167</v>
      </c>
      <c r="Y242" s="61">
        <f>((_xlfn.RANK.EQ(C242, Price,0) / COUNT(Price)) * 0.5) + ((_xlfn.RANK.EQ(AD242, Price_BVPS, 1) / COUNT(Price_BVPS)) * 0.5)</f>
        <v>0.98245614035087714</v>
      </c>
      <c r="Z242" s="8">
        <f>IF(OR(H242="", I242="", H242=0, I242=0), 0, H242-I242)</f>
        <v>0</v>
      </c>
      <c r="AA242">
        <f>IF(OR(H242="", I242="", H242=0, I242=0), 0, (H242-I242) / ( (ABS(I242))))</f>
        <v>0</v>
      </c>
      <c r="AB242">
        <f>IF(OR(H242="", I242="", H242=0, I242=0), 0, (H242-I242) / ( (ABS(H242))))</f>
        <v>0</v>
      </c>
      <c r="AC242">
        <f>IF(OR(H242="", I242="", H242=0, I242=0), 0, IF(ABS(H242-I242) = (ABS(H242) + ABS(I242)), 0, (H242-I242) / ((ABS(H242) + ABS(I242)) / 200)))</f>
        <v>0</v>
      </c>
      <c r="AD242" s="2">
        <f>G242-C242</f>
        <v>28.877758026123047</v>
      </c>
    </row>
    <row r="243" spans="1:30" x14ac:dyDescent="0.25">
      <c r="A243" s="7" t="s">
        <v>633</v>
      </c>
      <c r="B243" s="7" t="s">
        <v>634</v>
      </c>
      <c r="C243" s="8">
        <v>13.649999618530273</v>
      </c>
      <c r="D243" s="9">
        <v>0.77131341057136471</v>
      </c>
      <c r="E243" s="9">
        <v>1.6555322495075233</v>
      </c>
      <c r="F243" s="9">
        <v>395</v>
      </c>
      <c r="G243" s="9">
        <v>4.0963850021362305</v>
      </c>
      <c r="H243" s="8">
        <v>0</v>
      </c>
      <c r="I243" s="8">
        <v>0</v>
      </c>
      <c r="J243" s="68"/>
      <c r="K243" s="7" t="s">
        <v>635</v>
      </c>
      <c r="L243" s="7" t="s">
        <v>388</v>
      </c>
      <c r="M243" s="9">
        <v>6.8440217971801758</v>
      </c>
      <c r="N243" s="9">
        <v>0.10900299996137619</v>
      </c>
      <c r="O243" s="10">
        <v>16.609999656677246</v>
      </c>
      <c r="P243" s="2">
        <f>C243-O243</f>
        <v>-2.9600000381469727</v>
      </c>
      <c r="Q243" s="11">
        <f>((_xlfn.RANK.EQ(F243, PE, 1) / COUNT(PE)) * 0.4) + ((_xlfn.RANK.EQ(N243, Cash_Ratio, 1) / COUNT(Cash_Ratio)) * 0.4) + ((_xlfn.RANK.EQ(M243, Debt_Equity, 0) / COUNT(Debt_Equity)) * 0.2)</f>
        <v>0.65552928257038356</v>
      </c>
      <c r="R243" s="9">
        <v>0.10900299996137619</v>
      </c>
      <c r="S243" s="30">
        <f>((_xlfn.RANK.EQ(F243, PE, 1) / COUNT(PE)) * 0.4) + ((_xlfn.RANK.EQ(R243, $R$2:$R$400, 1) / COUNT($R$2:$R$400)) * 0.4) + ((_xlfn.RANK.EQ(M243, Debt_Equity, 0) / COUNT(Debt_Equity)) * 0.2)</f>
        <v>0.73483709273182951</v>
      </c>
      <c r="T243" s="11">
        <f>((_xlfn.RANK.EQ(D243, Alpha, 1) / COUNT(Alpha)) * 0.5) + ((_xlfn.RANK.EQ(E243, Beta, 1) / COUNT(Beta)) * 0.5)</f>
        <v>0.93107769423558895</v>
      </c>
      <c r="U243" s="11">
        <f>((_xlfn.RANK.EQ(H243, Accounts_Re,1 ) / COUNT(Accounts_Re)) * 0.5) + ((_xlfn.RANK.EQ(I243, Acc._payable, 0) / COUNT(Acc._payable)) * 0.5)</f>
        <v>0.47722119925344153</v>
      </c>
      <c r="V243" s="11">
        <f>((_xlfn.RANK.EQ(Q243, $Q$2:$Q$981, 1) / COUNT($Q$2:$Q$981)) * 0.4) + ((_xlfn.RANK.EQ(T243, $T$2:$T$981,1 ) / COUNT($T$2:$T$981)) * 0.4) + ((_xlfn.RANK.EQ(U243, $U$2:$U$981, 1) / COUNT($U$2:$U$981)) * 0.1)</f>
        <v>0.75914786967418557</v>
      </c>
      <c r="W243" s="11">
        <f>((_xlfn.RANK.EQ(AA243, $AA$2:$AA$982, 1) / COUNT($AA$2:$AA$982)) * 0.5) + ((_xlfn.RANK.EQ(AB243, $AB$2:$AB$982,1 ) / COUNT($AB$2:$AB$982)) * 0.5)</f>
        <v>0.32330827067669171</v>
      </c>
      <c r="X243" s="11">
        <f>((_xlfn.RANK.EQ(AC243, $AC$2:$AC$982, 1) / COUNT($AC$2:$AC$983)) * 1)</f>
        <v>0.19799498746867167</v>
      </c>
      <c r="Y243" s="62">
        <f>((_xlfn.RANK.EQ(C243, Price, 0) / COUNT(Price)) * 0.5) + ((_xlfn.RANK.EQ(AD243, Price_BVPS, 1) / COUNT(Price_BVPS)) * 0.5)</f>
        <v>0.45112781954887216</v>
      </c>
      <c r="Z243" s="8">
        <f>IF(OR(H243="", I243="", H243=0, I243=0), 0, H243-I243)</f>
        <v>0</v>
      </c>
      <c r="AA243">
        <f>IF(OR(H243="", I243="", H243=0, I243=0), 0, (H243-I243) / ( (ABS(I243))))</f>
        <v>0</v>
      </c>
      <c r="AB243">
        <f>IF(OR(H243="", I243="", H243=0, I243=0), 0, (H243-I243) / ( (ABS(H243))))</f>
        <v>0</v>
      </c>
      <c r="AC243">
        <f>IF(OR(H243="", I243="", H243=0, I243=0), 0, IF(ABS(H243-I243) = (ABS(H243) + ABS(I243)), 0, (H243-I243) / ((ABS(H243) + ABS(I243)) / 200)))</f>
        <v>0</v>
      </c>
      <c r="AD243" s="2">
        <f>G243-C243</f>
        <v>-9.553614616394043</v>
      </c>
    </row>
    <row r="244" spans="1:30" x14ac:dyDescent="0.25">
      <c r="A244" s="7" t="s">
        <v>877</v>
      </c>
      <c r="B244" s="7" t="s">
        <v>878</v>
      </c>
      <c r="C244" s="8">
        <v>10.944999694824219</v>
      </c>
      <c r="D244" s="9">
        <v>6.2359586836880046E-2</v>
      </c>
      <c r="E244" s="9">
        <v>0.28359432463919726</v>
      </c>
      <c r="F244" s="9">
        <v>557.57147216796875</v>
      </c>
      <c r="G244" s="9">
        <v>3.1400599479675293</v>
      </c>
      <c r="H244" s="8">
        <v>0</v>
      </c>
      <c r="I244" s="8"/>
      <c r="J244" s="68"/>
      <c r="K244" s="7" t="s">
        <v>635</v>
      </c>
      <c r="L244" s="7" t="s">
        <v>473</v>
      </c>
      <c r="M244" s="9">
        <v>0</v>
      </c>
      <c r="N244" s="9">
        <v>2.5754999369382858E-2</v>
      </c>
      <c r="O244" s="10">
        <v>13.138219642639161</v>
      </c>
      <c r="P244" s="2">
        <f>C244-O244</f>
        <v>-2.1932199478149421</v>
      </c>
      <c r="Q244" s="11">
        <f>((_xlfn.RANK.EQ(F244, PE, 1) / COUNT(PE)) * 0.4) + ((_xlfn.RANK.EQ(N244, Cash_Ratio, 1) / COUNT(Cash_Ratio)) * 0.4) + ((_xlfn.RANK.EQ(M244, Debt_Equity, 0) / COUNT(Debt_Equity)) * 0.2)</f>
        <v>0.63599458008980048</v>
      </c>
      <c r="R244" s="9">
        <v>2.5754999369382858E-2</v>
      </c>
      <c r="S244" s="30">
        <f>((_xlfn.RANK.EQ(F244, PE, 1) / COUNT(PE)) * 0.4) + ((_xlfn.RANK.EQ(R244, $R$2:$R$400, 1) / COUNT($R$2:$R$400)) * 0.4) + ((_xlfn.RANK.EQ(M244, Debt_Equity, 0) / COUNT(Debt_Equity)) * 0.2)</f>
        <v>0.73132832080200505</v>
      </c>
      <c r="T244" s="11">
        <f>((_xlfn.RANK.EQ(D244, Alpha, 1) / COUNT(Alpha)) * 0.5) + ((_xlfn.RANK.EQ(E244, Beta, 1) / COUNT(Beta)) * 0.5)</f>
        <v>0.27318295739348369</v>
      </c>
      <c r="U244" s="11">
        <f>((_xlfn.RANK.EQ(H244, Accounts_Re,1 ) / COUNT(Accounts_Re)) * 0.5) + ((_xlfn.RANK.EQ(I244, Acc._payable, 0) / COUNT(Acc._payable)) * 0.5)</f>
        <v>0.47722119925344153</v>
      </c>
      <c r="V244" s="11">
        <f>((_xlfn.RANK.EQ(Q244, $Q$2:$Q$981, 1) / COUNT($Q$2:$Q$981)) * 0.4) + ((_xlfn.RANK.EQ(T244, $T$2:$T$981,1 ) / COUNT($T$2:$T$981)) * 0.4) + ((_xlfn.RANK.EQ(U244, $U$2:$U$981, 1) / COUNT($U$2:$U$981)) * 0.1)</f>
        <v>0.41829573934837094</v>
      </c>
      <c r="W244" s="11">
        <f>((_xlfn.RANK.EQ(AA244, $AA$2:$AA$982, 1) / COUNT($AA$2:$AA$982)) * 0.5) + ((_xlfn.RANK.EQ(AB244, $AB$2:$AB$982,1 ) / COUNT($AB$2:$AB$982)) * 0.5)</f>
        <v>0.32330827067669171</v>
      </c>
      <c r="X244" s="11">
        <f>((_xlfn.RANK.EQ(AC244, $AC$2:$AC$982, 1) / COUNT($AC$2:$AC$983)) * 1)</f>
        <v>0.19799498746867167</v>
      </c>
      <c r="Y244" s="62">
        <f>((_xlfn.RANK.EQ(C244, Price, 0) / COUNT(Price)) * 0.5) + ((_xlfn.RANK.EQ(AD244, Price_BVPS, 1) / COUNT(Price_BVPS)) * 0.5)</f>
        <v>0.64912280701754388</v>
      </c>
      <c r="Z244" s="8">
        <f>IF(OR(H244="", I244="", H244=0, I244=0), 0, H244-I244)</f>
        <v>0</v>
      </c>
      <c r="AA244">
        <f>IF(OR(H244="", I244="", H244=0, I244=0), 0, (H244-I244) / ( (ABS(I244))))</f>
        <v>0</v>
      </c>
      <c r="AB244">
        <f>IF(OR(H244="", I244="", H244=0, I244=0), 0, (H244-I244) / ( (ABS(H244))))</f>
        <v>0</v>
      </c>
      <c r="AC244">
        <f>IF(OR(H244="", I244="", H244=0, I244=0), 0, IF(ABS(H244-I244) = (ABS(H244) + ABS(I244)), 0, (H244-I244) / ((ABS(H244) + ABS(I244)) / 200)))</f>
        <v>0</v>
      </c>
      <c r="AD244" s="2">
        <f>G244-C244</f>
        <v>-7.8049397468566895</v>
      </c>
    </row>
    <row r="245" spans="1:30" x14ac:dyDescent="0.25">
      <c r="A245" s="7" t="s">
        <v>916</v>
      </c>
      <c r="B245" s="7" t="s">
        <v>917</v>
      </c>
      <c r="C245" s="8">
        <v>10.539999961853027</v>
      </c>
      <c r="D245" s="9">
        <v>6.1267563244175429E-3</v>
      </c>
      <c r="E245" s="9">
        <v>0.38214776869297123</v>
      </c>
      <c r="F245" s="9">
        <v>71.036331176757813</v>
      </c>
      <c r="G245" s="9">
        <v>1.4700039625167847</v>
      </c>
      <c r="H245" s="8"/>
      <c r="I245" s="8"/>
      <c r="J245" s="68"/>
      <c r="K245" s="7" t="s">
        <v>635</v>
      </c>
      <c r="L245" s="7" t="s">
        <v>48</v>
      </c>
      <c r="M245" s="9">
        <v>0</v>
      </c>
      <c r="N245" s="9">
        <v>0.12280300259590149</v>
      </c>
      <c r="O245" s="10">
        <v>12.612019920349121</v>
      </c>
      <c r="P245" s="2">
        <f>C245-O245</f>
        <v>-2.0720199584960941</v>
      </c>
      <c r="Q245" s="11">
        <f>((_xlfn.RANK.EQ(F245, PE, 1) / COUNT(PE)) * 0.4) + ((_xlfn.RANK.EQ(N245, Cash_Ratio, 1) / COUNT(Cash_Ratio)) * 0.4) + ((_xlfn.RANK.EQ(M245, Debt_Equity, 0) / COUNT(Debt_Equity)) * 0.2)</f>
        <v>0.62482177174384734</v>
      </c>
      <c r="R245" s="9">
        <v>0.12280300259590149</v>
      </c>
      <c r="S245" s="30">
        <f>((_xlfn.RANK.EQ(F245, PE, 1) / COUNT(PE)) * 0.4) + ((_xlfn.RANK.EQ(R245, $R$2:$R$400, 1) / COUNT($R$2:$R$400)) * 0.4) + ((_xlfn.RANK.EQ(M245, Debt_Equity, 0) / COUNT(Debt_Equity)) * 0.2)</f>
        <v>0.70125313283208024</v>
      </c>
      <c r="T245" s="11">
        <f>((_xlfn.RANK.EQ(D245, Alpha, 1) / COUNT(Alpha)) * 0.5) + ((_xlfn.RANK.EQ(E245, Beta, 1) / COUNT(Beta)) * 0.5)</f>
        <v>0.2957393483709273</v>
      </c>
      <c r="U245" s="11">
        <f>((_xlfn.RANK.EQ(H245, Accounts_Re,1 ) / COUNT(Accounts_Re)) * 0.5) + ((_xlfn.RANK.EQ(I245, Acc._payable, 0) / COUNT(Acc._payable)) * 0.5)</f>
        <v>0.47722119925344153</v>
      </c>
      <c r="V245" s="11">
        <f>((_xlfn.RANK.EQ(Q245, $Q$2:$Q$981, 1) / COUNT($Q$2:$Q$981)) * 0.4) + ((_xlfn.RANK.EQ(T245, $T$2:$T$981,1 ) / COUNT($T$2:$T$981)) * 0.4) + ((_xlfn.RANK.EQ(U245, $U$2:$U$981, 1) / COUNT($U$2:$U$981)) * 0.1)</f>
        <v>0.44536340852130329</v>
      </c>
      <c r="W245" s="11">
        <f>((_xlfn.RANK.EQ(AA245, $AA$2:$AA$982, 1) / COUNT($AA$2:$AA$982)) * 0.5) + ((_xlfn.RANK.EQ(AB245, $AB$2:$AB$982,1 ) / COUNT($AB$2:$AB$982)) * 0.5)</f>
        <v>0.32330827067669171</v>
      </c>
      <c r="X245" s="11">
        <f>((_xlfn.RANK.EQ(AC245, $AC$2:$AC$982, 1) / COUNT($AC$2:$AC$983)) * 1)</f>
        <v>0.19799498746867167</v>
      </c>
      <c r="Y245" s="62">
        <f>((_xlfn.RANK.EQ(C245, Price, 0) / COUNT(Price)) * 0.5) + ((_xlfn.RANK.EQ(AD245, Price_BVPS, 1) / COUNT(Price_BVPS)) * 0.5)</f>
        <v>0.63533834586466165</v>
      </c>
      <c r="Z245" s="8">
        <f>IF(OR(H245="", I245="", H245=0, I245=0), 0, H245-I245)</f>
        <v>0</v>
      </c>
      <c r="AA245">
        <f>IF(OR(H245="", I245="", H245=0, I245=0), 0, (H245-I245) / ( (ABS(I245))))</f>
        <v>0</v>
      </c>
      <c r="AB245">
        <f>IF(OR(H245="", I245="", H245=0, I245=0), 0, (H245-I245) / ( (ABS(H245))))</f>
        <v>0</v>
      </c>
      <c r="AC245">
        <f>IF(OR(H245="", I245="", H245=0, I245=0), 0, IF(ABS(H245-I245) = (ABS(H245) + ABS(I245)), 0, (H245-I245) / ((ABS(H245) + ABS(I245)) / 200)))</f>
        <v>0</v>
      </c>
      <c r="AD245" s="2">
        <f>G245-C245</f>
        <v>-9.0699959993362427</v>
      </c>
    </row>
    <row r="246" spans="1:30" x14ac:dyDescent="0.25">
      <c r="A246" s="7" t="s">
        <v>856</v>
      </c>
      <c r="B246" s="7" t="s">
        <v>857</v>
      </c>
      <c r="C246" s="8">
        <v>11.039999961853027</v>
      </c>
      <c r="D246" s="9">
        <v>1.1812512165743244E-2</v>
      </c>
      <c r="E246" s="9">
        <v>0.31726925567153264</v>
      </c>
      <c r="F246" s="9">
        <v>69</v>
      </c>
      <c r="G246" s="9">
        <v>5.1595640182495117</v>
      </c>
      <c r="H246" s="8">
        <v>0</v>
      </c>
      <c r="I246" s="8"/>
      <c r="J246" s="68"/>
      <c r="K246" s="7" t="s">
        <v>635</v>
      </c>
      <c r="L246" s="7" t="s">
        <v>388</v>
      </c>
      <c r="M246" s="9">
        <v>0</v>
      </c>
      <c r="N246" s="9">
        <v>0.13905300199985504</v>
      </c>
      <c r="O246" s="10">
        <v>13.245999908447265</v>
      </c>
      <c r="P246" s="2">
        <f>C246-O246</f>
        <v>-2.2059999465942379</v>
      </c>
      <c r="Q246" s="11">
        <f>((_xlfn.RANK.EQ(F246, PE, 1) / COUNT(PE)) * 0.4) + ((_xlfn.RANK.EQ(N246, Cash_Ratio, 1) / COUNT(Cash_Ratio)) * 0.4) + ((_xlfn.RANK.EQ(M246, Debt_Equity, 0) / COUNT(Debt_Equity)) * 0.2)</f>
        <v>0.62404952310103878</v>
      </c>
      <c r="R246" s="9">
        <v>0.13905300199985504</v>
      </c>
      <c r="S246" s="30">
        <f>((_xlfn.RANK.EQ(F246, PE, 1) / COUNT(PE)) * 0.4) + ((_xlfn.RANK.EQ(R246, $R$2:$R$400, 1) / COUNT($R$2:$R$400)) * 0.4) + ((_xlfn.RANK.EQ(M246, Debt_Equity, 0) / COUNT(Debt_Equity)) * 0.2)</f>
        <v>0.6992481203007519</v>
      </c>
      <c r="T246" s="11">
        <f>((_xlfn.RANK.EQ(D246, Alpha, 1) / COUNT(Alpha)) * 0.5) + ((_xlfn.RANK.EQ(E246, Beta, 1) / COUNT(Beta)) * 0.5)</f>
        <v>0.24686716791979949</v>
      </c>
      <c r="U246" s="11">
        <f>((_xlfn.RANK.EQ(H246, Accounts_Re,1 ) / COUNT(Accounts_Re)) * 0.5) + ((_xlfn.RANK.EQ(I246, Acc._payable, 0) / COUNT(Acc._payable)) * 0.5)</f>
        <v>0.47722119925344153</v>
      </c>
      <c r="V246" s="11">
        <f>((_xlfn.RANK.EQ(Q246, $Q$2:$Q$981, 1) / COUNT($Q$2:$Q$981)) * 0.4) + ((_xlfn.RANK.EQ(T246, $T$2:$T$981,1 ) / COUNT($T$2:$T$981)) * 0.4) + ((_xlfn.RANK.EQ(U246, $U$2:$U$981, 1) / COUNT($U$2:$U$981)) * 0.1)</f>
        <v>0.39624060150375939</v>
      </c>
      <c r="W246" s="11">
        <f>((_xlfn.RANK.EQ(AA246, $AA$2:$AA$982, 1) / COUNT($AA$2:$AA$982)) * 0.5) + ((_xlfn.RANK.EQ(AB246, $AB$2:$AB$982,1 ) / COUNT($AB$2:$AB$982)) * 0.5)</f>
        <v>0.32330827067669171</v>
      </c>
      <c r="X246" s="11">
        <f>((_xlfn.RANK.EQ(AC246, $AC$2:$AC$982, 1) / COUNT($AC$2:$AC$983)) * 1)</f>
        <v>0.19799498746867167</v>
      </c>
      <c r="Y246" s="62">
        <f>((_xlfn.RANK.EQ(C246, Price, 0) / COUNT(Price)) * 0.5) + ((_xlfn.RANK.EQ(AD246, Price_BVPS, 1) / COUNT(Price_BVPS)) * 0.5)</f>
        <v>0.69298245614035081</v>
      </c>
      <c r="Z246" s="8">
        <f>IF(OR(H246="", I246="", H246=0, I246=0), 0, H246-I246)</f>
        <v>0</v>
      </c>
      <c r="AA246">
        <f>IF(OR(H246="", I246="", H246=0, I246=0), 0, (H246-I246) / ( (ABS(I246))))</f>
        <v>0</v>
      </c>
      <c r="AB246">
        <f>IF(OR(H246="", I246="", H246=0, I246=0), 0, (H246-I246) / ( (ABS(H246))))</f>
        <v>0</v>
      </c>
      <c r="AC246">
        <f>IF(OR(H246="", I246="", H246=0, I246=0), 0, IF(ABS(H246-I246) = (ABS(H246) + ABS(I246)), 0, (H246-I246) / ((ABS(H246) + ABS(I246)) / 200)))</f>
        <v>0</v>
      </c>
      <c r="AD246" s="2">
        <f>G246-C246</f>
        <v>-5.8804359436035156</v>
      </c>
    </row>
    <row r="247" spans="1:30" x14ac:dyDescent="0.25">
      <c r="A247" s="7" t="s">
        <v>781</v>
      </c>
      <c r="B247" s="7" t="s">
        <v>782</v>
      </c>
      <c r="C247" s="8">
        <v>11.439999580383301</v>
      </c>
      <c r="D247" s="9">
        <v>1.859032116151671E-2</v>
      </c>
      <c r="E247" s="9">
        <v>0.32602803594515645</v>
      </c>
      <c r="F247" s="9">
        <v>130.42012023925781</v>
      </c>
      <c r="G247" s="9">
        <v>6.7231621742248535</v>
      </c>
      <c r="H247" s="8"/>
      <c r="I247" s="8"/>
      <c r="J247" s="68"/>
      <c r="K247" s="7" t="s">
        <v>635</v>
      </c>
      <c r="L247" s="7" t="s">
        <v>388</v>
      </c>
      <c r="M247" s="9">
        <v>0</v>
      </c>
      <c r="N247" s="9">
        <v>4.1303999722003937E-2</v>
      </c>
      <c r="O247" s="10">
        <v>13.67400016784668</v>
      </c>
      <c r="P247" s="2">
        <f>C247-O247</f>
        <v>-2.2340005874633793</v>
      </c>
      <c r="Q247" s="11">
        <f>((_xlfn.RANK.EQ(F247, PE, 1) / COUNT(PE)) * 0.4) + ((_xlfn.RANK.EQ(N247, Cash_Ratio, 1) / COUNT(Cash_Ratio)) * 0.4) + ((_xlfn.RANK.EQ(M247, Debt_Equity, 0) / COUNT(Debt_Equity)) * 0.2)</f>
        <v>0.61946208276875936</v>
      </c>
      <c r="R247" s="9">
        <v>4.1303999722003937E-2</v>
      </c>
      <c r="S247" s="30">
        <f>((_xlfn.RANK.EQ(F247, PE, 1) / COUNT(PE)) * 0.4) + ((_xlfn.RANK.EQ(R247, $R$2:$R$400, 1) / COUNT($R$2:$R$400)) * 0.4) + ((_xlfn.RANK.EQ(M247, Debt_Equity, 0) / COUNT(Debt_Equity)) * 0.2)</f>
        <v>0.71027568922305773</v>
      </c>
      <c r="T247" s="11">
        <f>((_xlfn.RANK.EQ(D247, Alpha, 1) / COUNT(Alpha)) * 0.5) + ((_xlfn.RANK.EQ(E247, Beta, 1) / COUNT(Beta)) * 0.5)</f>
        <v>0.26190476190476186</v>
      </c>
      <c r="U247" s="11">
        <f>((_xlfn.RANK.EQ(H247, Accounts_Re,1 ) / COUNT(Accounts_Re)) * 0.5) + ((_xlfn.RANK.EQ(I247, Acc._payable, 0) / COUNT(Acc._payable)) * 0.5)</f>
        <v>0.47722119925344153</v>
      </c>
      <c r="V247" s="11">
        <f>((_xlfn.RANK.EQ(Q247, $Q$2:$Q$981, 1) / COUNT($Q$2:$Q$981)) * 0.4) + ((_xlfn.RANK.EQ(T247, $T$2:$T$981,1 ) / COUNT($T$2:$T$981)) * 0.4) + ((_xlfn.RANK.EQ(U247, $U$2:$U$981, 1) / COUNT($U$2:$U$981)) * 0.1)</f>
        <v>0.40125313283208019</v>
      </c>
      <c r="W247" s="11">
        <f>((_xlfn.RANK.EQ(AA247, $AA$2:$AA$982, 1) / COUNT($AA$2:$AA$982)) * 0.5) + ((_xlfn.RANK.EQ(AB247, $AB$2:$AB$982,1 ) / COUNT($AB$2:$AB$982)) * 0.5)</f>
        <v>0.32330827067669171</v>
      </c>
      <c r="X247" s="11">
        <f>((_xlfn.RANK.EQ(AC247, $AC$2:$AC$982, 1) / COUNT($AC$2:$AC$983)) * 1)</f>
        <v>0.19799498746867167</v>
      </c>
      <c r="Y247" s="62">
        <f>((_xlfn.RANK.EQ(C247, Price, 0) / COUNT(Price)) * 0.5) + ((_xlfn.RANK.EQ(AD247, Price_BVPS, 1) / COUNT(Price_BVPS)) * 0.5)</f>
        <v>0.68045112781954886</v>
      </c>
      <c r="Z247" s="8">
        <f>IF(OR(H247="", I247="", H247=0, I247=0), 0, H247-I247)</f>
        <v>0</v>
      </c>
      <c r="AA247">
        <f>IF(OR(H247="", I247="", H247=0, I247=0), 0, (H247-I247) / ( (ABS(I247))))</f>
        <v>0</v>
      </c>
      <c r="AB247">
        <f>IF(OR(H247="", I247="", H247=0, I247=0), 0, (H247-I247) / ( (ABS(H247))))</f>
        <v>0</v>
      </c>
      <c r="AC247">
        <f>IF(OR(H247="", I247="", H247=0, I247=0), 0, IF(ABS(H247-I247) = (ABS(H247) + ABS(I247)), 0, (H247-I247) / ((ABS(H247) + ABS(I247)) / 200)))</f>
        <v>0</v>
      </c>
      <c r="AD247" s="2">
        <f>G247-C247</f>
        <v>-4.7168374061584473</v>
      </c>
    </row>
    <row r="248" spans="1:30" x14ac:dyDescent="0.25">
      <c r="A248" s="7" t="s">
        <v>808</v>
      </c>
      <c r="B248" s="7" t="s">
        <v>809</v>
      </c>
      <c r="C248" s="8">
        <v>11.300000190734863</v>
      </c>
      <c r="D248" s="9">
        <v>-2.0752361925487572E-2</v>
      </c>
      <c r="E248" s="9">
        <v>0.30987712870357487</v>
      </c>
      <c r="F248" s="9">
        <v>105.36363983154297</v>
      </c>
      <c r="G248" s="9">
        <v>35.528884887695313</v>
      </c>
      <c r="H248" s="8"/>
      <c r="I248" s="8"/>
      <c r="J248" s="68"/>
      <c r="K248" s="7" t="s">
        <v>635</v>
      </c>
      <c r="L248" s="29" t="s">
        <v>585</v>
      </c>
      <c r="M248" s="9">
        <v>0</v>
      </c>
      <c r="N248" s="9">
        <v>5.9121999889612198E-2</v>
      </c>
      <c r="O248" s="10">
        <v>13.611999893188477</v>
      </c>
      <c r="P248" s="2">
        <f>C248-O248</f>
        <v>-2.3119997024536136</v>
      </c>
      <c r="Q248" s="11">
        <f>((_xlfn.RANK.EQ(F248, PE, 1) / COUNT(PE)) * 0.4) + ((_xlfn.RANK.EQ(N248, Cash_Ratio, 1) / COUNT(Cash_Ratio)) * 0.4) + ((_xlfn.RANK.EQ(M248, Debt_Equity, 0) / COUNT(Debt_Equity)) * 0.2)</f>
        <v>0.61431848171665915</v>
      </c>
      <c r="R248" s="9">
        <v>5.9121999889612198E-2</v>
      </c>
      <c r="S248" s="30">
        <f>((_xlfn.RANK.EQ(F248, PE, 1) / COUNT(PE)) * 0.4) + ((_xlfn.RANK.EQ(R248, $R$2:$R$400, 1) / COUNT($R$2:$R$400)) * 0.4) + ((_xlfn.RANK.EQ(M248, Debt_Equity, 0) / COUNT(Debt_Equity)) * 0.2)</f>
        <v>0.70225563909774436</v>
      </c>
      <c r="T248" s="11">
        <f>((_xlfn.RANK.EQ(D248, Alpha, 1) / COUNT(Alpha)) * 0.5) + ((_xlfn.RANK.EQ(E248, Beta, 1) / COUNT(Beta)) * 0.5)</f>
        <v>0.19047619047619047</v>
      </c>
      <c r="U248" s="11">
        <f>((_xlfn.RANK.EQ(H248, Accounts_Re,1 ) / COUNT(Accounts_Re)) * 0.5) + ((_xlfn.RANK.EQ(I248, Acc._payable, 0) / COUNT(Acc._payable)) * 0.5)</f>
        <v>0.47722119925344153</v>
      </c>
      <c r="V248" s="11">
        <f>((_xlfn.RANK.EQ(Q248, $Q$2:$Q$981, 1) / COUNT($Q$2:$Q$981)) * 0.4) + ((_xlfn.RANK.EQ(T248, $T$2:$T$981,1 ) / COUNT($T$2:$T$981)) * 0.4) + ((_xlfn.RANK.EQ(U248, $U$2:$U$981, 1) / COUNT($U$2:$U$981)) * 0.1)</f>
        <v>0.3621553884711779</v>
      </c>
      <c r="W248" s="11">
        <f>((_xlfn.RANK.EQ(AA248, $AA$2:$AA$982, 1) / COUNT($AA$2:$AA$982)) * 0.5) + ((_xlfn.RANK.EQ(AB248, $AB$2:$AB$982,1 ) / COUNT($AB$2:$AB$982)) * 0.5)</f>
        <v>0.32330827067669171</v>
      </c>
      <c r="X248" s="11">
        <f>((_xlfn.RANK.EQ(AC248, $AC$2:$AC$982, 1) / COUNT($AC$2:$AC$983)) * 1)</f>
        <v>0.19799498746867167</v>
      </c>
      <c r="Y248" s="61">
        <f>((_xlfn.RANK.EQ(C248, Price, 0) / COUNT(Price)) * 0.5) + ((_xlfn.RANK.EQ(AD248, Price_BVPS, 1) / COUNT(Price_BVPS)) * 0.5)</f>
        <v>0.9085213032581454</v>
      </c>
      <c r="Z248" s="8">
        <f>IF(OR(H248="", I248="", H248=0, I248=0), 0, H248-I248)</f>
        <v>0</v>
      </c>
      <c r="AA248">
        <f>IF(OR(H248="", I248="", H248=0, I248=0), 0, (H248-I248) / ( (ABS(I248))))</f>
        <v>0</v>
      </c>
      <c r="AB248">
        <f>IF(OR(H248="", I248="", H248=0, I248=0), 0, (H248-I248) / ( (ABS(H248))))</f>
        <v>0</v>
      </c>
      <c r="AC248">
        <f>IF(OR(H248="", I248="", H248=0, I248=0), 0, IF(ABS(H248-I248) = (ABS(H248) + ABS(I248)), 0, (H248-I248) / ((ABS(H248) + ABS(I248)) / 200)))</f>
        <v>0</v>
      </c>
      <c r="AD248" s="2">
        <f>G248-C248</f>
        <v>24.228884696960449</v>
      </c>
    </row>
    <row r="249" spans="1:30" x14ac:dyDescent="0.25">
      <c r="A249" s="7" t="s">
        <v>844</v>
      </c>
      <c r="B249" s="7" t="s">
        <v>845</v>
      </c>
      <c r="C249" s="8">
        <v>11.109999656677246</v>
      </c>
      <c r="D249" s="9">
        <v>2.8252037881307004E-2</v>
      </c>
      <c r="E249" s="9">
        <v>0.33558720210357912</v>
      </c>
      <c r="F249" s="9">
        <v>42.095787048339844</v>
      </c>
      <c r="G249" s="9">
        <v>29.723634719848633</v>
      </c>
      <c r="H249" s="8">
        <v>0</v>
      </c>
      <c r="I249" s="8"/>
      <c r="J249" s="68"/>
      <c r="K249" s="7" t="s">
        <v>635</v>
      </c>
      <c r="L249" s="29" t="s">
        <v>518</v>
      </c>
      <c r="M249" s="9">
        <v>0.78605800867080688</v>
      </c>
      <c r="N249" s="9">
        <v>0.28055500984191895</v>
      </c>
      <c r="O249" s="10">
        <v>13.302999877929688</v>
      </c>
      <c r="P249" s="2">
        <f>C249-O249</f>
        <v>-2.1930002212524418</v>
      </c>
      <c r="Q249" s="11">
        <f>((_xlfn.RANK.EQ(F249, PE, 1) / COUNT(PE)) * 0.4) + ((_xlfn.RANK.EQ(N249, Cash_Ratio, 1) / COUNT(Cash_Ratio)) * 0.4) + ((_xlfn.RANK.EQ(M249, Debt_Equity, 0) / COUNT(Debt_Equity)) * 0.2)</f>
        <v>0.60534906170018687</v>
      </c>
      <c r="R249" s="9">
        <v>0.28055500984191895</v>
      </c>
      <c r="S249" s="30">
        <f>((_xlfn.RANK.EQ(F249, PE, 1) / COUNT(PE)) * 0.4) + ((_xlfn.RANK.EQ(R249, $R$2:$R$400, 1) / COUNT($R$2:$R$400)) * 0.4) + ((_xlfn.RANK.EQ(M249, Debt_Equity, 0) / COUNT(Debt_Equity)) * 0.2)</f>
        <v>0.66616541353383463</v>
      </c>
      <c r="T249" s="11">
        <f>((_xlfn.RANK.EQ(D249, Alpha, 1) / COUNT(Alpha)) * 0.5) + ((_xlfn.RANK.EQ(E249, Beta, 1) / COUNT(Beta)) * 0.5)</f>
        <v>0.28696741854636587</v>
      </c>
      <c r="U249" s="11">
        <f>((_xlfn.RANK.EQ(H249, Accounts_Re,1 ) / COUNT(Accounts_Re)) * 0.5) + ((_xlfn.RANK.EQ(I249, Acc._payable, 0) / COUNT(Acc._payable)) * 0.5)</f>
        <v>0.47722119925344153</v>
      </c>
      <c r="V249" s="11">
        <f>((_xlfn.RANK.EQ(Q249, $Q$2:$Q$981, 1) / COUNT($Q$2:$Q$981)) * 0.4) + ((_xlfn.RANK.EQ(T249, $T$2:$T$981,1 ) / COUNT($T$2:$T$981)) * 0.4) + ((_xlfn.RANK.EQ(U249, $U$2:$U$981, 1) / COUNT($U$2:$U$981)) * 0.1)</f>
        <v>0.42330827067669174</v>
      </c>
      <c r="W249" s="11">
        <f>((_xlfn.RANK.EQ(AA249, $AA$2:$AA$982, 1) / COUNT($AA$2:$AA$982)) * 0.5) + ((_xlfn.RANK.EQ(AB249, $AB$2:$AB$982,1 ) / COUNT($AB$2:$AB$982)) * 0.5)</f>
        <v>0.32330827067669171</v>
      </c>
      <c r="X249" s="11">
        <f>((_xlfn.RANK.EQ(AC249, $AC$2:$AC$982, 1) / COUNT($AC$2:$AC$983)) * 1)</f>
        <v>0.19799498746867167</v>
      </c>
      <c r="Y249" s="61">
        <f>((_xlfn.RANK.EQ(C249, Price, 0) / COUNT(Price)) * 0.5) + ((_xlfn.RANK.EQ(AD249, Price_BVPS, 1) / COUNT(Price_BVPS)) * 0.5)</f>
        <v>0.92731829573934832</v>
      </c>
      <c r="Z249" s="8">
        <f>IF(OR(H249="", I249="", H249=0, I249=0), 0, H249-I249)</f>
        <v>0</v>
      </c>
      <c r="AA249">
        <f>IF(OR(H249="", I249="", H249=0, I249=0), 0, (H249-I249) / ( (ABS(I249))))</f>
        <v>0</v>
      </c>
      <c r="AB249">
        <f>IF(OR(H249="", I249="", H249=0, I249=0), 0, (H249-I249) / ( (ABS(H249))))</f>
        <v>0</v>
      </c>
      <c r="AC249">
        <f>IF(OR(H249="", I249="", H249=0, I249=0), 0, IF(ABS(H249-I249) = (ABS(H249) + ABS(I249)), 0, (H249-I249) / ((ABS(H249) + ABS(I249)) / 200)))</f>
        <v>0</v>
      </c>
      <c r="AD249" s="2">
        <f>G249-C249</f>
        <v>18.613635063171387</v>
      </c>
    </row>
    <row r="250" spans="1:30" x14ac:dyDescent="0.25">
      <c r="A250" s="7" t="s">
        <v>799</v>
      </c>
      <c r="B250" s="7" t="s">
        <v>800</v>
      </c>
      <c r="C250" s="8">
        <v>11.340000152587891</v>
      </c>
      <c r="D250" s="9">
        <v>5.3136783539334598E-2</v>
      </c>
      <c r="E250" s="9">
        <v>0.34470031229758308</v>
      </c>
      <c r="F250" s="9">
        <v>47.869564056396484</v>
      </c>
      <c r="G250" s="9">
        <v>3.1548609733581543</v>
      </c>
      <c r="H250" s="8">
        <v>0</v>
      </c>
      <c r="I250" s="8">
        <v>0</v>
      </c>
      <c r="J250" s="68"/>
      <c r="K250" s="7" t="s">
        <v>635</v>
      </c>
      <c r="L250" s="7" t="s">
        <v>388</v>
      </c>
      <c r="M250" s="9">
        <v>14.863979339599609</v>
      </c>
      <c r="N250" s="9">
        <v>0.36604601144790649</v>
      </c>
      <c r="O250" s="10">
        <v>13.568000221252442</v>
      </c>
      <c r="P250" s="2">
        <f>C250-O250</f>
        <v>-2.2280000686645511</v>
      </c>
      <c r="Q250" s="11">
        <f>((_xlfn.RANK.EQ(F250, PE, 1) / COUNT(PE)) * 0.4) + ((_xlfn.RANK.EQ(N250, Cash_Ratio, 1) / COUNT(Cash_Ratio)) * 0.4) + ((_xlfn.RANK.EQ(M250, Debt_Equity, 0) / COUNT(Debt_Equity)) * 0.2)</f>
        <v>0.60326257339461731</v>
      </c>
      <c r="R250" s="9">
        <v>0.36604601144790649</v>
      </c>
      <c r="S250" s="30">
        <f>((_xlfn.RANK.EQ(F250, PE, 1) / COUNT(PE)) * 0.4) + ((_xlfn.RANK.EQ(R250, $R$2:$R$400, 1) / COUNT($R$2:$R$400)) * 0.4) + ((_xlfn.RANK.EQ(M250, Debt_Equity, 0) / COUNT(Debt_Equity)) * 0.2)</f>
        <v>0.65914786967418548</v>
      </c>
      <c r="T250" s="11">
        <f>((_xlfn.RANK.EQ(D250, Alpha, 1) / COUNT(Alpha)) * 0.5) + ((_xlfn.RANK.EQ(E250, Beta, 1) / COUNT(Beta)) * 0.5)</f>
        <v>0.32581453634085211</v>
      </c>
      <c r="U250" s="11">
        <f>((_xlfn.RANK.EQ(H250, Accounts_Re,1 ) / COUNT(Accounts_Re)) * 0.5) + ((_xlfn.RANK.EQ(I250, Acc._payable, 0) / COUNT(Acc._payable)) * 0.5)</f>
        <v>0.47722119925344153</v>
      </c>
      <c r="V250" s="11">
        <f>((_xlfn.RANK.EQ(Q250, $Q$2:$Q$981, 1) / COUNT($Q$2:$Q$981)) * 0.4) + ((_xlfn.RANK.EQ(T250, $T$2:$T$981,1 ) / COUNT($T$2:$T$981)) * 0.4) + ((_xlfn.RANK.EQ(U250, $U$2:$U$981, 1) / COUNT($U$2:$U$981)) * 0.1)</f>
        <v>0.44837092731829575</v>
      </c>
      <c r="W250" s="11">
        <f>((_xlfn.RANK.EQ(AA250, $AA$2:$AA$982, 1) / COUNT($AA$2:$AA$982)) * 0.5) + ((_xlfn.RANK.EQ(AB250, $AB$2:$AB$982,1 ) / COUNT($AB$2:$AB$982)) * 0.5)</f>
        <v>0.32330827067669171</v>
      </c>
      <c r="X250" s="11">
        <f>((_xlfn.RANK.EQ(AC250, $AC$2:$AC$982, 1) / COUNT($AC$2:$AC$983)) * 1)</f>
        <v>0.19799498746867167</v>
      </c>
      <c r="Y250" s="62">
        <f>((_xlfn.RANK.EQ(C250, Price, 0) / COUNT(Price)) * 0.5) + ((_xlfn.RANK.EQ(AD250, Price_BVPS, 1) / COUNT(Price_BVPS)) * 0.5)</f>
        <v>0.58897243107769426</v>
      </c>
      <c r="Z250" s="8">
        <f>IF(OR(H250="", I250="", H250=0, I250=0), 0, H250-I250)</f>
        <v>0</v>
      </c>
      <c r="AA250">
        <f>IF(OR(H250="", I250="", H250=0, I250=0), 0, (H250-I250) / ( (ABS(I250))))</f>
        <v>0</v>
      </c>
      <c r="AB250">
        <f>IF(OR(H250="", I250="", H250=0, I250=0), 0, (H250-I250) / ( (ABS(H250))))</f>
        <v>0</v>
      </c>
      <c r="AC250">
        <f>IF(OR(H250="", I250="", H250=0, I250=0), 0, IF(ABS(H250-I250) = (ABS(H250) + ABS(I250)), 0, (H250-I250) / ((ABS(H250) + ABS(I250)) / 200)))</f>
        <v>0</v>
      </c>
      <c r="AD250" s="2">
        <f>G250-C250</f>
        <v>-8.1851391792297363</v>
      </c>
    </row>
    <row r="251" spans="1:30" x14ac:dyDescent="0.25">
      <c r="A251" s="7" t="s">
        <v>766</v>
      </c>
      <c r="B251" s="7" t="s">
        <v>767</v>
      </c>
      <c r="C251" s="8">
        <v>11.520000457763672</v>
      </c>
      <c r="D251" s="9">
        <v>1.7987181570251969E-2</v>
      </c>
      <c r="E251" s="9">
        <v>0.32367144349213467</v>
      </c>
      <c r="F251" s="9">
        <v>121.09363555908203</v>
      </c>
      <c r="G251" s="9">
        <v>5.9311008453369141</v>
      </c>
      <c r="H251" s="8">
        <v>0</v>
      </c>
      <c r="I251" s="8"/>
      <c r="J251" s="68"/>
      <c r="K251" s="7" t="s">
        <v>635</v>
      </c>
      <c r="L251" s="29" t="s">
        <v>568</v>
      </c>
      <c r="M251" s="9">
        <v>0</v>
      </c>
      <c r="N251" s="9">
        <v>2.7519000694155693E-2</v>
      </c>
      <c r="O251" s="10">
        <v>13.808000183105468</v>
      </c>
      <c r="P251" s="2">
        <f>C251-O251</f>
        <v>-2.2879997253417965</v>
      </c>
      <c r="Q251" s="11">
        <f>((_xlfn.RANK.EQ(F251, PE, 1) / COUNT(PE)) * 0.4) + ((_xlfn.RANK.EQ(N251, Cash_Ratio, 1) / COUNT(Cash_Ratio)) * 0.4) + ((_xlfn.RANK.EQ(M251, Debt_Equity, 0) / COUNT(Debt_Equity)) * 0.2)</f>
        <v>0.60031527582206401</v>
      </c>
      <c r="R251" s="9">
        <v>2.7519000694155693E-2</v>
      </c>
      <c r="S251" s="30">
        <f>((_xlfn.RANK.EQ(F251, PE, 1) / COUNT(PE)) * 0.4) + ((_xlfn.RANK.EQ(R251, $R$2:$R$400, 1) / COUNT($R$2:$R$400)) * 0.4) + ((_xlfn.RANK.EQ(M251, Debt_Equity, 0) / COUNT(Debt_Equity)) * 0.2)</f>
        <v>0.69523809523809521</v>
      </c>
      <c r="T251" s="11">
        <f>((_xlfn.RANK.EQ(D251, Alpha, 1) / COUNT(Alpha)) * 0.5) + ((_xlfn.RANK.EQ(E251, Beta, 1) / COUNT(Beta)) * 0.5)</f>
        <v>0.25563909774436089</v>
      </c>
      <c r="U251" s="11">
        <f>((_xlfn.RANK.EQ(H251, Accounts_Re,1 ) / COUNT(Accounts_Re)) * 0.5) + ((_xlfn.RANK.EQ(I251, Acc._payable, 0) / COUNT(Acc._payable)) * 0.5)</f>
        <v>0.47722119925344153</v>
      </c>
      <c r="V251" s="11">
        <f>((_xlfn.RANK.EQ(Q251, $Q$2:$Q$981, 1) / COUNT($Q$2:$Q$981)) * 0.4) + ((_xlfn.RANK.EQ(T251, $T$2:$T$981,1 ) / COUNT($T$2:$T$981)) * 0.4) + ((_xlfn.RANK.EQ(U251, $U$2:$U$981, 1) / COUNT($U$2:$U$981)) * 0.1)</f>
        <v>0.38421052631578945</v>
      </c>
      <c r="W251" s="11">
        <f>((_xlfn.RANK.EQ(AA251, $AA$2:$AA$982, 1) / COUNT($AA$2:$AA$982)) * 0.5) + ((_xlfn.RANK.EQ(AB251, $AB$2:$AB$982,1 ) / COUNT($AB$2:$AB$982)) * 0.5)</f>
        <v>0.32330827067669171</v>
      </c>
      <c r="X251" s="11">
        <f>((_xlfn.RANK.EQ(AC251, $AC$2:$AC$982, 1) / COUNT($AC$2:$AC$983)) * 1)</f>
        <v>0.19799498746867167</v>
      </c>
      <c r="Y251" s="62">
        <f>((_xlfn.RANK.EQ(C251, Price, 0) / COUNT(Price)) * 0.5) + ((_xlfn.RANK.EQ(AD251, Price_BVPS, 1) / COUNT(Price_BVPS)) * 0.5)</f>
        <v>0.64160401002506262</v>
      </c>
      <c r="Z251" s="8">
        <f>IF(OR(H251="", I251="", H251=0, I251=0), 0, H251-I251)</f>
        <v>0</v>
      </c>
      <c r="AA251">
        <f>IF(OR(H251="", I251="", H251=0, I251=0), 0, (H251-I251) / ( (ABS(I251))))</f>
        <v>0</v>
      </c>
      <c r="AB251">
        <f>IF(OR(H251="", I251="", H251=0, I251=0), 0, (H251-I251) / ( (ABS(H251))))</f>
        <v>0</v>
      </c>
      <c r="AC251">
        <f>IF(OR(H251="", I251="", H251=0, I251=0), 0, IF(ABS(H251-I251) = (ABS(H251) + ABS(I251)), 0, (H251-I251) / ((ABS(H251) + ABS(I251)) / 200)))</f>
        <v>0</v>
      </c>
      <c r="AD251" s="2">
        <f>G251-C251</f>
        <v>-5.5888996124267578</v>
      </c>
    </row>
    <row r="252" spans="1:30" x14ac:dyDescent="0.25">
      <c r="A252" s="7" t="s">
        <v>875</v>
      </c>
      <c r="B252" s="7" t="s">
        <v>876</v>
      </c>
      <c r="C252" s="8">
        <v>10.970000267028809</v>
      </c>
      <c r="D252" s="9">
        <v>1.1181008758500085E-2</v>
      </c>
      <c r="E252" s="9">
        <v>0.34657196023084369</v>
      </c>
      <c r="F252" s="9">
        <v>38.423549652099609</v>
      </c>
      <c r="G252" s="9">
        <v>19.913753509521484</v>
      </c>
      <c r="H252" s="8">
        <v>0</v>
      </c>
      <c r="I252" s="8">
        <v>0</v>
      </c>
      <c r="J252" s="68"/>
      <c r="K252" s="7" t="s">
        <v>635</v>
      </c>
      <c r="L252" s="29" t="s">
        <v>568</v>
      </c>
      <c r="M252" s="9">
        <v>0.9113609790802002</v>
      </c>
      <c r="N252" s="9">
        <v>0.30885800719261169</v>
      </c>
      <c r="O252" s="10">
        <v>13.131999969482422</v>
      </c>
      <c r="P252" s="2">
        <f>C252-O252</f>
        <v>-2.1619997024536133</v>
      </c>
      <c r="Q252" s="11">
        <f>((_xlfn.RANK.EQ(F252, PE, 1) / COUNT(PE)) * 0.4) + ((_xlfn.RANK.EQ(N252, Cash_Ratio, 1) / COUNT(Cash_Ratio)) * 0.4) + ((_xlfn.RANK.EQ(M252, Debt_Equity, 0) / COUNT(Debt_Equity)) * 0.2)</f>
        <v>0.59628576742208883</v>
      </c>
      <c r="R252" s="9">
        <v>0.30885800719261169</v>
      </c>
      <c r="S252" s="30">
        <f>((_xlfn.RANK.EQ(F252, PE, 1) / COUNT(PE)) * 0.4) + ((_xlfn.RANK.EQ(R252, $R$2:$R$400, 1) / COUNT($R$2:$R$400)) * 0.4) + ((_xlfn.RANK.EQ(M252, Debt_Equity, 0) / COUNT(Debt_Equity)) * 0.2)</f>
        <v>0.65463659147869679</v>
      </c>
      <c r="T252" s="11">
        <f>((_xlfn.RANK.EQ(D252, Alpha, 1) / COUNT(Alpha)) * 0.5) + ((_xlfn.RANK.EQ(E252, Beta, 1) / COUNT(Beta)) * 0.5)</f>
        <v>0.28446115288220553</v>
      </c>
      <c r="U252" s="11">
        <f>((_xlfn.RANK.EQ(H252, Accounts_Re,1 ) / COUNT(Accounts_Re)) * 0.5) + ((_xlfn.RANK.EQ(I252, Acc._payable, 0) / COUNT(Acc._payable)) * 0.5)</f>
        <v>0.47722119925344153</v>
      </c>
      <c r="V252" s="11">
        <f>((_xlfn.RANK.EQ(Q252, $Q$2:$Q$981, 1) / COUNT($Q$2:$Q$981)) * 0.4) + ((_xlfn.RANK.EQ(T252, $T$2:$T$981,1 ) / COUNT($T$2:$T$981)) * 0.4) + ((_xlfn.RANK.EQ(U252, $U$2:$U$981, 1) / COUNT($U$2:$U$981)) * 0.1)</f>
        <v>0.41027568922305763</v>
      </c>
      <c r="W252" s="11">
        <f>((_xlfn.RANK.EQ(AA252, $AA$2:$AA$982, 1) / COUNT($AA$2:$AA$982)) * 0.5) + ((_xlfn.RANK.EQ(AB252, $AB$2:$AB$982,1 ) / COUNT($AB$2:$AB$982)) * 0.5)</f>
        <v>0.32330827067669171</v>
      </c>
      <c r="X252" s="11">
        <f>((_xlfn.RANK.EQ(AC252, $AC$2:$AC$982, 1) / COUNT($AC$2:$AC$983)) * 1)</f>
        <v>0.19799498746867167</v>
      </c>
      <c r="Y252" s="62">
        <f>((_xlfn.RANK.EQ(C252, Price, 0) / COUNT(Price)) * 0.5) + ((_xlfn.RANK.EQ(AD252, Price_BVPS, 1) / COUNT(Price_BVPS)) * 0.5)</f>
        <v>0.92731829573934832</v>
      </c>
      <c r="Z252" s="8">
        <f>IF(OR(H252="", I252="", H252=0, I252=0), 0, H252-I252)</f>
        <v>0</v>
      </c>
      <c r="AA252">
        <f>IF(OR(H252="", I252="", H252=0, I252=0), 0, (H252-I252) / ( (ABS(I252))))</f>
        <v>0</v>
      </c>
      <c r="AB252">
        <f>IF(OR(H252="", I252="", H252=0, I252=0), 0, (H252-I252) / ( (ABS(H252))))</f>
        <v>0</v>
      </c>
      <c r="AC252">
        <f>IF(OR(H252="", I252="", H252=0, I252=0), 0, IF(ABS(H252-I252) = (ABS(H252) + ABS(I252)), 0, (H252-I252) / ((ABS(H252) + ABS(I252)) / 200)))</f>
        <v>0</v>
      </c>
      <c r="AD252" s="2">
        <f>G252-C252</f>
        <v>8.9437532424926758</v>
      </c>
    </row>
    <row r="253" spans="1:30" x14ac:dyDescent="0.25">
      <c r="A253" s="7" t="s">
        <v>906</v>
      </c>
      <c r="B253" s="7" t="s">
        <v>907</v>
      </c>
      <c r="C253" s="8">
        <v>10.609999656677246</v>
      </c>
      <c r="D253" s="9">
        <v>2.5344018757146425E-2</v>
      </c>
      <c r="E253" s="9">
        <v>0.36831913339268829</v>
      </c>
      <c r="F253" s="9">
        <v>70.733329772949219</v>
      </c>
      <c r="G253" s="9">
        <v>7.1093430519104004</v>
      </c>
      <c r="H253" s="8">
        <v>0</v>
      </c>
      <c r="I253" s="8">
        <v>0</v>
      </c>
      <c r="J253" s="68"/>
      <c r="K253" s="7" t="s">
        <v>635</v>
      </c>
      <c r="L253" s="29" t="s">
        <v>568</v>
      </c>
      <c r="M253" s="9">
        <v>0</v>
      </c>
      <c r="N253" s="9">
        <v>7.5194999575614929E-2</v>
      </c>
      <c r="O253" s="10">
        <v>12.760020065307618</v>
      </c>
      <c r="P253" s="2">
        <f>C253-O253</f>
        <v>-2.1500204086303718</v>
      </c>
      <c r="Q253" s="11">
        <f>((_xlfn.RANK.EQ(F253, PE, 1) / COUNT(PE)) * 0.4) + ((_xlfn.RANK.EQ(N253, Cash_Ratio, 1) / COUNT(Cash_Ratio)) * 0.4) + ((_xlfn.RANK.EQ(M253, Debt_Equity, 0) / COUNT(Debt_Equity)) * 0.2)</f>
        <v>0.59413728667959653</v>
      </c>
      <c r="R253" s="9">
        <v>7.5194999575614929E-2</v>
      </c>
      <c r="S253" s="30">
        <f>((_xlfn.RANK.EQ(F253, PE, 1) / COUNT(PE)) * 0.4) + ((_xlfn.RANK.EQ(R253, $R$2:$R$400, 1) / COUNT($R$2:$R$400)) * 0.4) + ((_xlfn.RANK.EQ(M253, Debt_Equity, 0) / COUNT(Debt_Equity)) * 0.2)</f>
        <v>0.67919799498746869</v>
      </c>
      <c r="T253" s="11">
        <f>((_xlfn.RANK.EQ(D253, Alpha, 1) / COUNT(Alpha)) * 0.5) + ((_xlfn.RANK.EQ(E253, Beta, 1) / COUNT(Beta)) * 0.5)</f>
        <v>0.31954887218045114</v>
      </c>
      <c r="U253" s="11">
        <f>((_xlfn.RANK.EQ(H253, Accounts_Re,1 ) / COUNT(Accounts_Re)) * 0.5) + ((_xlfn.RANK.EQ(I253, Acc._payable, 0) / COUNT(Acc._payable)) * 0.5)</f>
        <v>0.47722119925344153</v>
      </c>
      <c r="V253" s="11">
        <f>((_xlfn.RANK.EQ(Q253, $Q$2:$Q$981, 1) / COUNT($Q$2:$Q$981)) * 0.4) + ((_xlfn.RANK.EQ(T253, $T$2:$T$981,1 ) / COUNT($T$2:$T$981)) * 0.4) + ((_xlfn.RANK.EQ(U253, $U$2:$U$981, 1) / COUNT($U$2:$U$981)) * 0.1)</f>
        <v>0.44035087719298244</v>
      </c>
      <c r="W253" s="11">
        <f>((_xlfn.RANK.EQ(AA253, $AA$2:$AA$982, 1) / COUNT($AA$2:$AA$982)) * 0.5) + ((_xlfn.RANK.EQ(AB253, $AB$2:$AB$982,1 ) / COUNT($AB$2:$AB$982)) * 0.5)</f>
        <v>0.32330827067669171</v>
      </c>
      <c r="X253" s="11">
        <f>((_xlfn.RANK.EQ(AC253, $AC$2:$AC$982, 1) / COUNT($AC$2:$AC$983)) * 1)</f>
        <v>0.19799498746867167</v>
      </c>
      <c r="Y253" s="62">
        <f>((_xlfn.RANK.EQ(C253, Price, 0) / COUNT(Price)) * 0.5) + ((_xlfn.RANK.EQ(AD253, Price_BVPS, 1) / COUNT(Price_BVPS)) * 0.5)</f>
        <v>0.78320802005012524</v>
      </c>
      <c r="Z253" s="8">
        <f>IF(OR(H253="", I253="", H253=0, I253=0), 0, H253-I253)</f>
        <v>0</v>
      </c>
      <c r="AA253">
        <f>IF(OR(H253="", I253="", H253=0, I253=0), 0, (H253-I253) / ( (ABS(I253))))</f>
        <v>0</v>
      </c>
      <c r="AB253">
        <f>IF(OR(H253="", I253="", H253=0, I253=0), 0, (H253-I253) / ( (ABS(H253))))</f>
        <v>0</v>
      </c>
      <c r="AC253">
        <f>IF(OR(H253="", I253="", H253=0, I253=0), 0, IF(ABS(H253-I253) = (ABS(H253) + ABS(I253)), 0, (H253-I253) / ((ABS(H253) + ABS(I253)) / 200)))</f>
        <v>0</v>
      </c>
      <c r="AD253" s="2">
        <f>G253-C253</f>
        <v>-3.5006566047668457</v>
      </c>
    </row>
    <row r="254" spans="1:30" x14ac:dyDescent="0.25">
      <c r="A254" s="7" t="s">
        <v>900</v>
      </c>
      <c r="B254" s="7" t="s">
        <v>901</v>
      </c>
      <c r="C254" s="8">
        <v>10.670000076293945</v>
      </c>
      <c r="D254" s="9">
        <v>2.1984609861625912E-2</v>
      </c>
      <c r="E254" s="9">
        <v>0.3359117998399716</v>
      </c>
      <c r="F254" s="9">
        <v>15.57557487487793</v>
      </c>
      <c r="G254" s="9">
        <v>8.065882682800293</v>
      </c>
      <c r="H254" s="8"/>
      <c r="I254" s="8"/>
      <c r="J254" s="68"/>
      <c r="K254" s="7" t="s">
        <v>635</v>
      </c>
      <c r="L254" s="7" t="s">
        <v>776</v>
      </c>
      <c r="M254" s="9">
        <v>0</v>
      </c>
      <c r="N254" s="9">
        <v>15.373764991760254</v>
      </c>
      <c r="O254" s="10">
        <v>12.810000228881837</v>
      </c>
      <c r="P254" s="2">
        <f>C254-O254</f>
        <v>-2.1400001525878913</v>
      </c>
      <c r="Q254" s="11">
        <f>((_xlfn.RANK.EQ(F254, PE, 1) / COUNT(PE)) * 0.4) + ((_xlfn.RANK.EQ(N254, Cash_Ratio, 1) / COUNT(Cash_Ratio)) * 0.4) + ((_xlfn.RANK.EQ(M254, Debt_Equity, 0) / COUNT(Debt_Equity)) * 0.2)</f>
        <v>0.59257153484417757</v>
      </c>
      <c r="R254" s="9">
        <v>15.373764991760254</v>
      </c>
      <c r="S254" s="30">
        <f>((_xlfn.RANK.EQ(F254, PE, 1) / COUNT(PE)) * 0.4) + ((_xlfn.RANK.EQ(R254, $R$2:$R$400, 1) / COUNT($R$2:$R$400)) * 0.4) + ((_xlfn.RANK.EQ(M254, Debt_Equity, 0) / COUNT(Debt_Equity)) * 0.2)</f>
        <v>0.59298245614035094</v>
      </c>
      <c r="T254" s="11">
        <f>((_xlfn.RANK.EQ(D254, Alpha, 1) / COUNT(Alpha)) * 0.5) + ((_xlfn.RANK.EQ(E254, Beta, 1) / COUNT(Beta)) * 0.5)</f>
        <v>0.28446115288220553</v>
      </c>
      <c r="U254" s="11">
        <f>((_xlfn.RANK.EQ(H254, Accounts_Re,1 ) / COUNT(Accounts_Re)) * 0.5) + ((_xlfn.RANK.EQ(I254, Acc._payable, 0) / COUNT(Acc._payable)) * 0.5)</f>
        <v>0.47722119925344153</v>
      </c>
      <c r="V254" s="11">
        <f>((_xlfn.RANK.EQ(Q254, $Q$2:$Q$981, 1) / COUNT($Q$2:$Q$981)) * 0.4) + ((_xlfn.RANK.EQ(T254, $T$2:$T$981,1 ) / COUNT($T$2:$T$981)) * 0.4) + ((_xlfn.RANK.EQ(U254, $U$2:$U$981, 1) / COUNT($U$2:$U$981)) * 0.1)</f>
        <v>0.40726817042606517</v>
      </c>
      <c r="W254" s="11">
        <f>((_xlfn.RANK.EQ(AA254, $AA$2:$AA$982, 1) / COUNT($AA$2:$AA$982)) * 0.5) + ((_xlfn.RANK.EQ(AB254, $AB$2:$AB$982,1 ) / COUNT($AB$2:$AB$982)) * 0.5)</f>
        <v>0.32330827067669171</v>
      </c>
      <c r="X254" s="11">
        <f>((_xlfn.RANK.EQ(AC254, $AC$2:$AC$982, 1) / COUNT($AC$2:$AC$983)) * 1)</f>
        <v>0.19799498746867167</v>
      </c>
      <c r="Y254" s="62">
        <f>((_xlfn.RANK.EQ(C254, Price, 0) / COUNT(Price)) * 0.5) + ((_xlfn.RANK.EQ(AD254, Price_BVPS, 1) / COUNT(Price_BVPS)) * 0.5)</f>
        <v>0.79699248120300759</v>
      </c>
      <c r="Z254" s="8">
        <f>IF(OR(H254="", I254="", H254=0, I254=0), 0, H254-I254)</f>
        <v>0</v>
      </c>
      <c r="AA254">
        <f>IF(OR(H254="", I254="", H254=0, I254=0), 0, (H254-I254) / ( (ABS(I254))))</f>
        <v>0</v>
      </c>
      <c r="AB254">
        <f>IF(OR(H254="", I254="", H254=0, I254=0), 0, (H254-I254) / ( (ABS(H254))))</f>
        <v>0</v>
      </c>
      <c r="AC254">
        <f>IF(OR(H254="", I254="", H254=0, I254=0), 0, IF(ABS(H254-I254) = (ABS(H254) + ABS(I254)), 0, (H254-I254) / ((ABS(H254) + ABS(I254)) / 200)))</f>
        <v>0</v>
      </c>
      <c r="AD254" s="2">
        <f>G254-C254</f>
        <v>-2.6041173934936523</v>
      </c>
    </row>
    <row r="255" spans="1:30" x14ac:dyDescent="0.25">
      <c r="A255" s="7" t="s">
        <v>824</v>
      </c>
      <c r="B255" s="7" t="s">
        <v>825</v>
      </c>
      <c r="C255" s="8">
        <v>11.180000305175781</v>
      </c>
      <c r="D255" s="9">
        <v>4.4007257607788439E-2</v>
      </c>
      <c r="E255" s="9">
        <v>0.35959220629208799</v>
      </c>
      <c r="F255" s="9">
        <v>1707.834716796875</v>
      </c>
      <c r="G255" s="9">
        <v>3.256721019744873</v>
      </c>
      <c r="H255" s="8">
        <v>0</v>
      </c>
      <c r="I255" s="8">
        <v>-145187</v>
      </c>
      <c r="J255" s="68"/>
      <c r="K255" s="7" t="s">
        <v>635</v>
      </c>
      <c r="L255" s="29" t="s">
        <v>577</v>
      </c>
      <c r="M255" s="9">
        <v>0</v>
      </c>
      <c r="N255" s="9">
        <v>9.6899998607113957E-4</v>
      </c>
      <c r="O255" s="10">
        <v>13.336000442504883</v>
      </c>
      <c r="P255" s="2">
        <f>C255-O255</f>
        <v>-2.1560001373291016</v>
      </c>
      <c r="Q255" s="11">
        <f>((_xlfn.RANK.EQ(F255, PE, 1) / COUNT(PE)) * 0.4) + ((_xlfn.RANK.EQ(N255, Cash_Ratio, 1) / COUNT(Cash_Ratio)) * 0.4) + ((_xlfn.RANK.EQ(M255, Debt_Equity, 0) / COUNT(Debt_Equity)) * 0.2)</f>
        <v>0.58889095530345303</v>
      </c>
      <c r="R255" s="9">
        <v>9.6899998607113957E-4</v>
      </c>
      <c r="S255" s="30">
        <f>((_xlfn.RANK.EQ(F255, PE, 1) / COUNT(PE)) * 0.4) + ((_xlfn.RANK.EQ(R255, $R$2:$R$400, 1) / COUNT($R$2:$R$400)) * 0.4) + ((_xlfn.RANK.EQ(M255, Debt_Equity, 0) / COUNT(Debt_Equity)) * 0.2)</f>
        <v>0.70025062656641612</v>
      </c>
      <c r="T255" s="11">
        <f>((_xlfn.RANK.EQ(D255, Alpha, 1) / COUNT(Alpha)) * 0.5) + ((_xlfn.RANK.EQ(E255, Beta, 1) / COUNT(Beta)) * 0.5)</f>
        <v>0.33333333333333331</v>
      </c>
      <c r="U255" s="11">
        <f>((_xlfn.RANK.EQ(H255, Accounts_Re,1 ) / COUNT(Accounts_Re)) * 0.5) + ((_xlfn.RANK.EQ(I255, Acc._payable, 0) / COUNT(Acc._payable)) * 0.5)</f>
        <v>0.51092906442198094</v>
      </c>
      <c r="V255" s="11">
        <f>((_xlfn.RANK.EQ(Q255, $Q$2:$Q$981, 1) / COUNT($Q$2:$Q$981)) * 0.4) + ((_xlfn.RANK.EQ(T255, $T$2:$T$981,1 ) / COUNT($T$2:$T$981)) * 0.4) + ((_xlfn.RANK.EQ(U255, $U$2:$U$981, 1) / COUNT($U$2:$U$981)) * 0.1)</f>
        <v>0.48245614035087725</v>
      </c>
      <c r="W255" s="11">
        <f>((_xlfn.RANK.EQ(AA255, $AA$2:$AA$982, 1) / COUNT($AA$2:$AA$982)) * 0.5) + ((_xlfn.RANK.EQ(AB255, $AB$2:$AB$982,1 ) / COUNT($AB$2:$AB$982)) * 0.5)</f>
        <v>0.32330827067669171</v>
      </c>
      <c r="X255" s="11">
        <f>((_xlfn.RANK.EQ(AC255, $AC$2:$AC$982, 1) / COUNT($AC$2:$AC$983)) * 1)</f>
        <v>0.19799498746867167</v>
      </c>
      <c r="Y255" s="62">
        <f>((_xlfn.RANK.EQ(C255, Price, 0) / COUNT(Price)) * 0.5) + ((_xlfn.RANK.EQ(AD255, Price_BVPS, 1) / COUNT(Price_BVPS)) * 0.5)</f>
        <v>0.61403508771929816</v>
      </c>
      <c r="Z255" s="8">
        <f>IF(OR(H255="", I255="", H255=0, I255=0), 0, H255-I255)</f>
        <v>0</v>
      </c>
      <c r="AA255">
        <f>IF(OR(H255="", I255="", H255=0, I255=0), 0, (H255-I255) / ( (ABS(I255))))</f>
        <v>0</v>
      </c>
      <c r="AB255">
        <f>IF(OR(H255="", I255="", H255=0, I255=0), 0, (H255-I255) / ( (ABS(H255))))</f>
        <v>0</v>
      </c>
      <c r="AC255">
        <f>IF(OR(H255="", I255="", H255=0, I255=0), 0, IF(ABS(H255-I255) = (ABS(H255) + ABS(I255)), 0, (H255-I255) / ((ABS(H255) + ABS(I255)) / 200)))</f>
        <v>0</v>
      </c>
      <c r="AD255" s="2">
        <f>G255-C255</f>
        <v>-7.9232792854309082</v>
      </c>
    </row>
    <row r="256" spans="1:30" x14ac:dyDescent="0.25">
      <c r="A256" s="7" t="s">
        <v>871</v>
      </c>
      <c r="B256" s="7" t="s">
        <v>872</v>
      </c>
      <c r="C256" s="8">
        <v>10.989999771118164</v>
      </c>
      <c r="D256" s="9">
        <v>4.9705752466389468E-2</v>
      </c>
      <c r="E256" s="9">
        <v>0.42689046596659269</v>
      </c>
      <c r="F256" s="9">
        <v>219.79998779296875</v>
      </c>
      <c r="G256" s="9">
        <v>6.2622280120849609</v>
      </c>
      <c r="H256" s="8">
        <v>0</v>
      </c>
      <c r="I256" s="8"/>
      <c r="J256" s="68"/>
      <c r="K256" s="7" t="s">
        <v>635</v>
      </c>
      <c r="L256" s="7" t="s">
        <v>388</v>
      </c>
      <c r="M256" s="9">
        <v>0</v>
      </c>
      <c r="N256" s="9">
        <v>7.565000094473362E-3</v>
      </c>
      <c r="O256" s="10">
        <v>13.291999626159669</v>
      </c>
      <c r="P256" s="2">
        <f>C256-O256</f>
        <v>-2.3019998550415046</v>
      </c>
      <c r="Q256" s="11">
        <f>((_xlfn.RANK.EQ(F256, PE, 1) / COUNT(PE)) * 0.4) + ((_xlfn.RANK.EQ(N256, Cash_Ratio, 1) / COUNT(Cash_Ratio)) * 0.4) + ((_xlfn.RANK.EQ(M256, Debt_Equity, 0) / COUNT(Debt_Equity)) * 0.2)</f>
        <v>0.58402720582374668</v>
      </c>
      <c r="R256" s="9">
        <v>7.565000094473362E-3</v>
      </c>
      <c r="S256" s="30">
        <f>((_xlfn.RANK.EQ(F256, PE, 1) / COUNT(PE)) * 0.4) + ((_xlfn.RANK.EQ(R256, $R$2:$R$400, 1) / COUNT($R$2:$R$400)) * 0.4) + ((_xlfn.RANK.EQ(M256, Debt_Equity, 0) / COUNT(Debt_Equity)) * 0.2)</f>
        <v>0.68922305764411029</v>
      </c>
      <c r="T256" s="11">
        <f>((_xlfn.RANK.EQ(D256, Alpha, 1) / COUNT(Alpha)) * 0.5) + ((_xlfn.RANK.EQ(E256, Beta, 1) / COUNT(Beta)) * 0.5)</f>
        <v>0.3671679197994987</v>
      </c>
      <c r="U256" s="11">
        <f>((_xlfn.RANK.EQ(H256, Accounts_Re,1 ) / COUNT(Accounts_Re)) * 0.5) + ((_xlfn.RANK.EQ(I256, Acc._payable, 0) / COUNT(Acc._payable)) * 0.5)</f>
        <v>0.47722119925344153</v>
      </c>
      <c r="V256" s="11">
        <f>((_xlfn.RANK.EQ(Q256, $Q$2:$Q$981, 1) / COUNT($Q$2:$Q$981)) * 0.4) + ((_xlfn.RANK.EQ(T256, $T$2:$T$981,1 ) / COUNT($T$2:$T$981)) * 0.4) + ((_xlfn.RANK.EQ(U256, $U$2:$U$981, 1) / COUNT($U$2:$U$981)) * 0.1)</f>
        <v>0.44536340852130324</v>
      </c>
      <c r="W256" s="11">
        <f>((_xlfn.RANK.EQ(AA256, $AA$2:$AA$982, 1) / COUNT($AA$2:$AA$982)) * 0.5) + ((_xlfn.RANK.EQ(AB256, $AB$2:$AB$982,1 ) / COUNT($AB$2:$AB$982)) * 0.5)</f>
        <v>0.32330827067669171</v>
      </c>
      <c r="X256" s="11">
        <f>((_xlfn.RANK.EQ(AC256, $AC$2:$AC$982, 1) / COUNT($AC$2:$AC$983)) * 1)</f>
        <v>0.19799498746867167</v>
      </c>
      <c r="Y256" s="62">
        <f>((_xlfn.RANK.EQ(C256, Price, 0) / COUNT(Price)) * 0.5) + ((_xlfn.RANK.EQ(AD256, Price_BVPS, 1) / COUNT(Price_BVPS)) * 0.5)</f>
        <v>0.73057644110275688</v>
      </c>
      <c r="Z256" s="8">
        <f>IF(OR(H256="", I256="", H256=0, I256=0), 0, H256-I256)</f>
        <v>0</v>
      </c>
      <c r="AA256">
        <f>IF(OR(H256="", I256="", H256=0, I256=0), 0, (H256-I256) / ( (ABS(I256))))</f>
        <v>0</v>
      </c>
      <c r="AB256">
        <f>IF(OR(H256="", I256="", H256=0, I256=0), 0, (H256-I256) / ( (ABS(H256))))</f>
        <v>0</v>
      </c>
      <c r="AC256">
        <f>IF(OR(H256="", I256="", H256=0, I256=0), 0, IF(ABS(H256-I256) = (ABS(H256) + ABS(I256)), 0, (H256-I256) / ((ABS(H256) + ABS(I256)) / 200)))</f>
        <v>0</v>
      </c>
      <c r="AD256" s="2">
        <f>G256-C256</f>
        <v>-4.7277717590332031</v>
      </c>
    </row>
    <row r="257" spans="1:30" x14ac:dyDescent="0.25">
      <c r="A257" s="7" t="s">
        <v>783</v>
      </c>
      <c r="B257" s="7" t="s">
        <v>784</v>
      </c>
      <c r="C257" s="8">
        <v>11.430000305175781</v>
      </c>
      <c r="D257" s="9">
        <v>1.5167706837233667E-2</v>
      </c>
      <c r="E257" s="9">
        <v>0.24477519345475984</v>
      </c>
      <c r="F257" s="9">
        <v>54.202484130859375</v>
      </c>
      <c r="G257" s="9">
        <v>3.6663999557495117</v>
      </c>
      <c r="H257" s="8"/>
      <c r="I257" s="8">
        <v>29000</v>
      </c>
      <c r="J257" s="68"/>
      <c r="K257" s="7" t="s">
        <v>635</v>
      </c>
      <c r="L257" s="29" t="s">
        <v>568</v>
      </c>
      <c r="M257" s="9">
        <v>2.8638451099395752</v>
      </c>
      <c r="N257" s="9">
        <v>0.1350570023059845</v>
      </c>
      <c r="O257" s="10">
        <v>13.594000053405761</v>
      </c>
      <c r="P257" s="2">
        <f>C257-O257</f>
        <v>-2.1639997482299798</v>
      </c>
      <c r="Q257" s="11">
        <f>((_xlfn.RANK.EQ(F257, PE, 1) / COUNT(PE)) * 0.4) + ((_xlfn.RANK.EQ(N257, Cash_Ratio, 1) / COUNT(Cash_Ratio)) * 0.4) + ((_xlfn.RANK.EQ(M257, Debt_Equity, 0) / COUNT(Debt_Equity)) * 0.2)</f>
        <v>0.57752331358431419</v>
      </c>
      <c r="R257" s="9">
        <v>0.1350570023059845</v>
      </c>
      <c r="S257" s="30">
        <f>((_xlfn.RANK.EQ(F257, PE, 1) / COUNT(PE)) * 0.4) + ((_xlfn.RANK.EQ(R257, $R$2:$R$400, 1) / COUNT($R$2:$R$400)) * 0.4) + ((_xlfn.RANK.EQ(M257, Debt_Equity, 0) / COUNT(Debt_Equity)) * 0.2)</f>
        <v>0.65313283208020056</v>
      </c>
      <c r="T257" s="11">
        <f>((_xlfn.RANK.EQ(D257, Alpha, 1) / COUNT(Alpha)) * 0.5) + ((_xlfn.RANK.EQ(E257, Beta, 1) / COUNT(Beta)) * 0.5)</f>
        <v>0.22431077694235588</v>
      </c>
      <c r="U257" s="11">
        <f>((_xlfn.RANK.EQ(H257, Accounts_Re,1 ) / COUNT(Accounts_Re)) * 0.5) + ((_xlfn.RANK.EQ(I257, Acc._payable, 0) / COUNT(Acc._payable)) * 0.5)</f>
        <v>0.47160322172535163</v>
      </c>
      <c r="V257" s="11">
        <f>((_xlfn.RANK.EQ(Q257, $Q$2:$Q$981, 1) / COUNT($Q$2:$Q$981)) * 0.4) + ((_xlfn.RANK.EQ(T257, $T$2:$T$981,1 ) / COUNT($T$2:$T$981)) * 0.4) + ((_xlfn.RANK.EQ(U257, $U$2:$U$981, 1) / COUNT($U$2:$U$981)) * 0.1)</f>
        <v>0.34310776942355886</v>
      </c>
      <c r="W257" s="11">
        <f>((_xlfn.RANK.EQ(AA257, $AA$2:$AA$982, 1) / COUNT($AA$2:$AA$982)) * 0.5) + ((_xlfn.RANK.EQ(AB257, $AB$2:$AB$982,1 ) / COUNT($AB$2:$AB$982)) * 0.5)</f>
        <v>0.32330827067669171</v>
      </c>
      <c r="X257" s="11">
        <f>((_xlfn.RANK.EQ(AC257, $AC$2:$AC$982, 1) / COUNT($AC$2:$AC$983)) * 1)</f>
        <v>0.19799498746867167</v>
      </c>
      <c r="Y257" s="62">
        <f>((_xlfn.RANK.EQ(C257, Price, 0) / COUNT(Price)) * 0.5) + ((_xlfn.RANK.EQ(AD257, Price_BVPS, 1) / COUNT(Price_BVPS)) * 0.5)</f>
        <v>0.59273182957393478</v>
      </c>
      <c r="Z257" s="8">
        <f>IF(OR(H257="", I257="", H257=0, I257=0), 0, H257-I257)</f>
        <v>0</v>
      </c>
      <c r="AA257">
        <f>IF(OR(H257="", I257="", H257=0, I257=0), 0, (H257-I257) / ( (ABS(I257))))</f>
        <v>0</v>
      </c>
      <c r="AB257">
        <f>IF(OR(H257="", I257="", H257=0, I257=0), 0, (H257-I257) / ( (ABS(H257))))</f>
        <v>0</v>
      </c>
      <c r="AC257">
        <f>IF(OR(H257="", I257="", H257=0, I257=0), 0, IF(ABS(H257-I257) = (ABS(H257) + ABS(I257)), 0, (H257-I257) / ((ABS(H257) + ABS(I257)) / 200)))</f>
        <v>0</v>
      </c>
      <c r="AD257" s="2">
        <f>G257-C257</f>
        <v>-7.7636003494262695</v>
      </c>
    </row>
    <row r="258" spans="1:30" x14ac:dyDescent="0.25">
      <c r="A258" s="7" t="s">
        <v>640</v>
      </c>
      <c r="B258" s="7" t="s">
        <v>641</v>
      </c>
      <c r="C258" s="8">
        <v>13.399999618530273</v>
      </c>
      <c r="D258" s="9">
        <v>0.11707986776740845</v>
      </c>
      <c r="E258" s="9">
        <v>0.10124140477124244</v>
      </c>
      <c r="F258" s="9">
        <v>761.62322998046875</v>
      </c>
      <c r="G258" s="9">
        <v>9.9855508804321289</v>
      </c>
      <c r="H258" s="8"/>
      <c r="I258" s="8"/>
      <c r="J258" s="68"/>
      <c r="K258" s="7" t="s">
        <v>635</v>
      </c>
      <c r="L258" s="7" t="s">
        <v>388</v>
      </c>
      <c r="M258" s="9">
        <v>3.0950241088867188</v>
      </c>
      <c r="N258" s="9">
        <v>4.6080001629889011E-3</v>
      </c>
      <c r="O258" s="10">
        <v>15.679999923706054</v>
      </c>
      <c r="P258" s="2">
        <f>C258-O258</f>
        <v>-2.2800003051757809</v>
      </c>
      <c r="Q258" s="11">
        <f>((_xlfn.RANK.EQ(F258, PE, 1) / COUNT(PE)) * 0.4) + ((_xlfn.RANK.EQ(N258, Cash_Ratio, 1) / COUNT(Cash_Ratio)) * 0.4) + ((_xlfn.RANK.EQ(M258, Debt_Equity, 0) / COUNT(Debt_Equity)) * 0.2)</f>
        <v>0.57586722991223649</v>
      </c>
      <c r="R258" s="9">
        <v>4.6080001629889011E-3</v>
      </c>
      <c r="S258" s="30">
        <f>((_xlfn.RANK.EQ(F258, PE, 1) / COUNT(PE)) * 0.4) + ((_xlfn.RANK.EQ(R258, $R$2:$R$400, 1) / COUNT($R$2:$R$400)) * 0.4) + ((_xlfn.RANK.EQ(M258, Debt_Equity, 0) / COUNT(Debt_Equity)) * 0.2)</f>
        <v>0.68270676691729326</v>
      </c>
      <c r="T258" s="11">
        <f>((_xlfn.RANK.EQ(D258, Alpha, 1) / COUNT(Alpha)) * 0.5) + ((_xlfn.RANK.EQ(E258, Beta, 1) / COUNT(Beta)) * 0.5)</f>
        <v>0.2781954887218045</v>
      </c>
      <c r="U258" s="11">
        <f>((_xlfn.RANK.EQ(H258, Accounts_Re,1 ) / COUNT(Accounts_Re)) * 0.5) + ((_xlfn.RANK.EQ(I258, Acc._payable, 0) / COUNT(Acc._payable)) * 0.5)</f>
        <v>0.47722119925344153</v>
      </c>
      <c r="V258" s="11">
        <f>((_xlfn.RANK.EQ(Q258, $Q$2:$Q$981, 1) / COUNT($Q$2:$Q$981)) * 0.4) + ((_xlfn.RANK.EQ(T258, $T$2:$T$981,1 ) / COUNT($T$2:$T$981)) * 0.4) + ((_xlfn.RANK.EQ(U258, $U$2:$U$981, 1) / COUNT($U$2:$U$981)) * 0.1)</f>
        <v>0.38320802005012528</v>
      </c>
      <c r="W258" s="11">
        <f>((_xlfn.RANK.EQ(AA258, $AA$2:$AA$982, 1) / COUNT($AA$2:$AA$982)) * 0.5) + ((_xlfn.RANK.EQ(AB258, $AB$2:$AB$982,1 ) / COUNT($AB$2:$AB$982)) * 0.5)</f>
        <v>0.32330827067669171</v>
      </c>
      <c r="X258" s="11">
        <f>((_xlfn.RANK.EQ(AC258, $AC$2:$AC$982, 1) / COUNT($AC$2:$AC$983)) * 1)</f>
        <v>0.19799498746867167</v>
      </c>
      <c r="Y258" s="62">
        <f>((_xlfn.RANK.EQ(C258, Price, 0) / COUNT(Price)) * 0.5) + ((_xlfn.RANK.EQ(AD258, Price_BVPS, 1) / COUNT(Price_BVPS)) * 0.5)</f>
        <v>0.6278195488721805</v>
      </c>
      <c r="Z258" s="8">
        <f>IF(OR(H258="", I258="", H258=0, I258=0), 0, H258-I258)</f>
        <v>0</v>
      </c>
      <c r="AA258">
        <f>IF(OR(H258="", I258="", H258=0, I258=0), 0, (H258-I258) / ( (ABS(I258))))</f>
        <v>0</v>
      </c>
      <c r="AB258">
        <f>IF(OR(H258="", I258="", H258=0, I258=0), 0, (H258-I258) / ( (ABS(H258))))</f>
        <v>0</v>
      </c>
      <c r="AC258">
        <f>IF(OR(H258="", I258="", H258=0, I258=0), 0, IF(ABS(H258-I258) = (ABS(H258) + ABS(I258)), 0, (H258-I258) / ((ABS(H258) + ABS(I258)) / 200)))</f>
        <v>0</v>
      </c>
      <c r="AD258" s="2">
        <f>G258-C258</f>
        <v>-3.4144487380981445</v>
      </c>
    </row>
    <row r="259" spans="1:30" x14ac:dyDescent="0.25">
      <c r="A259" s="7" t="s">
        <v>801</v>
      </c>
      <c r="B259" s="7" t="s">
        <v>802</v>
      </c>
      <c r="C259" s="8">
        <v>11.340000152587891</v>
      </c>
      <c r="D259" s="9">
        <v>5.1123049770838633E-3</v>
      </c>
      <c r="E259" s="9">
        <v>0.34721438908447233</v>
      </c>
      <c r="F259" s="9">
        <v>132.93374633789063</v>
      </c>
      <c r="G259" s="9">
        <v>10.596317291259766</v>
      </c>
      <c r="H259" s="8"/>
      <c r="I259" s="8"/>
      <c r="J259" s="68"/>
      <c r="K259" s="7" t="s">
        <v>635</v>
      </c>
      <c r="L259" s="7" t="s">
        <v>776</v>
      </c>
      <c r="M259" s="9">
        <v>2.57623291015625</v>
      </c>
      <c r="N259" s="9">
        <v>1.6870999708771706E-2</v>
      </c>
      <c r="O259" s="10">
        <v>13.59699993133545</v>
      </c>
      <c r="P259" s="2">
        <f>C259-O259</f>
        <v>-2.2569997787475593</v>
      </c>
      <c r="Q259" s="11">
        <f>((_xlfn.RANK.EQ(F259, PE, 1) / COUNT(PE)) * 0.4) + ((_xlfn.RANK.EQ(N259, Cash_Ratio, 1) / COUNT(Cash_Ratio)) * 0.4) + ((_xlfn.RANK.EQ(M259, Debt_Equity, 0) / COUNT(Debt_Equity)) * 0.2)</f>
        <v>0.57374000371954625</v>
      </c>
      <c r="R259" s="9">
        <v>1.6870999708771706E-2</v>
      </c>
      <c r="S259" s="30">
        <f>((_xlfn.RANK.EQ(F259, PE, 1) / COUNT(PE)) * 0.4) + ((_xlfn.RANK.EQ(R259, $R$2:$R$400, 1) / COUNT($R$2:$R$400)) * 0.4) + ((_xlfn.RANK.EQ(M259, Debt_Equity, 0) / COUNT(Debt_Equity)) * 0.2)</f>
        <v>0.67318295739348377</v>
      </c>
      <c r="T259" s="11">
        <f>((_xlfn.RANK.EQ(D259, Alpha, 1) / COUNT(Alpha)) * 0.5) + ((_xlfn.RANK.EQ(E259, Beta, 1) / COUNT(Beta)) * 0.5)</f>
        <v>0.27318295739348369</v>
      </c>
      <c r="U259" s="11">
        <f>((_xlfn.RANK.EQ(H259, Accounts_Re,1 ) / COUNT(Accounts_Re)) * 0.5) + ((_xlfn.RANK.EQ(I259, Acc._payable, 0) / COUNT(Acc._payable)) * 0.5)</f>
        <v>0.47722119925344153</v>
      </c>
      <c r="V259" s="11">
        <f>((_xlfn.RANK.EQ(Q259, $Q$2:$Q$981, 1) / COUNT($Q$2:$Q$981)) * 0.4) + ((_xlfn.RANK.EQ(T259, $T$2:$T$981,1 ) / COUNT($T$2:$T$981)) * 0.4) + ((_xlfn.RANK.EQ(U259, $U$2:$U$981, 1) / COUNT($U$2:$U$981)) * 0.1)</f>
        <v>0.37117794486215538</v>
      </c>
      <c r="W259" s="11">
        <f>((_xlfn.RANK.EQ(AA259, $AA$2:$AA$982, 1) / COUNT($AA$2:$AA$982)) * 0.5) + ((_xlfn.RANK.EQ(AB259, $AB$2:$AB$982,1 ) / COUNT($AB$2:$AB$982)) * 0.5)</f>
        <v>0.32330827067669171</v>
      </c>
      <c r="X259" s="11">
        <f>((_xlfn.RANK.EQ(AC259, $AC$2:$AC$982, 1) / COUNT($AC$2:$AC$983)) * 1)</f>
        <v>0.19799498746867167</v>
      </c>
      <c r="Y259" s="62">
        <f>((_xlfn.RANK.EQ(C259, Price, 0) / COUNT(Price)) * 0.5) + ((_xlfn.RANK.EQ(AD259, Price_BVPS, 1) / COUNT(Price_BVPS)) * 0.5)</f>
        <v>0.77568922305764409</v>
      </c>
      <c r="Z259" s="8">
        <f>IF(OR(H259="", I259="", H259=0, I259=0), 0, H259-I259)</f>
        <v>0</v>
      </c>
      <c r="AA259">
        <f>IF(OR(H259="", I259="", H259=0, I259=0), 0, (H259-I259) / ( (ABS(I259))))</f>
        <v>0</v>
      </c>
      <c r="AB259">
        <f>IF(OR(H259="", I259="", H259=0, I259=0), 0, (H259-I259) / ( (ABS(H259))))</f>
        <v>0</v>
      </c>
      <c r="AC259">
        <f>IF(OR(H259="", I259="", H259=0, I259=0), 0, IF(ABS(H259-I259) = (ABS(H259) + ABS(I259)), 0, (H259-I259) / ((ABS(H259) + ABS(I259)) / 200)))</f>
        <v>0</v>
      </c>
      <c r="AD259" s="2">
        <f>G259-C259</f>
        <v>-0.743682861328125</v>
      </c>
    </row>
    <row r="260" spans="1:30" x14ac:dyDescent="0.25">
      <c r="A260" s="7" t="s">
        <v>873</v>
      </c>
      <c r="B260" s="7" t="s">
        <v>874</v>
      </c>
      <c r="C260" s="8">
        <v>10.970000267028809</v>
      </c>
      <c r="D260" s="9">
        <v>0.17494978743696851</v>
      </c>
      <c r="E260" s="9">
        <v>0.56461815891176637</v>
      </c>
      <c r="F260" s="9">
        <v>61.595302581787109</v>
      </c>
      <c r="G260" s="9">
        <v>3.972553014755249</v>
      </c>
      <c r="H260" s="8"/>
      <c r="I260" s="8"/>
      <c r="J260" s="68"/>
      <c r="K260" s="7" t="s">
        <v>635</v>
      </c>
      <c r="L260" s="7" t="s">
        <v>388</v>
      </c>
      <c r="M260" s="9">
        <v>3.34716796875</v>
      </c>
      <c r="N260" s="9">
        <v>0.10607899725437164</v>
      </c>
      <c r="O260" s="10">
        <v>13.186000061035156</v>
      </c>
      <c r="P260" s="2">
        <f>C260-O260</f>
        <v>-2.2159997940063469</v>
      </c>
      <c r="Q260" s="11">
        <f>((_xlfn.RANK.EQ(F260, PE, 1) / COUNT(PE)) * 0.4) + ((_xlfn.RANK.EQ(N260, Cash_Ratio, 1) / COUNT(Cash_Ratio)) * 0.4) + ((_xlfn.RANK.EQ(M260, Debt_Equity, 0) / COUNT(Debt_Equity)) * 0.2)</f>
        <v>0.56858223296757804</v>
      </c>
      <c r="R260" s="9">
        <v>0.10607899725437164</v>
      </c>
      <c r="S260" s="30">
        <f>((_xlfn.RANK.EQ(F260, PE, 1) / COUNT(PE)) * 0.4) + ((_xlfn.RANK.EQ(R260, $R$2:$R$400, 1) / COUNT($R$2:$R$400)) * 0.4) + ((_xlfn.RANK.EQ(M260, Debt_Equity, 0) / COUNT(Debt_Equity)) * 0.2)</f>
        <v>0.64912280701754388</v>
      </c>
      <c r="T260" s="11">
        <f>((_xlfn.RANK.EQ(D260, Alpha, 1) / COUNT(Alpha)) * 0.5) + ((_xlfn.RANK.EQ(E260, Beta, 1) / COUNT(Beta)) * 0.5)</f>
        <v>0.45238095238095238</v>
      </c>
      <c r="U260" s="11">
        <f>((_xlfn.RANK.EQ(H260, Accounts_Re,1 ) / COUNT(Accounts_Re)) * 0.5) + ((_xlfn.RANK.EQ(I260, Acc._payable, 0) / COUNT(Acc._payable)) * 0.5)</f>
        <v>0.47722119925344153</v>
      </c>
      <c r="V260" s="11">
        <f>((_xlfn.RANK.EQ(Q260, $Q$2:$Q$981, 1) / COUNT($Q$2:$Q$981)) * 0.4) + ((_xlfn.RANK.EQ(T260, $T$2:$T$981,1 ) / COUNT($T$2:$T$981)) * 0.4) + ((_xlfn.RANK.EQ(U260, $U$2:$U$981, 1) / COUNT($U$2:$U$981)) * 0.1)</f>
        <v>0.48546365914786965</v>
      </c>
      <c r="W260" s="11">
        <f>((_xlfn.RANK.EQ(AA260, $AA$2:$AA$982, 1) / COUNT($AA$2:$AA$982)) * 0.5) + ((_xlfn.RANK.EQ(AB260, $AB$2:$AB$982,1 ) / COUNT($AB$2:$AB$982)) * 0.5)</f>
        <v>0.32330827067669171</v>
      </c>
      <c r="X260" s="11">
        <f>((_xlfn.RANK.EQ(AC260, $AC$2:$AC$982, 1) / COUNT($AC$2:$AC$983)) * 1)</f>
        <v>0.19799498746867167</v>
      </c>
      <c r="Y260" s="62">
        <f>((_xlfn.RANK.EQ(C260, Price, 0) / COUNT(Price)) * 0.5) + ((_xlfn.RANK.EQ(AD260, Price_BVPS, 1) / COUNT(Price_BVPS)) * 0.5)</f>
        <v>0.67418546365914778</v>
      </c>
      <c r="Z260" s="8">
        <f>IF(OR(H260="", I260="", H260=0, I260=0), 0, H260-I260)</f>
        <v>0</v>
      </c>
      <c r="AA260">
        <f>IF(OR(H260="", I260="", H260=0, I260=0), 0, (H260-I260) / ( (ABS(I260))))</f>
        <v>0</v>
      </c>
      <c r="AB260">
        <f>IF(OR(H260="", I260="", H260=0, I260=0), 0, (H260-I260) / ( (ABS(H260))))</f>
        <v>0</v>
      </c>
      <c r="AC260">
        <f>IF(OR(H260="", I260="", H260=0, I260=0), 0, IF(ABS(H260-I260) = (ABS(H260) + ABS(I260)), 0, (H260-I260) / ((ABS(H260) + ABS(I260)) / 200)))</f>
        <v>0</v>
      </c>
      <c r="AD260" s="2">
        <f>G260-C260</f>
        <v>-6.9974472522735596</v>
      </c>
    </row>
    <row r="261" spans="1:30" x14ac:dyDescent="0.25">
      <c r="A261" s="7" t="s">
        <v>820</v>
      </c>
      <c r="B261" s="7" t="s">
        <v>821</v>
      </c>
      <c r="C261" s="8">
        <v>11.210000038146973</v>
      </c>
      <c r="D261" s="9">
        <v>-5.5019967644967006E-2</v>
      </c>
      <c r="E261" s="9">
        <v>0.34522207157915424</v>
      </c>
      <c r="F261" s="9">
        <v>269.73703002929688</v>
      </c>
      <c r="G261" s="9">
        <v>5.8924999237060547</v>
      </c>
      <c r="H261" s="8"/>
      <c r="I261" s="8">
        <v>40570</v>
      </c>
      <c r="J261" s="68"/>
      <c r="K261" s="7" t="s">
        <v>635</v>
      </c>
      <c r="L261" s="7" t="s">
        <v>776</v>
      </c>
      <c r="M261" s="9">
        <v>0</v>
      </c>
      <c r="N261" s="9">
        <v>1.4179999707266688E-3</v>
      </c>
      <c r="O261" s="10">
        <v>13.449999809265137</v>
      </c>
      <c r="P261" s="2">
        <f>C261-O261</f>
        <v>-2.2399997711181641</v>
      </c>
      <c r="Q261" s="11">
        <f>((_xlfn.RANK.EQ(F261, PE, 1) / COUNT(PE)) * 0.4) + ((_xlfn.RANK.EQ(N261, Cash_Ratio, 1) / COUNT(Cash_Ratio)) * 0.4) + ((_xlfn.RANK.EQ(M261, Debt_Equity, 0) / COUNT(Debt_Equity)) * 0.2)</f>
        <v>0.56724673875501475</v>
      </c>
      <c r="R261" s="9">
        <v>1.4179999707266688E-3</v>
      </c>
      <c r="S261" s="30">
        <f>((_xlfn.RANK.EQ(F261, PE, 1) / COUNT(PE)) * 0.4) + ((_xlfn.RANK.EQ(R261, $R$2:$R$400, 1) / COUNT($R$2:$R$400)) * 0.4) + ((_xlfn.RANK.EQ(M261, Debt_Equity, 0) / COUNT(Debt_Equity)) * 0.2)</f>
        <v>0.67819548872180457</v>
      </c>
      <c r="T261" s="11">
        <f>((_xlfn.RANK.EQ(D261, Alpha, 1) / COUNT(Alpha)) * 0.5) + ((_xlfn.RANK.EQ(E261, Beta, 1) / COUNT(Beta)) * 0.5)</f>
        <v>0.22556390977443608</v>
      </c>
      <c r="U261" s="11">
        <f>((_xlfn.RANK.EQ(H261, Accounts_Re,1 ) / COUNT(Accounts_Re)) * 0.5) + ((_xlfn.RANK.EQ(I261, Acc._payable, 0) / COUNT(Acc._payable)) * 0.5)</f>
        <v>0.46973056254932166</v>
      </c>
      <c r="V261" s="11">
        <f>((_xlfn.RANK.EQ(Q261, $Q$2:$Q$981, 1) / COUNT($Q$2:$Q$981)) * 0.4) + ((_xlfn.RANK.EQ(T261, $T$2:$T$981,1 ) / COUNT($T$2:$T$981)) * 0.4) + ((_xlfn.RANK.EQ(U261, $U$2:$U$981, 1) / COUNT($U$2:$U$981)) * 0.1)</f>
        <v>0.33859649122807023</v>
      </c>
      <c r="W261" s="11">
        <f>((_xlfn.RANK.EQ(AA261, $AA$2:$AA$982, 1) / COUNT($AA$2:$AA$982)) * 0.5) + ((_xlfn.RANK.EQ(AB261, $AB$2:$AB$982,1 ) / COUNT($AB$2:$AB$982)) * 0.5)</f>
        <v>0.32330827067669171</v>
      </c>
      <c r="X261" s="11">
        <f>((_xlfn.RANK.EQ(AC261, $AC$2:$AC$982, 1) / COUNT($AC$2:$AC$983)) * 1)</f>
        <v>0.19799498746867167</v>
      </c>
      <c r="Y261" s="62">
        <f>((_xlfn.RANK.EQ(C261, Price, 0) / COUNT(Price)) * 0.5) + ((_xlfn.RANK.EQ(AD261, Price_BVPS, 1) / COUNT(Price_BVPS)) * 0.5)</f>
        <v>0.68170426065162903</v>
      </c>
      <c r="Z261" s="8">
        <f>IF(OR(H261="", I261="", H261=0, I261=0), 0, H261-I261)</f>
        <v>0</v>
      </c>
      <c r="AA261">
        <f>IF(OR(H261="", I261="", H261=0, I261=0), 0, (H261-I261) / ( (ABS(I261))))</f>
        <v>0</v>
      </c>
      <c r="AB261">
        <f>IF(OR(H261="", I261="", H261=0, I261=0), 0, (H261-I261) / ( (ABS(H261))))</f>
        <v>0</v>
      </c>
      <c r="AC261">
        <f>IF(OR(H261="", I261="", H261=0, I261=0), 0, IF(ABS(H261-I261) = (ABS(H261) + ABS(I261)), 0, (H261-I261) / ((ABS(H261) + ABS(I261)) / 200)))</f>
        <v>0</v>
      </c>
      <c r="AD261" s="2">
        <f>G261-C261</f>
        <v>-5.317500114440918</v>
      </c>
    </row>
    <row r="262" spans="1:30" x14ac:dyDescent="0.25">
      <c r="A262" s="7" t="s">
        <v>826</v>
      </c>
      <c r="B262" s="7" t="s">
        <v>827</v>
      </c>
      <c r="C262" s="8">
        <v>11.170000076293945</v>
      </c>
      <c r="D262" s="9">
        <v>3.1078184209964999E-2</v>
      </c>
      <c r="E262" s="9">
        <v>0.34476513331343267</v>
      </c>
      <c r="F262" s="9">
        <v>30.189189910888672</v>
      </c>
      <c r="G262" s="9">
        <v>2.9355850219726563</v>
      </c>
      <c r="H262" s="8">
        <v>0</v>
      </c>
      <c r="I262" s="8">
        <v>0</v>
      </c>
      <c r="J262" s="68"/>
      <c r="K262" s="7" t="s">
        <v>635</v>
      </c>
      <c r="L262" s="29" t="s">
        <v>568</v>
      </c>
      <c r="M262" s="9">
        <v>0</v>
      </c>
      <c r="N262" s="9">
        <v>0.36248499155044556</v>
      </c>
      <c r="O262" s="10">
        <v>13.403999900817871</v>
      </c>
      <c r="P262" s="2">
        <f>C262-O262</f>
        <v>-2.2339998245239254</v>
      </c>
      <c r="Q262" s="11">
        <f>((_xlfn.RANK.EQ(F262, PE, 1) / COUNT(PE)) * 0.4) + ((_xlfn.RANK.EQ(N262, Cash_Ratio, 1) / COUNT(Cash_Ratio)) * 0.4) + ((_xlfn.RANK.EQ(M262, Debt_Equity, 0) / COUNT(Debt_Equity)) * 0.2)</f>
        <v>0.56534799897269683</v>
      </c>
      <c r="R262" s="9">
        <v>0.36248499155044556</v>
      </c>
      <c r="S262" s="30">
        <f>((_xlfn.RANK.EQ(F262, PE, 1) / COUNT(PE)) * 0.4) + ((_xlfn.RANK.EQ(R262, $R$2:$R$400, 1) / COUNT($R$2:$R$400)) * 0.4) + ((_xlfn.RANK.EQ(M262, Debt_Equity, 0) / COUNT(Debt_Equity)) * 0.2)</f>
        <v>0.62205513784461153</v>
      </c>
      <c r="T262" s="11">
        <f>((_xlfn.RANK.EQ(D262, Alpha, 1) / COUNT(Alpha)) * 0.5) + ((_xlfn.RANK.EQ(E262, Beta, 1) / COUNT(Beta)) * 0.5)</f>
        <v>0.30701754385964908</v>
      </c>
      <c r="U262" s="11">
        <f>((_xlfn.RANK.EQ(H262, Accounts_Re,1 ) / COUNT(Accounts_Re)) * 0.5) + ((_xlfn.RANK.EQ(I262, Acc._payable, 0) / COUNT(Acc._payable)) * 0.5)</f>
        <v>0.47722119925344153</v>
      </c>
      <c r="V262" s="11">
        <f>((_xlfn.RANK.EQ(Q262, $Q$2:$Q$981, 1) / COUNT($Q$2:$Q$981)) * 0.4) + ((_xlfn.RANK.EQ(T262, $T$2:$T$981,1 ) / COUNT($T$2:$T$981)) * 0.4) + ((_xlfn.RANK.EQ(U262, $U$2:$U$981, 1) / COUNT($U$2:$U$981)) * 0.1)</f>
        <v>0.40927318295739351</v>
      </c>
      <c r="W262" s="11">
        <f>((_xlfn.RANK.EQ(AA262, $AA$2:$AA$982, 1) / COUNT($AA$2:$AA$982)) * 0.5) + ((_xlfn.RANK.EQ(AB262, $AB$2:$AB$982,1 ) / COUNT($AB$2:$AB$982)) * 0.5)</f>
        <v>0.32330827067669171</v>
      </c>
      <c r="X262" s="11">
        <f>((_xlfn.RANK.EQ(AC262, $AC$2:$AC$982, 1) / COUNT($AC$2:$AC$983)) * 1)</f>
        <v>0.19799498746867167</v>
      </c>
      <c r="Y262" s="62">
        <f>((_xlfn.RANK.EQ(C262, Price, 0) / COUNT(Price)) * 0.5) + ((_xlfn.RANK.EQ(AD262, Price_BVPS, 1) / COUNT(Price_BVPS)) * 0.5)</f>
        <v>0.60025062656641603</v>
      </c>
      <c r="Z262" s="8">
        <f>IF(OR(H262="", I262="", H262=0, I262=0), 0, H262-I262)</f>
        <v>0</v>
      </c>
      <c r="AA262">
        <f>IF(OR(H262="", I262="", H262=0, I262=0), 0, (H262-I262) / ( (ABS(I262))))</f>
        <v>0</v>
      </c>
      <c r="AB262">
        <f>IF(OR(H262="", I262="", H262=0, I262=0), 0, (H262-I262) / ( (ABS(H262))))</f>
        <v>0</v>
      </c>
      <c r="AC262">
        <f>IF(OR(H262="", I262="", H262=0, I262=0), 0, IF(ABS(H262-I262) = (ABS(H262) + ABS(I262)), 0, (H262-I262) / ((ABS(H262) + ABS(I262)) / 200)))</f>
        <v>0</v>
      </c>
      <c r="AD262" s="2">
        <f>G262-C262</f>
        <v>-8.2344150543212891</v>
      </c>
    </row>
    <row r="263" spans="1:30" x14ac:dyDescent="0.25">
      <c r="A263" s="7" t="s">
        <v>832</v>
      </c>
      <c r="B263" s="7" t="s">
        <v>833</v>
      </c>
      <c r="C263" s="8">
        <v>11.149999618530273</v>
      </c>
      <c r="D263" s="9">
        <v>1.999042222508399E-2</v>
      </c>
      <c r="E263" s="9">
        <v>0.35048594450555653</v>
      </c>
      <c r="F263" s="9">
        <v>73.651206970214844</v>
      </c>
      <c r="G263" s="9">
        <v>4.1041197776794434</v>
      </c>
      <c r="H263" s="8">
        <v>0</v>
      </c>
      <c r="I263" s="8">
        <v>0</v>
      </c>
      <c r="J263" s="68"/>
      <c r="K263" s="7" t="s">
        <v>635</v>
      </c>
      <c r="L263" s="29" t="s">
        <v>568</v>
      </c>
      <c r="M263" s="9">
        <v>0</v>
      </c>
      <c r="N263" s="9">
        <v>2.5394000113010406E-2</v>
      </c>
      <c r="O263" s="10">
        <v>13.380999565124512</v>
      </c>
      <c r="P263" s="2">
        <f>C263-O263</f>
        <v>-2.2309999465942383</v>
      </c>
      <c r="Q263" s="11">
        <f>((_xlfn.RANK.EQ(F263, PE, 1) / COUNT(PE)) * 0.4) + ((_xlfn.RANK.EQ(N263, Cash_Ratio, 1) / COUNT(Cash_Ratio)) * 0.4) + ((_xlfn.RANK.EQ(M263, Debt_Equity, 0) / COUNT(Debt_Equity)) * 0.2)</f>
        <v>0.56098727383830616</v>
      </c>
      <c r="R263" s="9">
        <v>2.5394000113010406E-2</v>
      </c>
      <c r="S263" s="30">
        <f>((_xlfn.RANK.EQ(F263, PE, 1) / COUNT(PE)) * 0.4) + ((_xlfn.RANK.EQ(R263, $R$2:$R$400, 1) / COUNT($R$2:$R$400)) * 0.4) + ((_xlfn.RANK.EQ(M263, Debt_Equity, 0) / COUNT(Debt_Equity)) * 0.2)</f>
        <v>0.65714285714285725</v>
      </c>
      <c r="T263" s="11">
        <f>((_xlfn.RANK.EQ(D263, Alpha, 1) / COUNT(Alpha)) * 0.5) + ((_xlfn.RANK.EQ(E263, Beta, 1) / COUNT(Beta)) * 0.5)</f>
        <v>0.3032581453634085</v>
      </c>
      <c r="U263" s="11">
        <f>((_xlfn.RANK.EQ(H263, Accounts_Re,1 ) / COUNT(Accounts_Re)) * 0.5) + ((_xlfn.RANK.EQ(I263, Acc._payable, 0) / COUNT(Acc._payable)) * 0.5)</f>
        <v>0.47722119925344153</v>
      </c>
      <c r="V263" s="11">
        <f>((_xlfn.RANK.EQ(Q263, $Q$2:$Q$981, 1) / COUNT($Q$2:$Q$981)) * 0.4) + ((_xlfn.RANK.EQ(T263, $T$2:$T$981,1 ) / COUNT($T$2:$T$981)) * 0.4) + ((_xlfn.RANK.EQ(U263, $U$2:$U$981, 1) / COUNT($U$2:$U$981)) * 0.1)</f>
        <v>0.40225563909774431</v>
      </c>
      <c r="W263" s="11">
        <f>((_xlfn.RANK.EQ(AA263, $AA$2:$AA$982, 1) / COUNT($AA$2:$AA$982)) * 0.5) + ((_xlfn.RANK.EQ(AB263, $AB$2:$AB$982,1 ) / COUNT($AB$2:$AB$982)) * 0.5)</f>
        <v>0.32330827067669171</v>
      </c>
      <c r="X263" s="11">
        <f>((_xlfn.RANK.EQ(AC263, $AC$2:$AC$982, 1) / COUNT($AC$2:$AC$983)) * 1)</f>
        <v>0.19799498746867167</v>
      </c>
      <c r="Y263" s="62">
        <f>((_xlfn.RANK.EQ(C263, Price, 0) / COUNT(Price)) * 0.5) + ((_xlfn.RANK.EQ(AD263, Price_BVPS, 1) / COUNT(Price_BVPS)) * 0.5)</f>
        <v>0.64411027568922308</v>
      </c>
      <c r="Z263" s="8">
        <f>IF(OR(H263="", I263="", H263=0, I263=0), 0, H263-I263)</f>
        <v>0</v>
      </c>
      <c r="AA263">
        <f>IF(OR(H263="", I263="", H263=0, I263=0), 0, (H263-I263) / ( (ABS(I263))))</f>
        <v>0</v>
      </c>
      <c r="AB263">
        <f>IF(OR(H263="", I263="", H263=0, I263=0), 0, (H263-I263) / ( (ABS(H263))))</f>
        <v>0</v>
      </c>
      <c r="AC263">
        <f>IF(OR(H263="", I263="", H263=0, I263=0), 0, IF(ABS(H263-I263) = (ABS(H263) + ABS(I263)), 0, (H263-I263) / ((ABS(H263) + ABS(I263)) / 200)))</f>
        <v>0</v>
      </c>
      <c r="AD263" s="2">
        <f>G263-C263</f>
        <v>-7.0458798408508301</v>
      </c>
    </row>
    <row r="264" spans="1:30" x14ac:dyDescent="0.25">
      <c r="A264" s="7" t="s">
        <v>805</v>
      </c>
      <c r="B264" s="7" t="s">
        <v>806</v>
      </c>
      <c r="C264" s="8">
        <v>11.329999923706055</v>
      </c>
      <c r="D264" s="9">
        <v>-6.177537879394796E-3</v>
      </c>
      <c r="E264" s="9">
        <v>0.415429027806683</v>
      </c>
      <c r="F264" s="9">
        <v>287.5</v>
      </c>
      <c r="G264" s="9">
        <v>25.442550659179688</v>
      </c>
      <c r="H264" s="8"/>
      <c r="I264" s="8"/>
      <c r="J264" s="68"/>
      <c r="K264" s="7" t="s">
        <v>635</v>
      </c>
      <c r="L264" s="7" t="s">
        <v>807</v>
      </c>
      <c r="M264" s="9">
        <v>0</v>
      </c>
      <c r="N264" s="9">
        <v>0</v>
      </c>
      <c r="O264" s="10">
        <v>13.600000190734864</v>
      </c>
      <c r="P264" s="2">
        <f>C264-O264</f>
        <v>-2.2700002670288093</v>
      </c>
      <c r="Q264" s="11">
        <f>((_xlfn.RANK.EQ(F264, PE, 1) / COUNT(PE)) * 0.4) + ((_xlfn.RANK.EQ(N264, Cash_Ratio, 1) / COUNT(Cash_Ratio)) * 0.4) + ((_xlfn.RANK.EQ(M264, Debt_Equity, 0) / COUNT(Debt_Equity)) * 0.2)</f>
        <v>0.55630064560695025</v>
      </c>
      <c r="R264" s="9">
        <v>0</v>
      </c>
      <c r="S264" s="30">
        <f>((_xlfn.RANK.EQ(F264, PE, 1) / COUNT(PE)) * 0.4) + ((_xlfn.RANK.EQ(R264, $R$2:$R$400, 1) / COUNT($R$2:$R$400)) * 0.4) + ((_xlfn.RANK.EQ(M264, Debt_Equity, 0) / COUNT(Debt_Equity)) * 0.2)</f>
        <v>0.55588972431077699</v>
      </c>
      <c r="T264" s="11">
        <f>((_xlfn.RANK.EQ(D264, Alpha, 1) / COUNT(Alpha)) * 0.5) + ((_xlfn.RANK.EQ(E264, Beta, 1) / COUNT(Beta)) * 0.5)</f>
        <v>0.28446115288220553</v>
      </c>
      <c r="U264" s="11">
        <f>((_xlfn.RANK.EQ(H264, Accounts_Re,1 ) / COUNT(Accounts_Re)) * 0.5) + ((_xlfn.RANK.EQ(I264, Acc._payable, 0) / COUNT(Acc._payable)) * 0.5)</f>
        <v>0.47722119925344153</v>
      </c>
      <c r="V264" s="11">
        <f>((_xlfn.RANK.EQ(Q264, $Q$2:$Q$981, 1) / COUNT($Q$2:$Q$981)) * 0.4) + ((_xlfn.RANK.EQ(T264, $T$2:$T$981,1 ) / COUNT($T$2:$T$981)) * 0.4) + ((_xlfn.RANK.EQ(U264, $U$2:$U$981, 1) / COUNT($U$2:$U$981)) * 0.1)</f>
        <v>0.38020050125313282</v>
      </c>
      <c r="W264" s="11">
        <f>((_xlfn.RANK.EQ(AA264, $AA$2:$AA$982, 1) / COUNT($AA$2:$AA$982)) * 0.5) + ((_xlfn.RANK.EQ(AB264, $AB$2:$AB$982,1 ) / COUNT($AB$2:$AB$982)) * 0.5)</f>
        <v>0.32330827067669171</v>
      </c>
      <c r="X264" s="11">
        <f>((_xlfn.RANK.EQ(AC264, $AC$2:$AC$982, 1) / COUNT($AC$2:$AC$983)) * 1)</f>
        <v>0.19799498746867167</v>
      </c>
      <c r="Y264" s="62">
        <f>((_xlfn.RANK.EQ(C264, Price, 0) / COUNT(Price)) * 0.5) + ((_xlfn.RANK.EQ(AD264, Price_BVPS, 1) / COUNT(Price_BVPS)) * 0.5)</f>
        <v>0.89724310776942351</v>
      </c>
      <c r="Z264" s="8">
        <f>IF(OR(H264="", I264="", H264=0, I264=0), 0, H264-I264)</f>
        <v>0</v>
      </c>
      <c r="AA264">
        <f>IF(OR(H264="", I264="", H264=0, I264=0), 0, (H264-I264) / ( (ABS(I264))))</f>
        <v>0</v>
      </c>
      <c r="AB264">
        <f>IF(OR(H264="", I264="", H264=0, I264=0), 0, (H264-I264) / ( (ABS(H264))))</f>
        <v>0</v>
      </c>
      <c r="AC264">
        <f>IF(OR(H264="", I264="", H264=0, I264=0), 0, IF(ABS(H264-I264) = (ABS(H264) + ABS(I264)), 0, (H264-I264) / ((ABS(H264) + ABS(I264)) / 200)))</f>
        <v>0</v>
      </c>
      <c r="AD264" s="2">
        <f>G264-C264</f>
        <v>14.112550735473633</v>
      </c>
    </row>
    <row r="265" spans="1:30" x14ac:dyDescent="0.25">
      <c r="A265" s="7" t="s">
        <v>789</v>
      </c>
      <c r="B265" s="7" t="s">
        <v>790</v>
      </c>
      <c r="C265" s="8">
        <v>11.380000114440918</v>
      </c>
      <c r="D265" s="9">
        <v>-7.9740733861689266E-3</v>
      </c>
      <c r="E265" s="9">
        <v>0.3057399946371942</v>
      </c>
      <c r="F265" s="9">
        <v>76.23370361328125</v>
      </c>
      <c r="G265" s="9">
        <v>7.5089540481567383</v>
      </c>
      <c r="H265" s="8"/>
      <c r="I265" s="8"/>
      <c r="J265" s="68"/>
      <c r="K265" s="7" t="s">
        <v>635</v>
      </c>
      <c r="L265" s="7" t="s">
        <v>388</v>
      </c>
      <c r="M265" s="9">
        <v>2.4318790435791016</v>
      </c>
      <c r="N265" s="9">
        <v>2.7831999585032463E-2</v>
      </c>
      <c r="O265" s="10">
        <v>13.681999778747558</v>
      </c>
      <c r="P265" s="2">
        <f>C265-O265</f>
        <v>-2.3019996643066403</v>
      </c>
      <c r="Q265" s="11">
        <f>((_xlfn.RANK.EQ(F265, PE, 1) / COUNT(PE)) * 0.4) + ((_xlfn.RANK.EQ(N265, Cash_Ratio, 1) / COUNT(Cash_Ratio)) * 0.4) + ((_xlfn.RANK.EQ(M265, Debt_Equity, 0) / COUNT(Debt_Equity)) * 0.2)</f>
        <v>0.55310714949918971</v>
      </c>
      <c r="R265" s="9">
        <v>2.7831999585032463E-2</v>
      </c>
      <c r="S265" s="30">
        <f>((_xlfn.RANK.EQ(F265, PE, 1) / COUNT(PE)) * 0.4) + ((_xlfn.RANK.EQ(R265, $R$2:$R$400, 1) / COUNT($R$2:$R$400)) * 0.4) + ((_xlfn.RANK.EQ(M265, Debt_Equity, 0) / COUNT(Debt_Equity)) * 0.2)</f>
        <v>0.64761904761904765</v>
      </c>
      <c r="T265" s="11">
        <f>((_xlfn.RANK.EQ(D265, Alpha, 1) / COUNT(Alpha)) * 0.5) + ((_xlfn.RANK.EQ(E265, Beta, 1) / COUNT(Beta)) * 0.5)</f>
        <v>0.19423558897243107</v>
      </c>
      <c r="U265" s="11">
        <f>((_xlfn.RANK.EQ(H265, Accounts_Re,1 ) / COUNT(Accounts_Re)) * 0.5) + ((_xlfn.RANK.EQ(I265, Acc._payable, 0) / COUNT(Acc._payable)) * 0.5)</f>
        <v>0.47722119925344153</v>
      </c>
      <c r="V265" s="11">
        <f>((_xlfn.RANK.EQ(Q265, $Q$2:$Q$981, 1) / COUNT($Q$2:$Q$981)) * 0.4) + ((_xlfn.RANK.EQ(T265, $T$2:$T$981,1 ) / COUNT($T$2:$T$981)) * 0.4) + ((_xlfn.RANK.EQ(U265, $U$2:$U$981, 1) / COUNT($U$2:$U$981)) * 0.1)</f>
        <v>0.31904761904761902</v>
      </c>
      <c r="W265" s="11">
        <f>((_xlfn.RANK.EQ(AA265, $AA$2:$AA$982, 1) / COUNT($AA$2:$AA$982)) * 0.5) + ((_xlfn.RANK.EQ(AB265, $AB$2:$AB$982,1 ) / COUNT($AB$2:$AB$982)) * 0.5)</f>
        <v>0.32330827067669171</v>
      </c>
      <c r="X265" s="11">
        <f>((_xlfn.RANK.EQ(AC265, $AC$2:$AC$982, 1) / COUNT($AC$2:$AC$983)) * 1)</f>
        <v>0.19799498746867167</v>
      </c>
      <c r="Y265" s="62">
        <f>((_xlfn.RANK.EQ(C265, Price, 0) / COUNT(Price)) * 0.5) + ((_xlfn.RANK.EQ(AD265, Price_BVPS, 1) / COUNT(Price_BVPS)) * 0.5)</f>
        <v>0.70802005012531333</v>
      </c>
      <c r="Z265" s="8">
        <f>IF(OR(H265="", I265="", H265=0, I265=0), 0, H265-I265)</f>
        <v>0</v>
      </c>
      <c r="AA265">
        <f>IF(OR(H265="", I265="", H265=0, I265=0), 0, (H265-I265) / ( (ABS(I265))))</f>
        <v>0</v>
      </c>
      <c r="AB265">
        <f>IF(OR(H265="", I265="", H265=0, I265=0), 0, (H265-I265) / ( (ABS(H265))))</f>
        <v>0</v>
      </c>
      <c r="AC265">
        <f>IF(OR(H265="", I265="", H265=0, I265=0), 0, IF(ABS(H265-I265) = (ABS(H265) + ABS(I265)), 0, (H265-I265) / ((ABS(H265) + ABS(I265)) / 200)))</f>
        <v>0</v>
      </c>
      <c r="AD265" s="2">
        <f>G265-C265</f>
        <v>-3.8710460662841797</v>
      </c>
    </row>
    <row r="266" spans="1:30" x14ac:dyDescent="0.25">
      <c r="A266" s="7" t="s">
        <v>728</v>
      </c>
      <c r="B266" s="7" t="s">
        <v>729</v>
      </c>
      <c r="C266" s="8">
        <v>12.010000228881836</v>
      </c>
      <c r="D266" s="9">
        <v>-0.56468138579462324</v>
      </c>
      <c r="E266" s="9">
        <v>-0.20475580326874185</v>
      </c>
      <c r="F266" s="9">
        <v>81.099334716796875</v>
      </c>
      <c r="G266" s="9">
        <v>5.2419390678405762</v>
      </c>
      <c r="H266" s="8">
        <v>0</v>
      </c>
      <c r="I266" s="8"/>
      <c r="J266" s="68"/>
      <c r="K266" s="7" t="s">
        <v>635</v>
      </c>
      <c r="L266" s="29" t="s">
        <v>577</v>
      </c>
      <c r="M266" s="9">
        <v>0</v>
      </c>
      <c r="N266" s="9">
        <v>1.3330000452697277E-2</v>
      </c>
      <c r="O266" s="10">
        <v>15.342080116271973</v>
      </c>
      <c r="P266" s="2">
        <f>C266-O266</f>
        <v>-3.3320798873901367</v>
      </c>
      <c r="Q266" s="11">
        <f>((_xlfn.RANK.EQ(F266, PE, 1) / COUNT(PE)) * 0.4) + ((_xlfn.RANK.EQ(N266, Cash_Ratio, 1) / COUNT(Cash_Ratio)) * 0.4) + ((_xlfn.RANK.EQ(M266, Debt_Equity, 0) / COUNT(Debt_Equity)) * 0.2)</f>
        <v>0.54862775312840406</v>
      </c>
      <c r="R266" s="9">
        <v>1.3330000452697277E-2</v>
      </c>
      <c r="S266" s="30">
        <f>((_xlfn.RANK.EQ(F266, PE, 1) / COUNT(PE)) * 0.4) + ((_xlfn.RANK.EQ(R266, $R$2:$R$400, 1) / COUNT($R$2:$R$400)) * 0.4) + ((_xlfn.RANK.EQ(M266, Debt_Equity, 0) / COUNT(Debt_Equity)) * 0.2)</f>
        <v>0.65012531328320811</v>
      </c>
      <c r="T266" s="11">
        <f>((_xlfn.RANK.EQ(D266, Alpha, 1) / COUNT(Alpha)) * 0.5) + ((_xlfn.RANK.EQ(E266, Beta, 1) / COUNT(Beta)) * 0.5)</f>
        <v>3.1328320802005011E-2</v>
      </c>
      <c r="U266" s="11">
        <f>((_xlfn.RANK.EQ(H266, Accounts_Re,1 ) / COUNT(Accounts_Re)) * 0.5) + ((_xlfn.RANK.EQ(I266, Acc._payable, 0) / COUNT(Acc._payable)) * 0.5)</f>
        <v>0.47722119925344153</v>
      </c>
      <c r="V266" s="11">
        <f>((_xlfn.RANK.EQ(Q266, $Q$2:$Q$981, 1) / COUNT($Q$2:$Q$981)) * 0.4) + ((_xlfn.RANK.EQ(T266, $T$2:$T$981,1 ) / COUNT($T$2:$T$981)) * 0.4) + ((_xlfn.RANK.EQ(U266, $U$2:$U$981, 1) / COUNT($U$2:$U$981)) * 0.1)</f>
        <v>0.30601503759398502</v>
      </c>
      <c r="W266" s="11">
        <f>((_xlfn.RANK.EQ(AA266, $AA$2:$AA$982, 1) / COUNT($AA$2:$AA$982)) * 0.5) + ((_xlfn.RANK.EQ(AB266, $AB$2:$AB$982,1 ) / COUNT($AB$2:$AB$982)) * 0.5)</f>
        <v>0.32330827067669171</v>
      </c>
      <c r="X266" s="11">
        <f>((_xlfn.RANK.EQ(AC266, $AC$2:$AC$982, 1) / COUNT($AC$2:$AC$983)) * 1)</f>
        <v>0.19799498746867167</v>
      </c>
      <c r="Y266" s="62">
        <f>((_xlfn.RANK.EQ(C266, Price, 0) / COUNT(Price)) * 0.5) + ((_xlfn.RANK.EQ(AD266, Price_BVPS, 1) / COUNT(Price_BVPS)) * 0.5)</f>
        <v>0.58897243107769426</v>
      </c>
      <c r="Z266" s="8">
        <f>IF(OR(H266="", I266="", H266=0, I266=0), 0, H266-I266)</f>
        <v>0</v>
      </c>
      <c r="AA266">
        <f>IF(OR(H266="", I266="", H266=0, I266=0), 0, (H266-I266) / ( (ABS(I266))))</f>
        <v>0</v>
      </c>
      <c r="AB266">
        <f>IF(OR(H266="", I266="", H266=0, I266=0), 0, (H266-I266) / ( (ABS(H266))))</f>
        <v>0</v>
      </c>
      <c r="AC266">
        <f>IF(OR(H266="", I266="", H266=0, I266=0), 0, IF(ABS(H266-I266) = (ABS(H266) + ABS(I266)), 0, (H266-I266) / ((ABS(H266) + ABS(I266)) / 200)))</f>
        <v>0</v>
      </c>
      <c r="AD266" s="2">
        <f>G266-C266</f>
        <v>-6.7680611610412598</v>
      </c>
    </row>
    <row r="267" spans="1:30" x14ac:dyDescent="0.25">
      <c r="A267" s="7" t="s">
        <v>774</v>
      </c>
      <c r="B267" s="7" t="s">
        <v>775</v>
      </c>
      <c r="C267" s="8">
        <v>11.470000267028809</v>
      </c>
      <c r="D267" s="9">
        <v>2.9205374991794077E-2</v>
      </c>
      <c r="E267" s="9">
        <v>0.32666850910103556</v>
      </c>
      <c r="F267" s="9">
        <v>289.75</v>
      </c>
      <c r="G267" s="9">
        <v>18.862680435180664</v>
      </c>
      <c r="H267" s="8">
        <v>0</v>
      </c>
      <c r="I267" s="8"/>
      <c r="J267" s="68"/>
      <c r="K267" s="7" t="s">
        <v>635</v>
      </c>
      <c r="L267" s="7" t="s">
        <v>776</v>
      </c>
      <c r="M267" s="9">
        <v>0.97756397724151611</v>
      </c>
      <c r="N267" s="9">
        <v>0</v>
      </c>
      <c r="O267" s="10">
        <v>13.735999870300294</v>
      </c>
      <c r="P267" s="2">
        <f>C267-O267</f>
        <v>-2.2659996032714851</v>
      </c>
      <c r="Q267" s="11">
        <f>((_xlfn.RANK.EQ(F267, PE, 1) / COUNT(PE)) * 0.4) + ((_xlfn.RANK.EQ(N267, Cash_Ratio, 1) / COUNT(Cash_Ratio)) * 0.4) + ((_xlfn.RANK.EQ(M267, Debt_Equity, 0) / COUNT(Debt_Equity)) * 0.2)</f>
        <v>0.54777934234880488</v>
      </c>
      <c r="R267" s="9">
        <v>0</v>
      </c>
      <c r="S267" s="30">
        <f>((_xlfn.RANK.EQ(F267, PE, 1) / COUNT(PE)) * 0.4) + ((_xlfn.RANK.EQ(R267, $R$2:$R$400, 1) / COUNT($R$2:$R$400)) * 0.4) + ((_xlfn.RANK.EQ(M267, Debt_Equity, 0) / COUNT(Debt_Equity)) * 0.2)</f>
        <v>0.54736842105263162</v>
      </c>
      <c r="T267" s="11">
        <f>((_xlfn.RANK.EQ(D267, Alpha, 1) / COUNT(Alpha)) * 0.5) + ((_xlfn.RANK.EQ(E267, Beta, 1) / COUNT(Beta)) * 0.5)</f>
        <v>0.27944862155388472</v>
      </c>
      <c r="U267" s="11">
        <f>((_xlfn.RANK.EQ(H267, Accounts_Re,1 ) / COUNT(Accounts_Re)) * 0.5) + ((_xlfn.RANK.EQ(I267, Acc._payable, 0) / COUNT(Acc._payable)) * 0.5)</f>
        <v>0.47722119925344153</v>
      </c>
      <c r="V267" s="11">
        <f>((_xlfn.RANK.EQ(Q267, $Q$2:$Q$981, 1) / COUNT($Q$2:$Q$981)) * 0.4) + ((_xlfn.RANK.EQ(T267, $T$2:$T$981,1 ) / COUNT($T$2:$T$981)) * 0.4) + ((_xlfn.RANK.EQ(U267, $U$2:$U$981, 1) / COUNT($U$2:$U$981)) * 0.1)</f>
        <v>0.37017543859649121</v>
      </c>
      <c r="W267" s="11">
        <f>((_xlfn.RANK.EQ(AA267, $AA$2:$AA$982, 1) / COUNT($AA$2:$AA$982)) * 0.5) + ((_xlfn.RANK.EQ(AB267, $AB$2:$AB$982,1 ) / COUNT($AB$2:$AB$982)) * 0.5)</f>
        <v>0.32330827067669171</v>
      </c>
      <c r="X267" s="11">
        <f>((_xlfn.RANK.EQ(AC267, $AC$2:$AC$982, 1) / COUNT($AC$2:$AC$983)) * 1)</f>
        <v>0.19799498746867167</v>
      </c>
      <c r="Y267" s="62">
        <f>((_xlfn.RANK.EQ(C267, Price, 0) / COUNT(Price)) * 0.5) + ((_xlfn.RANK.EQ(AD267, Price_BVPS, 1) / COUNT(Price_BVPS)) * 0.5)</f>
        <v>0.85588972431077692</v>
      </c>
      <c r="Z267" s="8">
        <f>IF(OR(H267="", I267="", H267=0, I267=0), 0, H267-I267)</f>
        <v>0</v>
      </c>
      <c r="AA267">
        <f>IF(OR(H267="", I267="", H267=0, I267=0), 0, (H267-I267) / ( (ABS(I267))))</f>
        <v>0</v>
      </c>
      <c r="AB267">
        <f>IF(OR(H267="", I267="", H267=0, I267=0), 0, (H267-I267) / ( (ABS(H267))))</f>
        <v>0</v>
      </c>
      <c r="AC267">
        <f>IF(OR(H267="", I267="", H267=0, I267=0), 0, IF(ABS(H267-I267) = (ABS(H267) + ABS(I267)), 0, (H267-I267) / ((ABS(H267) + ABS(I267)) / 200)))</f>
        <v>0</v>
      </c>
      <c r="AD267" s="2">
        <f>G267-C267</f>
        <v>7.3926801681518555</v>
      </c>
    </row>
    <row r="268" spans="1:30" x14ac:dyDescent="0.25">
      <c r="A268" s="7" t="s">
        <v>822</v>
      </c>
      <c r="B268" s="7" t="s">
        <v>823</v>
      </c>
      <c r="C268" s="8">
        <v>11.182700157165527</v>
      </c>
      <c r="D268" s="9">
        <v>9.7214474903264663E-3</v>
      </c>
      <c r="E268" s="9">
        <v>0.31607815232262415</v>
      </c>
      <c r="F268" s="9">
        <v>37.271575927734375</v>
      </c>
      <c r="G268" s="9">
        <v>18.236019134521484</v>
      </c>
      <c r="H268" s="8"/>
      <c r="I268" s="8">
        <v>-81594</v>
      </c>
      <c r="J268" s="68"/>
      <c r="K268" s="7" t="s">
        <v>635</v>
      </c>
      <c r="L268" s="29" t="s">
        <v>568</v>
      </c>
      <c r="M268" s="9">
        <v>1.3395179510116577</v>
      </c>
      <c r="N268" s="9">
        <v>0.15029700100421906</v>
      </c>
      <c r="O268" s="10">
        <v>13.434699821472169</v>
      </c>
      <c r="P268" s="2">
        <f>C268-O268</f>
        <v>-2.2519996643066413</v>
      </c>
      <c r="Q268" s="11">
        <f>((_xlfn.RANK.EQ(F268, PE, 1) / COUNT(PE)) * 0.4) + ((_xlfn.RANK.EQ(N268, Cash_Ratio, 1) / COUNT(Cash_Ratio)) * 0.4) + ((_xlfn.RANK.EQ(M268, Debt_Equity, 0) / COUNT(Debt_Equity)) * 0.2)</f>
        <v>0.53920667392863786</v>
      </c>
      <c r="R268" s="9">
        <v>0.15029700100421906</v>
      </c>
      <c r="S268" s="30">
        <f>((_xlfn.RANK.EQ(F268, PE, 1) / COUNT(PE)) * 0.4) + ((_xlfn.RANK.EQ(R268, $R$2:$R$400, 1) / COUNT($R$2:$R$400)) * 0.4) + ((_xlfn.RANK.EQ(M268, Debt_Equity, 0) / COUNT(Debt_Equity)) * 0.2)</f>
        <v>0.61152882205513792</v>
      </c>
      <c r="T268" s="11">
        <f>((_xlfn.RANK.EQ(D268, Alpha, 1) / COUNT(Alpha)) * 0.5) + ((_xlfn.RANK.EQ(E268, Beta, 1) / COUNT(Beta)) * 0.5)</f>
        <v>0.23684210526315788</v>
      </c>
      <c r="U268" s="11">
        <f>((_xlfn.RANK.EQ(H268, Accounts_Re,1 ) / COUNT(Accounts_Re)) * 0.5) + ((_xlfn.RANK.EQ(I268, Acc._payable, 0) / COUNT(Acc._payable)) * 0.5)</f>
        <v>0.50343842771786107</v>
      </c>
      <c r="V268" s="11">
        <f>((_xlfn.RANK.EQ(Q268, $Q$2:$Q$981, 1) / COUNT($Q$2:$Q$981)) * 0.4) + ((_xlfn.RANK.EQ(T268, $T$2:$T$981,1 ) / COUNT($T$2:$T$981)) * 0.4) + ((_xlfn.RANK.EQ(U268, $U$2:$U$981, 1) / COUNT($U$2:$U$981)) * 0.1)</f>
        <v>0.37042606516290727</v>
      </c>
      <c r="W268" s="11">
        <f>((_xlfn.RANK.EQ(AA268, $AA$2:$AA$982, 1) / COUNT($AA$2:$AA$982)) * 0.5) + ((_xlfn.RANK.EQ(AB268, $AB$2:$AB$982,1 ) / COUNT($AB$2:$AB$982)) * 0.5)</f>
        <v>0.32330827067669171</v>
      </c>
      <c r="X268" s="11">
        <f>((_xlfn.RANK.EQ(AC268, $AC$2:$AC$982, 1) / COUNT($AC$2:$AC$983)) * 1)</f>
        <v>0.19799498746867167</v>
      </c>
      <c r="Y268" s="62">
        <f>((_xlfn.RANK.EQ(C268, Price, 0) / COUNT(Price)) * 0.5) + ((_xlfn.RANK.EQ(AD268, Price_BVPS, 1) / COUNT(Price_BVPS)) * 0.5)</f>
        <v>0.88345864661654128</v>
      </c>
      <c r="Z268" s="8">
        <f>IF(OR(H268="", I268="", H268=0, I268=0), 0, H268-I268)</f>
        <v>0</v>
      </c>
      <c r="AA268">
        <f>IF(OR(H268="", I268="", H268=0, I268=0), 0, (H268-I268) / ( (ABS(I268))))</f>
        <v>0</v>
      </c>
      <c r="AB268">
        <f>IF(OR(H268="", I268="", H268=0, I268=0), 0, (H268-I268) / ( (ABS(H268))))</f>
        <v>0</v>
      </c>
      <c r="AC268">
        <f>IF(OR(H268="", I268="", H268=0, I268=0), 0, IF(ABS(H268-I268) = (ABS(H268) + ABS(I268)), 0, (H268-I268) / ((ABS(H268) + ABS(I268)) / 200)))</f>
        <v>0</v>
      </c>
      <c r="AD268" s="2">
        <f>G268-C268</f>
        <v>7.053318977355957</v>
      </c>
    </row>
    <row r="269" spans="1:30" x14ac:dyDescent="0.25">
      <c r="A269" s="7" t="s">
        <v>840</v>
      </c>
      <c r="B269" s="7" t="s">
        <v>841</v>
      </c>
      <c r="C269" s="8">
        <v>11.119999885559082</v>
      </c>
      <c r="D269" s="9">
        <v>4.1900203830816801E-2</v>
      </c>
      <c r="E269" s="9">
        <v>0.31294671747682257</v>
      </c>
      <c r="F269" s="9">
        <v>68.329010009765625</v>
      </c>
      <c r="G269" s="9">
        <v>2.3130919933319092</v>
      </c>
      <c r="H269" s="8">
        <v>0</v>
      </c>
      <c r="I269" s="8"/>
      <c r="J269" s="68"/>
      <c r="K269" s="7" t="s">
        <v>635</v>
      </c>
      <c r="L269" s="7" t="s">
        <v>388</v>
      </c>
      <c r="M269" s="9">
        <v>0</v>
      </c>
      <c r="N269" s="9">
        <v>1.748800091445446E-2</v>
      </c>
      <c r="O269" s="10">
        <v>13.328100204467773</v>
      </c>
      <c r="P269" s="2">
        <f>C269-O269</f>
        <v>-2.2081003189086914</v>
      </c>
      <c r="Q269" s="11">
        <f>((_xlfn.RANK.EQ(F269, PE, 1) / COUNT(PE)) * 0.4) + ((_xlfn.RANK.EQ(N269, Cash_Ratio, 1) / COUNT(Cash_Ratio)) * 0.4) + ((_xlfn.RANK.EQ(M269, Debt_Equity, 0) / COUNT(Debt_Equity)) * 0.2)</f>
        <v>0.53906320571747401</v>
      </c>
      <c r="R269" s="9">
        <v>1.748800091445446E-2</v>
      </c>
      <c r="S269" s="30">
        <f>((_xlfn.RANK.EQ(F269, PE, 1) / COUNT(PE)) * 0.4) + ((_xlfn.RANK.EQ(R269, $R$2:$R$400, 1) / COUNT($R$2:$R$400)) * 0.4) + ((_xlfn.RANK.EQ(M269, Debt_Equity, 0) / COUNT(Debt_Equity)) * 0.2)</f>
        <v>0.63809523809523816</v>
      </c>
      <c r="T269" s="11">
        <f>((_xlfn.RANK.EQ(D269, Alpha, 1) / COUNT(Alpha)) * 0.5) + ((_xlfn.RANK.EQ(E269, Beta, 1) / COUNT(Beta)) * 0.5)</f>
        <v>0.27568922305764409</v>
      </c>
      <c r="U269" s="11">
        <f>((_xlfn.RANK.EQ(H269, Accounts_Re,1 ) / COUNT(Accounts_Re)) * 0.5) + ((_xlfn.RANK.EQ(I269, Acc._payable, 0) / COUNT(Acc._payable)) * 0.5)</f>
        <v>0.47722119925344153</v>
      </c>
      <c r="V269" s="11">
        <f>((_xlfn.RANK.EQ(Q269, $Q$2:$Q$981, 1) / COUNT($Q$2:$Q$981)) * 0.4) + ((_xlfn.RANK.EQ(T269, $T$2:$T$981,1 ) / COUNT($T$2:$T$981)) * 0.4) + ((_xlfn.RANK.EQ(U269, $U$2:$U$981, 1) / COUNT($U$2:$U$981)) * 0.1)</f>
        <v>0.35614035087719298</v>
      </c>
      <c r="W269" s="11">
        <f>((_xlfn.RANK.EQ(AA269, $AA$2:$AA$982, 1) / COUNT($AA$2:$AA$982)) * 0.5) + ((_xlfn.RANK.EQ(AB269, $AB$2:$AB$982,1 ) / COUNT($AB$2:$AB$982)) * 0.5)</f>
        <v>0.32330827067669171</v>
      </c>
      <c r="X269" s="11">
        <f>((_xlfn.RANK.EQ(AC269, $AC$2:$AC$982, 1) / COUNT($AC$2:$AC$983)) * 1)</f>
        <v>0.19799498746867167</v>
      </c>
      <c r="Y269" s="62">
        <f>((_xlfn.RANK.EQ(C269, Price, 0) / COUNT(Price)) * 0.5) + ((_xlfn.RANK.EQ(AD269, Price_BVPS, 1) / COUNT(Price_BVPS)) * 0.5)</f>
        <v>0.59649122807017541</v>
      </c>
      <c r="Z269" s="8">
        <f>IF(OR(H269="", I269="", H269=0, I269=0), 0, H269-I269)</f>
        <v>0</v>
      </c>
      <c r="AA269">
        <f>IF(OR(H269="", I269="", H269=0, I269=0), 0, (H269-I269) / ( (ABS(I269))))</f>
        <v>0</v>
      </c>
      <c r="AB269">
        <f>IF(OR(H269="", I269="", H269=0, I269=0), 0, (H269-I269) / ( (ABS(H269))))</f>
        <v>0</v>
      </c>
      <c r="AC269">
        <f>IF(OR(H269="", I269="", H269=0, I269=0), 0, IF(ABS(H269-I269) = (ABS(H269) + ABS(I269)), 0, (H269-I269) / ((ABS(H269) + ABS(I269)) / 200)))</f>
        <v>0</v>
      </c>
      <c r="AD269" s="2">
        <f>G269-C269</f>
        <v>-8.8069078922271729</v>
      </c>
    </row>
    <row r="270" spans="1:30" x14ac:dyDescent="0.25">
      <c r="A270" s="7" t="s">
        <v>850</v>
      </c>
      <c r="B270" s="7" t="s">
        <v>851</v>
      </c>
      <c r="C270" s="8">
        <v>11.090000152587891</v>
      </c>
      <c r="D270" s="9">
        <v>4.5668701335717619E-3</v>
      </c>
      <c r="E270" s="9">
        <v>0.33513846439688727</v>
      </c>
      <c r="F270" s="9">
        <v>61.666667938232422</v>
      </c>
      <c r="G270" s="9">
        <v>3.523874044418335</v>
      </c>
      <c r="H270" s="8">
        <v>0</v>
      </c>
      <c r="I270" s="8"/>
      <c r="J270" s="68"/>
      <c r="K270" s="7" t="s">
        <v>635</v>
      </c>
      <c r="L270" s="7" t="s">
        <v>388</v>
      </c>
      <c r="M270" s="9">
        <v>0</v>
      </c>
      <c r="N270" s="9">
        <v>2.3660000413656235E-2</v>
      </c>
      <c r="O270" s="10">
        <v>13.318000411987304</v>
      </c>
      <c r="P270" s="2">
        <f>C270-O270</f>
        <v>-2.2280002593994137</v>
      </c>
      <c r="Q270" s="11">
        <f>((_xlfn.RANK.EQ(F270, PE, 1) / COUNT(PE)) * 0.4) + ((_xlfn.RANK.EQ(N270, Cash_Ratio, 1) / COUNT(Cash_Ratio)) * 0.4) + ((_xlfn.RANK.EQ(M270, Debt_Equity, 0) / COUNT(Debt_Equity)) * 0.2)</f>
        <v>0.53710778713568375</v>
      </c>
      <c r="R270" s="9">
        <v>2.3660000413656235E-2</v>
      </c>
      <c r="S270" s="30">
        <f>((_xlfn.RANK.EQ(F270, PE, 1) / COUNT(PE)) * 0.4) + ((_xlfn.RANK.EQ(R270, $R$2:$R$400, 1) / COUNT($R$2:$R$400)) * 0.4) + ((_xlfn.RANK.EQ(M270, Debt_Equity, 0) / COUNT(Debt_Equity)) * 0.2)</f>
        <v>0.63408521303258147</v>
      </c>
      <c r="T270" s="11">
        <f>((_xlfn.RANK.EQ(D270, Alpha, 1) / COUNT(Alpha)) * 0.5) + ((_xlfn.RANK.EQ(E270, Beta, 1) / COUNT(Beta)) * 0.5)</f>
        <v>0.24812030075187969</v>
      </c>
      <c r="U270" s="11">
        <f>((_xlfn.RANK.EQ(H270, Accounts_Re,1 ) / COUNT(Accounts_Re)) * 0.5) + ((_xlfn.RANK.EQ(I270, Acc._payable, 0) / COUNT(Acc._payable)) * 0.5)</f>
        <v>0.47722119925344153</v>
      </c>
      <c r="V270" s="11">
        <f>((_xlfn.RANK.EQ(Q270, $Q$2:$Q$981, 1) / COUNT($Q$2:$Q$981)) * 0.4) + ((_xlfn.RANK.EQ(T270, $T$2:$T$981,1 ) / COUNT($T$2:$T$981)) * 0.4) + ((_xlfn.RANK.EQ(U270, $U$2:$U$981, 1) / COUNT($U$2:$U$981)) * 0.1)</f>
        <v>0.33709273182957394</v>
      </c>
      <c r="W270" s="11">
        <f>((_xlfn.RANK.EQ(AA270, $AA$2:$AA$982, 1) / COUNT($AA$2:$AA$982)) * 0.5) + ((_xlfn.RANK.EQ(AB270, $AB$2:$AB$982,1 ) / COUNT($AB$2:$AB$982)) * 0.5)</f>
        <v>0.32330827067669171</v>
      </c>
      <c r="X270" s="11">
        <f>((_xlfn.RANK.EQ(AC270, $AC$2:$AC$982, 1) / COUNT($AC$2:$AC$983)) * 1)</f>
        <v>0.19799498746867167</v>
      </c>
      <c r="Y270" s="62">
        <f>((_xlfn.RANK.EQ(C270, Price, 0) / COUNT(Price)) * 0.5) + ((_xlfn.RANK.EQ(AD270, Price_BVPS, 1) / COUNT(Price_BVPS)) * 0.5)</f>
        <v>0.64035087719298245</v>
      </c>
      <c r="Z270" s="8">
        <f>IF(OR(H270="", I270="", H270=0, I270=0), 0, H270-I270)</f>
        <v>0</v>
      </c>
      <c r="AA270">
        <f>IF(OR(H270="", I270="", H270=0, I270=0), 0, (H270-I270) / ( (ABS(I270))))</f>
        <v>0</v>
      </c>
      <c r="AB270">
        <f>IF(OR(H270="", I270="", H270=0, I270=0), 0, (H270-I270) / ( (ABS(H270))))</f>
        <v>0</v>
      </c>
      <c r="AC270">
        <f>IF(OR(H270="", I270="", H270=0, I270=0), 0, IF(ABS(H270-I270) = (ABS(H270) + ABS(I270)), 0, (H270-I270) / ((ABS(H270) + ABS(I270)) / 200)))</f>
        <v>0</v>
      </c>
      <c r="AD270" s="2">
        <f>G270-C270</f>
        <v>-7.5661261081695557</v>
      </c>
    </row>
    <row r="271" spans="1:30" x14ac:dyDescent="0.25">
      <c r="A271" s="7" t="s">
        <v>854</v>
      </c>
      <c r="B271" s="7" t="s">
        <v>855</v>
      </c>
      <c r="C271" s="8">
        <v>11.050000190734863</v>
      </c>
      <c r="D271" s="9">
        <v>-6.0576620434529384E-3</v>
      </c>
      <c r="E271" s="9">
        <v>0.3505209998421151</v>
      </c>
      <c r="F271" s="9">
        <v>82.239669799804688</v>
      </c>
      <c r="G271" s="9">
        <v>5.8328371047973633</v>
      </c>
      <c r="H271" s="8">
        <v>0</v>
      </c>
      <c r="I271" s="8">
        <v>992971</v>
      </c>
      <c r="J271" s="68"/>
      <c r="K271" s="7" t="s">
        <v>635</v>
      </c>
      <c r="L271" s="29" t="s">
        <v>577</v>
      </c>
      <c r="M271" s="9">
        <v>0</v>
      </c>
      <c r="N271" s="9">
        <v>4.5730001293122768E-3</v>
      </c>
      <c r="O271" s="10">
        <v>13.282000160217285</v>
      </c>
      <c r="P271" s="2">
        <f>C271-O271</f>
        <v>-2.2319999694824215</v>
      </c>
      <c r="Q271" s="11">
        <f>((_xlfn.RANK.EQ(F271, PE, 1) / COUNT(PE)) * 0.4) + ((_xlfn.RANK.EQ(N271, Cash_Ratio, 1) / COUNT(Cash_Ratio)) * 0.4) + ((_xlfn.RANK.EQ(M271, Debt_Equity, 0) / COUNT(Debt_Equity)) * 0.2)</f>
        <v>0.53084477979400801</v>
      </c>
      <c r="R271" s="9">
        <v>4.5730001293122768E-3</v>
      </c>
      <c r="S271" s="30">
        <f>((_xlfn.RANK.EQ(F271, PE, 1) / COUNT(PE)) * 0.4) + ((_xlfn.RANK.EQ(R271, $R$2:$R$400, 1) / COUNT($R$2:$R$400)) * 0.4) + ((_xlfn.RANK.EQ(M271, Debt_Equity, 0) / COUNT(Debt_Equity)) * 0.2)</f>
        <v>0.63809523809523816</v>
      </c>
      <c r="T271" s="11">
        <f>((_xlfn.RANK.EQ(D271, Alpha, 1) / COUNT(Alpha)) * 0.5) + ((_xlfn.RANK.EQ(E271, Beta, 1) / COUNT(Beta)) * 0.5)</f>
        <v>0.25689223057644106</v>
      </c>
      <c r="U271" s="11">
        <f>((_xlfn.RANK.EQ(H271, Accounts_Re,1 ) / COUNT(Accounts_Re)) * 0.5) + ((_xlfn.RANK.EQ(I271, Acc._payable, 0) / COUNT(Acc._payable)) * 0.5)</f>
        <v>0.41729610562048275</v>
      </c>
      <c r="V271" s="11">
        <f>((_xlfn.RANK.EQ(Q271, $Q$2:$Q$981, 1) / COUNT($Q$2:$Q$981)) * 0.4) + ((_xlfn.RANK.EQ(T271, $T$2:$T$981,1 ) / COUNT($T$2:$T$981)) * 0.4) + ((_xlfn.RANK.EQ(U271, $U$2:$U$981, 1) / COUNT($U$2:$U$981)) * 0.1)</f>
        <v>0.33132832080200503</v>
      </c>
      <c r="W271" s="11">
        <f>((_xlfn.RANK.EQ(AA271, $AA$2:$AA$982, 1) / COUNT($AA$2:$AA$982)) * 0.5) + ((_xlfn.RANK.EQ(AB271, $AB$2:$AB$982,1 ) / COUNT($AB$2:$AB$982)) * 0.5)</f>
        <v>0.32330827067669171</v>
      </c>
      <c r="X271" s="11">
        <f>((_xlfn.RANK.EQ(AC271, $AC$2:$AC$982, 1) / COUNT($AC$2:$AC$983)) * 1)</f>
        <v>0.19799498746867167</v>
      </c>
      <c r="Y271" s="62">
        <f>((_xlfn.RANK.EQ(C271, Price, 0) / COUNT(Price)) * 0.5) + ((_xlfn.RANK.EQ(AD271, Price_BVPS, 1) / COUNT(Price_BVPS)) * 0.5)</f>
        <v>0.70426065162907259</v>
      </c>
      <c r="Z271" s="8">
        <f>IF(OR(H271="", I271="", H271=0, I271=0), 0, H271-I271)</f>
        <v>0</v>
      </c>
      <c r="AA271">
        <f>IF(OR(H271="", I271="", H271=0, I271=0), 0, (H271-I271) / ( (ABS(I271))))</f>
        <v>0</v>
      </c>
      <c r="AB271">
        <f>IF(OR(H271="", I271="", H271=0, I271=0), 0, (H271-I271) / ( (ABS(H271))))</f>
        <v>0</v>
      </c>
      <c r="AC271">
        <f>IF(OR(H271="", I271="", H271=0, I271=0), 0, IF(ABS(H271-I271) = (ABS(H271) + ABS(I271)), 0, (H271-I271) / ((ABS(H271) + ABS(I271)) / 200)))</f>
        <v>0</v>
      </c>
      <c r="AD271" s="2">
        <f>G271-C271</f>
        <v>-5.2171630859375</v>
      </c>
    </row>
    <row r="272" spans="1:30" x14ac:dyDescent="0.25">
      <c r="A272" s="7" t="s">
        <v>818</v>
      </c>
      <c r="B272" s="7" t="s">
        <v>819</v>
      </c>
      <c r="C272" s="8">
        <v>11.220000267028809</v>
      </c>
      <c r="D272" s="9">
        <v>-1.6182421314740482E-3</v>
      </c>
      <c r="E272" s="9">
        <v>0.32542534287452546</v>
      </c>
      <c r="F272" s="9">
        <v>64.324943542480469</v>
      </c>
      <c r="G272" s="9">
        <v>27.517816543579102</v>
      </c>
      <c r="H272" s="8">
        <v>0</v>
      </c>
      <c r="I272" s="8"/>
      <c r="J272" s="68"/>
      <c r="K272" s="7" t="s">
        <v>635</v>
      </c>
      <c r="L272" s="7" t="s">
        <v>388</v>
      </c>
      <c r="M272" s="9">
        <v>0</v>
      </c>
      <c r="N272" s="9">
        <v>1.0408000089228153E-2</v>
      </c>
      <c r="O272" s="10">
        <v>13.483979988098145</v>
      </c>
      <c r="P272" s="2">
        <f>C272-O272</f>
        <v>-2.2639797210693366</v>
      </c>
      <c r="Q272" s="11">
        <f>((_xlfn.RANK.EQ(F272, PE, 1) / COUNT(PE)) * 0.4) + ((_xlfn.RANK.EQ(N272, Cash_Ratio, 1) / COUNT(Cash_Ratio)) * 0.4) + ((_xlfn.RANK.EQ(M272, Debt_Equity, 0) / COUNT(Debt_Equity)) * 0.2)</f>
        <v>0.51708954364710369</v>
      </c>
      <c r="R272" s="9">
        <v>1.0408000089228153E-2</v>
      </c>
      <c r="S272" s="30">
        <f>((_xlfn.RANK.EQ(F272, PE, 1) / COUNT(PE)) * 0.4) + ((_xlfn.RANK.EQ(R272, $R$2:$R$400, 1) / COUNT($R$2:$R$400)) * 0.4) + ((_xlfn.RANK.EQ(M272, Debt_Equity, 0) / COUNT(Debt_Equity)) * 0.2)</f>
        <v>0.62105263157894741</v>
      </c>
      <c r="T272" s="11">
        <f>((_xlfn.RANK.EQ(D272, Alpha, 1) / COUNT(Alpha)) * 0.5) + ((_xlfn.RANK.EQ(E272, Beta, 1) / COUNT(Beta)) * 0.5)</f>
        <v>0.22055137844611528</v>
      </c>
      <c r="U272" s="11">
        <f>((_xlfn.RANK.EQ(H272, Accounts_Re,1 ) / COUNT(Accounts_Re)) * 0.5) + ((_xlfn.RANK.EQ(I272, Acc._payable, 0) / COUNT(Acc._payable)) * 0.5)</f>
        <v>0.47722119925344153</v>
      </c>
      <c r="V272" s="11">
        <f>((_xlfn.RANK.EQ(Q272, $Q$2:$Q$981, 1) / COUNT($Q$2:$Q$981)) * 0.4) + ((_xlfn.RANK.EQ(T272, $T$2:$T$981,1 ) / COUNT($T$2:$T$981)) * 0.4) + ((_xlfn.RANK.EQ(U272, $U$2:$U$981, 1) / COUNT($U$2:$U$981)) * 0.1)</f>
        <v>0.30902255639097742</v>
      </c>
      <c r="W272" s="11">
        <f>((_xlfn.RANK.EQ(AA272, $AA$2:$AA$982, 1) / COUNT($AA$2:$AA$982)) * 0.5) + ((_xlfn.RANK.EQ(AB272, $AB$2:$AB$982,1 ) / COUNT($AB$2:$AB$982)) * 0.5)</f>
        <v>0.32330827067669171</v>
      </c>
      <c r="X272" s="11">
        <f>((_xlfn.RANK.EQ(AC272, $AC$2:$AC$982, 1) / COUNT($AC$2:$AC$983)) * 1)</f>
        <v>0.19799498746867167</v>
      </c>
      <c r="Y272" s="62">
        <f>((_xlfn.RANK.EQ(C272, Price, 0) / COUNT(Price)) * 0.5) + ((_xlfn.RANK.EQ(AD272, Price_BVPS, 1) / COUNT(Price_BVPS)) * 0.5)</f>
        <v>0.90977443609022557</v>
      </c>
      <c r="Z272" s="8">
        <f>IF(OR(H272="", I272="", H272=0, I272=0), 0, H272-I272)</f>
        <v>0</v>
      </c>
      <c r="AA272">
        <f>IF(OR(H272="", I272="", H272=0, I272=0), 0, (H272-I272) / ( (ABS(I272))))</f>
        <v>0</v>
      </c>
      <c r="AB272">
        <f>IF(OR(H272="", I272="", H272=0, I272=0), 0, (H272-I272) / ( (ABS(H272))))</f>
        <v>0</v>
      </c>
      <c r="AC272">
        <f>IF(OR(H272="", I272="", H272=0, I272=0), 0, IF(ABS(H272-I272) = (ABS(H272) + ABS(I272)), 0, (H272-I272) / ((ABS(H272) + ABS(I272)) / 200)))</f>
        <v>0</v>
      </c>
      <c r="AD272" s="2">
        <f>G272-C272</f>
        <v>16.297816276550293</v>
      </c>
    </row>
    <row r="273" spans="1:30" x14ac:dyDescent="0.25">
      <c r="A273" s="7" t="s">
        <v>777</v>
      </c>
      <c r="B273" s="7" t="s">
        <v>778</v>
      </c>
      <c r="C273" s="8">
        <v>11.470000267028809</v>
      </c>
      <c r="D273" s="9">
        <v>3.4317670604220858E-3</v>
      </c>
      <c r="E273" s="9">
        <v>0.33186603775046547</v>
      </c>
      <c r="F273" s="9">
        <v>81.69122314453125</v>
      </c>
      <c r="G273" s="9">
        <v>5.9817099571228027</v>
      </c>
      <c r="H273" s="8"/>
      <c r="I273" s="8">
        <v>521463</v>
      </c>
      <c r="J273" s="68"/>
      <c r="K273" s="7" t="s">
        <v>635</v>
      </c>
      <c r="L273" s="29" t="s">
        <v>577</v>
      </c>
      <c r="M273" s="9">
        <v>0</v>
      </c>
      <c r="N273" s="9">
        <v>4.8700001207180321E-4</v>
      </c>
      <c r="O273" s="10">
        <v>13.743999862670899</v>
      </c>
      <c r="P273" s="2">
        <f>C273-O273</f>
        <v>-2.2739995956420902</v>
      </c>
      <c r="Q273" s="11">
        <f>((_xlfn.RANK.EQ(F273, PE, 1) / COUNT(PE)) * 0.4) + ((_xlfn.RANK.EQ(N273, Cash_Ratio, 1) / COUNT(Cash_Ratio)) * 0.4) + ((_xlfn.RANK.EQ(M273, Debt_Equity, 0) / COUNT(Debt_Equity)) * 0.2)</f>
        <v>0.51288114278629438</v>
      </c>
      <c r="R273" s="9">
        <v>4.8700001207180321E-4</v>
      </c>
      <c r="S273" s="30">
        <f>((_xlfn.RANK.EQ(F273, PE, 1) / COUNT(PE)) * 0.4) + ((_xlfn.RANK.EQ(R273, $R$2:$R$400, 1) / COUNT($R$2:$R$400)) * 0.4) + ((_xlfn.RANK.EQ(M273, Debt_Equity, 0) / COUNT(Debt_Equity)) * 0.2)</f>
        <v>0.62506265664160399</v>
      </c>
      <c r="T273" s="11">
        <f>((_xlfn.RANK.EQ(D273, Alpha, 1) / COUNT(Alpha)) * 0.5) + ((_xlfn.RANK.EQ(E273, Beta, 1) / COUNT(Beta)) * 0.5)</f>
        <v>0.23934837092731828</v>
      </c>
      <c r="U273" s="11">
        <f>((_xlfn.RANK.EQ(H273, Accounts_Re,1 ) / COUNT(Accounts_Re)) * 0.5) + ((_xlfn.RANK.EQ(I273, Acc._payable, 0) / COUNT(Acc._payable)) * 0.5)</f>
        <v>0.4397680157328423</v>
      </c>
      <c r="V273" s="11">
        <f>((_xlfn.RANK.EQ(Q273, $Q$2:$Q$981, 1) / COUNT($Q$2:$Q$981)) * 0.4) + ((_xlfn.RANK.EQ(T273, $T$2:$T$981,1 ) / COUNT($T$2:$T$981)) * 0.4) + ((_xlfn.RANK.EQ(U273, $U$2:$U$981, 1) / COUNT($U$2:$U$981)) * 0.1)</f>
        <v>0.30827067669172931</v>
      </c>
      <c r="W273" s="11">
        <f>((_xlfn.RANK.EQ(AA273, $AA$2:$AA$982, 1) / COUNT($AA$2:$AA$982)) * 0.5) + ((_xlfn.RANK.EQ(AB273, $AB$2:$AB$982,1 ) / COUNT($AB$2:$AB$982)) * 0.5)</f>
        <v>0.32330827067669171</v>
      </c>
      <c r="X273" s="11">
        <f>((_xlfn.RANK.EQ(AC273, $AC$2:$AC$982, 1) / COUNT($AC$2:$AC$983)) * 1)</f>
        <v>0.19799498746867167</v>
      </c>
      <c r="Y273" s="62">
        <f>((_xlfn.RANK.EQ(C273, Price, 0) / COUNT(Price)) * 0.5) + ((_xlfn.RANK.EQ(AD273, Price_BVPS, 1) / COUNT(Price_BVPS)) * 0.5)</f>
        <v>0.64786967418546371</v>
      </c>
      <c r="Z273" s="8">
        <f>IF(OR(H273="", I273="", H273=0, I273=0), 0, H273-I273)</f>
        <v>0</v>
      </c>
      <c r="AA273">
        <f>IF(OR(H273="", I273="", H273=0, I273=0), 0, (H273-I273) / ( (ABS(I273))))</f>
        <v>0</v>
      </c>
      <c r="AB273">
        <f>IF(OR(H273="", I273="", H273=0, I273=0), 0, (H273-I273) / ( (ABS(H273))))</f>
        <v>0</v>
      </c>
      <c r="AC273">
        <f>IF(OR(H273="", I273="", H273=0, I273=0), 0, IF(ABS(H273-I273) = (ABS(H273) + ABS(I273)), 0, (H273-I273) / ((ABS(H273) + ABS(I273)) / 200)))</f>
        <v>0</v>
      </c>
      <c r="AD273" s="2">
        <f>G273-C273</f>
        <v>-5.4882903099060059</v>
      </c>
    </row>
    <row r="274" spans="1:30" x14ac:dyDescent="0.25">
      <c r="A274" s="7" t="s">
        <v>787</v>
      </c>
      <c r="B274" s="7" t="s">
        <v>788</v>
      </c>
      <c r="C274" s="8">
        <v>11.420000076293945</v>
      </c>
      <c r="D274" s="9">
        <v>6.4768364227037467E-2</v>
      </c>
      <c r="E274" s="9">
        <v>0.28589142232746484</v>
      </c>
      <c r="F274" s="9">
        <v>7473.837890625</v>
      </c>
      <c r="G274" s="9">
        <v>1.0348130464553833</v>
      </c>
      <c r="H274" s="8"/>
      <c r="I274" s="8"/>
      <c r="J274" s="68"/>
      <c r="K274" s="7" t="s">
        <v>635</v>
      </c>
      <c r="L274" s="7" t="s">
        <v>574</v>
      </c>
      <c r="M274" s="9">
        <v>48.357913970947266</v>
      </c>
      <c r="N274" s="9">
        <v>5.0700001884251833E-4</v>
      </c>
      <c r="O274" s="10">
        <v>13.704000091552734</v>
      </c>
      <c r="P274" s="2">
        <f>C274-O274</f>
        <v>-2.2840000152587887</v>
      </c>
      <c r="Q274" s="11">
        <f>((_xlfn.RANK.EQ(F274, PE, 1) / COUNT(PE)) * 0.4) + ((_xlfn.RANK.EQ(N274, Cash_Ratio, 1) / COUNT(Cash_Ratio)) * 0.4) + ((_xlfn.RANK.EQ(M274, Debt_Equity, 0) / COUNT(Debt_Equity)) * 0.2)</f>
        <v>0.50978329215264317</v>
      </c>
      <c r="R274" s="9">
        <v>5.0700001884251833E-4</v>
      </c>
      <c r="S274" s="30">
        <f>((_xlfn.RANK.EQ(F274, PE, 1) / COUNT(PE)) * 0.4) + ((_xlfn.RANK.EQ(R274, $R$2:$R$400, 1) / COUNT($R$2:$R$400)) * 0.4) + ((_xlfn.RANK.EQ(M274, Debt_Equity, 0) / COUNT(Debt_Equity)) * 0.2)</f>
        <v>0.62155388471177953</v>
      </c>
      <c r="T274" s="11">
        <f>((_xlfn.RANK.EQ(D274, Alpha, 1) / COUNT(Alpha)) * 0.5) + ((_xlfn.RANK.EQ(E274, Beta, 1) / COUNT(Beta)) * 0.5)</f>
        <v>0.27568922305764409</v>
      </c>
      <c r="U274" s="11">
        <f>((_xlfn.RANK.EQ(H274, Accounts_Re,1 ) / COUNT(Accounts_Re)) * 0.5) + ((_xlfn.RANK.EQ(I274, Acc._payable, 0) / COUNT(Acc._payable)) * 0.5)</f>
        <v>0.47722119925344153</v>
      </c>
      <c r="V274" s="11">
        <f>((_xlfn.RANK.EQ(Q274, $Q$2:$Q$981, 1) / COUNT($Q$2:$Q$981)) * 0.4) + ((_xlfn.RANK.EQ(T274, $T$2:$T$981,1 ) / COUNT($T$2:$T$981)) * 0.4) + ((_xlfn.RANK.EQ(U274, $U$2:$U$981, 1) / COUNT($U$2:$U$981)) * 0.1)</f>
        <v>0.33709273182957389</v>
      </c>
      <c r="W274" s="11">
        <f>((_xlfn.RANK.EQ(AA274, $AA$2:$AA$982, 1) / COUNT($AA$2:$AA$982)) * 0.5) + ((_xlfn.RANK.EQ(AB274, $AB$2:$AB$982,1 ) / COUNT($AB$2:$AB$982)) * 0.5)</f>
        <v>0.32330827067669171</v>
      </c>
      <c r="X274" s="11">
        <f>((_xlfn.RANK.EQ(AC274, $AC$2:$AC$982, 1) / COUNT($AC$2:$AC$983)) * 1)</f>
        <v>0.19799498746867167</v>
      </c>
      <c r="Y274" s="62">
        <f>((_xlfn.RANK.EQ(C274, Price, 0) / COUNT(Price)) * 0.5) + ((_xlfn.RANK.EQ(AD274, Price_BVPS, 1) / COUNT(Price_BVPS)) * 0.5)</f>
        <v>0.51378446115288223</v>
      </c>
      <c r="Z274" s="8">
        <f>IF(OR(H274="", I274="", H274=0, I274=0), 0, H274-I274)</f>
        <v>0</v>
      </c>
      <c r="AA274">
        <f>IF(OR(H274="", I274="", H274=0, I274=0), 0, (H274-I274) / ( (ABS(I274))))</f>
        <v>0</v>
      </c>
      <c r="AB274">
        <f>IF(OR(H274="", I274="", H274=0, I274=0), 0, (H274-I274) / ( (ABS(H274))))</f>
        <v>0</v>
      </c>
      <c r="AC274">
        <f>IF(OR(H274="", I274="", H274=0, I274=0), 0, IF(ABS(H274-I274) = (ABS(H274) + ABS(I274)), 0, (H274-I274) / ((ABS(H274) + ABS(I274)) / 200)))</f>
        <v>0</v>
      </c>
      <c r="AD274" s="2">
        <f>G274-C274</f>
        <v>-10.385187029838562</v>
      </c>
    </row>
    <row r="275" spans="1:30" x14ac:dyDescent="0.25">
      <c r="A275" s="7" t="s">
        <v>836</v>
      </c>
      <c r="B275" s="7" t="s">
        <v>837</v>
      </c>
      <c r="C275" s="8">
        <v>11.140000343322754</v>
      </c>
      <c r="D275" s="9">
        <v>9.7262022480697641E-3</v>
      </c>
      <c r="E275" s="9">
        <v>0.30806120891252198</v>
      </c>
      <c r="F275" s="9">
        <v>65.794174194335938</v>
      </c>
      <c r="G275" s="9">
        <v>5.4882111549377441</v>
      </c>
      <c r="H275" s="8">
        <v>0</v>
      </c>
      <c r="I275" s="8"/>
      <c r="J275" s="68"/>
      <c r="K275" s="7" t="s">
        <v>635</v>
      </c>
      <c r="L275" s="7" t="s">
        <v>807</v>
      </c>
      <c r="M275" s="9">
        <v>0</v>
      </c>
      <c r="N275" s="9">
        <v>2.0779999904334545E-3</v>
      </c>
      <c r="O275" s="10">
        <v>13.292000198364258</v>
      </c>
      <c r="P275" s="2">
        <f>C275-O275</f>
        <v>-2.1519998550415043</v>
      </c>
      <c r="Q275" s="11">
        <f>((_xlfn.RANK.EQ(F275, PE, 1) / COUNT(PE)) * 0.4) + ((_xlfn.RANK.EQ(N275, Cash_Ratio, 1) / COUNT(Cash_Ratio)) * 0.4) + ((_xlfn.RANK.EQ(M275, Debt_Equity, 0) / COUNT(Debt_Equity)) * 0.2)</f>
        <v>0.50172250414020925</v>
      </c>
      <c r="R275" s="9">
        <v>2.0779999904334545E-3</v>
      </c>
      <c r="S275" s="30">
        <f>((_xlfn.RANK.EQ(F275, PE, 1) / COUNT(PE)) * 0.4) + ((_xlfn.RANK.EQ(R275, $R$2:$R$400, 1) / COUNT($R$2:$R$400)) * 0.4) + ((_xlfn.RANK.EQ(M275, Debt_Equity, 0) / COUNT(Debt_Equity)) * 0.2)</f>
        <v>0.61102756892230581</v>
      </c>
      <c r="T275" s="11">
        <f>((_xlfn.RANK.EQ(D275, Alpha, 1) / COUNT(Alpha)) * 0.5) + ((_xlfn.RANK.EQ(E275, Beta, 1) / COUNT(Beta)) * 0.5)</f>
        <v>0.22681704260651628</v>
      </c>
      <c r="U275" s="11">
        <f>((_xlfn.RANK.EQ(H275, Accounts_Re,1 ) / COUNT(Accounts_Re)) * 0.5) + ((_xlfn.RANK.EQ(I275, Acc._payable, 0) / COUNT(Acc._payable)) * 0.5)</f>
        <v>0.47722119925344153</v>
      </c>
      <c r="V275" s="11">
        <f>((_xlfn.RANK.EQ(Q275, $Q$2:$Q$981, 1) / COUNT($Q$2:$Q$981)) * 0.4) + ((_xlfn.RANK.EQ(T275, $T$2:$T$981,1 ) / COUNT($T$2:$T$981)) * 0.4) + ((_xlfn.RANK.EQ(U275, $U$2:$U$981, 1) / COUNT($U$2:$U$981)) * 0.1)</f>
        <v>0.2979949874686717</v>
      </c>
      <c r="W275" s="11">
        <f>((_xlfn.RANK.EQ(AA275, $AA$2:$AA$982, 1) / COUNT($AA$2:$AA$982)) * 0.5) + ((_xlfn.RANK.EQ(AB275, $AB$2:$AB$982,1 ) / COUNT($AB$2:$AB$982)) * 0.5)</f>
        <v>0.32330827067669171</v>
      </c>
      <c r="X275" s="11">
        <f>((_xlfn.RANK.EQ(AC275, $AC$2:$AC$982, 1) / COUNT($AC$2:$AC$983)) * 1)</f>
        <v>0.19799498746867167</v>
      </c>
      <c r="Y275" s="62">
        <f>((_xlfn.RANK.EQ(C275, Price, 0) / COUNT(Price)) * 0.5) + ((_xlfn.RANK.EQ(AD275, Price_BVPS, 1) / COUNT(Price_BVPS)) * 0.5)</f>
        <v>0.68295739348370921</v>
      </c>
      <c r="Z275" s="8">
        <f>IF(OR(H275="", I275="", H275=0, I275=0), 0, H275-I275)</f>
        <v>0</v>
      </c>
      <c r="AA275">
        <f>IF(OR(H275="", I275="", H275=0, I275=0), 0, (H275-I275) / ( (ABS(I275))))</f>
        <v>0</v>
      </c>
      <c r="AB275">
        <f>IF(OR(H275="", I275="", H275=0, I275=0), 0, (H275-I275) / ( (ABS(H275))))</f>
        <v>0</v>
      </c>
      <c r="AC275">
        <f>IF(OR(H275="", I275="", H275=0, I275=0), 0, IF(ABS(H275-I275) = (ABS(H275) + ABS(I275)), 0, (H275-I275) / ((ABS(H275) + ABS(I275)) / 200)))</f>
        <v>0</v>
      </c>
      <c r="AD275" s="2">
        <f>G275-C275</f>
        <v>-5.6517891883850098</v>
      </c>
    </row>
    <row r="276" spans="1:30" x14ac:dyDescent="0.25">
      <c r="A276" s="7" t="s">
        <v>885</v>
      </c>
      <c r="B276" s="7" t="s">
        <v>790</v>
      </c>
      <c r="C276" s="8">
        <v>10.850000381469727</v>
      </c>
      <c r="D276" s="9">
        <v>-0.12378546042503419</v>
      </c>
      <c r="E276" s="9">
        <v>-0.27097041333320487</v>
      </c>
      <c r="F276" s="9">
        <v>34.0625</v>
      </c>
      <c r="G276" s="9">
        <v>1.1853959560394287</v>
      </c>
      <c r="H276" s="8">
        <v>0</v>
      </c>
      <c r="I276" s="8"/>
      <c r="J276" s="68"/>
      <c r="K276" s="7" t="s">
        <v>635</v>
      </c>
      <c r="L276" s="29" t="s">
        <v>577</v>
      </c>
      <c r="M276" s="9">
        <v>0</v>
      </c>
      <c r="N276" s="9">
        <v>8.4847003221511841E-2</v>
      </c>
      <c r="O276" s="10">
        <v>12.931999969482423</v>
      </c>
      <c r="P276" s="2">
        <f>C276-O276</f>
        <v>-2.081999588012696</v>
      </c>
      <c r="Q276" s="11">
        <f>((_xlfn.RANK.EQ(F276, PE, 1) / COUNT(PE)) * 0.4) + ((_xlfn.RANK.EQ(N276, Cash_Ratio, 1) / COUNT(Cash_Ratio)) * 0.4) + ((_xlfn.RANK.EQ(M276, Debt_Equity, 0) / COUNT(Debt_Equity)) * 0.2)</f>
        <v>0.49694377285971114</v>
      </c>
      <c r="R276" s="9">
        <v>8.4847003221511841E-2</v>
      </c>
      <c r="S276" s="30">
        <f>((_xlfn.RANK.EQ(F276, PE, 1) / COUNT(PE)) * 0.4) + ((_xlfn.RANK.EQ(R276, $R$2:$R$400, 1) / COUNT($R$2:$R$400)) * 0.4) + ((_xlfn.RANK.EQ(M276, Debt_Equity, 0) / COUNT(Debt_Equity)) * 0.2)</f>
        <v>0.57994987468671688</v>
      </c>
      <c r="T276" s="11">
        <f>((_xlfn.RANK.EQ(D276, Alpha, 1) / COUNT(Alpha)) * 0.5) + ((_xlfn.RANK.EQ(E276, Beta, 1) / COUNT(Beta)) * 0.5)</f>
        <v>0.11779448621553884</v>
      </c>
      <c r="U276" s="11">
        <f>((_xlfn.RANK.EQ(H276, Accounts_Re,1 ) / COUNT(Accounts_Re)) * 0.5) + ((_xlfn.RANK.EQ(I276, Acc._payable, 0) / COUNT(Acc._payable)) * 0.5)</f>
        <v>0.47722119925344153</v>
      </c>
      <c r="V276" s="11">
        <f>((_xlfn.RANK.EQ(Q276, $Q$2:$Q$981, 1) / COUNT($Q$2:$Q$981)) * 0.4) + ((_xlfn.RANK.EQ(T276, $T$2:$T$981,1 ) / COUNT($T$2:$T$981)) * 0.4) + ((_xlfn.RANK.EQ(U276, $U$2:$U$981, 1) / COUNT($U$2:$U$981)) * 0.1)</f>
        <v>0.27493734335839598</v>
      </c>
      <c r="W276" s="11">
        <f>((_xlfn.RANK.EQ(AA276, $AA$2:$AA$982, 1) / COUNT($AA$2:$AA$982)) * 0.5) + ((_xlfn.RANK.EQ(AB276, $AB$2:$AB$982,1 ) / COUNT($AB$2:$AB$982)) * 0.5)</f>
        <v>0.32330827067669171</v>
      </c>
      <c r="X276" s="11">
        <f>((_xlfn.RANK.EQ(AC276, $AC$2:$AC$982, 1) / COUNT($AC$2:$AC$983)) * 1)</f>
        <v>0.19799498746867167</v>
      </c>
      <c r="Y276" s="62">
        <f>((_xlfn.RANK.EQ(C276, Price, 0) / COUNT(Price)) * 0.5) + ((_xlfn.RANK.EQ(AD276, Price_BVPS, 1) / COUNT(Price_BVPS)) * 0.5)</f>
        <v>0.59774436090225558</v>
      </c>
      <c r="Z276" s="8">
        <f>IF(OR(H276="", I276="", H276=0, I276=0), 0, H276-I276)</f>
        <v>0</v>
      </c>
      <c r="AA276">
        <f>IF(OR(H276="", I276="", H276=0, I276=0), 0, (H276-I276) / ( (ABS(I276))))</f>
        <v>0</v>
      </c>
      <c r="AB276">
        <f>IF(OR(H276="", I276="", H276=0, I276=0), 0, (H276-I276) / ( (ABS(H276))))</f>
        <v>0</v>
      </c>
      <c r="AC276">
        <f>IF(OR(H276="", I276="", H276=0, I276=0), 0, IF(ABS(H276-I276) = (ABS(H276) + ABS(I276)), 0, (H276-I276) / ((ABS(H276) + ABS(I276)) / 200)))</f>
        <v>0</v>
      </c>
      <c r="AD276" s="2">
        <f>G276-C276</f>
        <v>-9.6646044254302979</v>
      </c>
    </row>
    <row r="277" spans="1:30" x14ac:dyDescent="0.25">
      <c r="A277" s="7" t="s">
        <v>744</v>
      </c>
      <c r="B277" s="7" t="s">
        <v>745</v>
      </c>
      <c r="C277" s="8">
        <v>11.800000190734863</v>
      </c>
      <c r="D277" s="9">
        <v>-1.5866982210201656E-2</v>
      </c>
      <c r="E277" s="9">
        <v>-0.1969816419869567</v>
      </c>
      <c r="F277" s="9">
        <v>61.139167785644531</v>
      </c>
      <c r="G277" s="9">
        <v>7.4799880981445313</v>
      </c>
      <c r="H277" s="8"/>
      <c r="I277" s="8"/>
      <c r="J277" s="68"/>
      <c r="K277" s="7" t="s">
        <v>635</v>
      </c>
      <c r="L277" s="7" t="s">
        <v>388</v>
      </c>
      <c r="M277" s="9">
        <v>0</v>
      </c>
      <c r="N277" s="9">
        <v>1.9359999569132924E-3</v>
      </c>
      <c r="O277" s="10">
        <v>13.902000236511231</v>
      </c>
      <c r="P277" s="2">
        <f>C277-O277</f>
        <v>-2.1020000457763679</v>
      </c>
      <c r="Q277" s="11">
        <f>((_xlfn.RANK.EQ(F277, PE, 1) / COUNT(PE)) * 0.4) + ((_xlfn.RANK.EQ(N277, Cash_Ratio, 1) / COUNT(Cash_Ratio)) * 0.4) + ((_xlfn.RANK.EQ(M277, Debt_Equity, 0) / COUNT(Debt_Equity)) * 0.2)</f>
        <v>0.48987309262555684</v>
      </c>
      <c r="R277" s="9">
        <v>1.9359999569132924E-3</v>
      </c>
      <c r="S277" s="30">
        <f>((_xlfn.RANK.EQ(F277, PE, 1) / COUNT(PE)) * 0.4) + ((_xlfn.RANK.EQ(R277, $R$2:$R$400, 1) / COUNT($R$2:$R$400)) * 0.4) + ((_xlfn.RANK.EQ(M277, Debt_Equity, 0) / COUNT(Debt_Equity)) * 0.2)</f>
        <v>0.60000000000000009</v>
      </c>
      <c r="T277" s="11">
        <f>((_xlfn.RANK.EQ(D277, Alpha, 1) / COUNT(Alpha)) * 0.5) + ((_xlfn.RANK.EQ(E277, Beta, 1) / COUNT(Beta)) * 0.5)</f>
        <v>0.15538847117794485</v>
      </c>
      <c r="U277" s="11">
        <f>((_xlfn.RANK.EQ(H277, Accounts_Re,1 ) / COUNT(Accounts_Re)) * 0.5) + ((_xlfn.RANK.EQ(I277, Acc._payable, 0) / COUNT(Acc._payable)) * 0.5)</f>
        <v>0.47722119925344153</v>
      </c>
      <c r="V277" s="11">
        <f>((_xlfn.RANK.EQ(Q277, $Q$2:$Q$981, 1) / COUNT($Q$2:$Q$981)) * 0.4) + ((_xlfn.RANK.EQ(T277, $T$2:$T$981,1 ) / COUNT($T$2:$T$981)) * 0.4) + ((_xlfn.RANK.EQ(U277, $U$2:$U$981, 1) / COUNT($U$2:$U$981)) * 0.1)</f>
        <v>0.26992481203007523</v>
      </c>
      <c r="W277" s="11">
        <f>((_xlfn.RANK.EQ(AA277, $AA$2:$AA$982, 1) / COUNT($AA$2:$AA$982)) * 0.5) + ((_xlfn.RANK.EQ(AB277, $AB$2:$AB$982,1 ) / COUNT($AB$2:$AB$982)) * 0.5)</f>
        <v>0.32330827067669171</v>
      </c>
      <c r="X277" s="11">
        <f>((_xlfn.RANK.EQ(AC277, $AC$2:$AC$982, 1) / COUNT($AC$2:$AC$983)) * 1)</f>
        <v>0.19799498746867167</v>
      </c>
      <c r="Y277" s="62">
        <f>((_xlfn.RANK.EQ(C277, Price, 0) / COUNT(Price)) * 0.5) + ((_xlfn.RANK.EQ(AD277, Price_BVPS, 1) / COUNT(Price_BVPS)) * 0.5)</f>
        <v>0.67042606516290726</v>
      </c>
      <c r="Z277" s="8">
        <f>IF(OR(H277="", I277="", H277=0, I277=0), 0, H277-I277)</f>
        <v>0</v>
      </c>
      <c r="AA277">
        <f>IF(OR(H277="", I277="", H277=0, I277=0), 0, (H277-I277) / ( (ABS(I277))))</f>
        <v>0</v>
      </c>
      <c r="AB277">
        <f>IF(OR(H277="", I277="", H277=0, I277=0), 0, (H277-I277) / ( (ABS(H277))))</f>
        <v>0</v>
      </c>
      <c r="AC277">
        <f>IF(OR(H277="", I277="", H277=0, I277=0), 0, IF(ABS(H277-I277) = (ABS(H277) + ABS(I277)), 0, (H277-I277) / ((ABS(H277) + ABS(I277)) / 200)))</f>
        <v>0</v>
      </c>
      <c r="AD277" s="2">
        <f>G277-C277</f>
        <v>-4.320012092590332</v>
      </c>
    </row>
    <row r="278" spans="1:30" x14ac:dyDescent="0.25">
      <c r="A278" s="7" t="s">
        <v>779</v>
      </c>
      <c r="B278" s="7" t="s">
        <v>780</v>
      </c>
      <c r="C278" s="8">
        <v>11.449999809265137</v>
      </c>
      <c r="D278" s="9">
        <v>1.4889272502094901E-2</v>
      </c>
      <c r="E278" s="9">
        <v>0.20557571747215897</v>
      </c>
      <c r="F278" s="9">
        <v>54.333335876464844</v>
      </c>
      <c r="G278" s="9">
        <v>7.6445469856262207</v>
      </c>
      <c r="H278" s="8">
        <v>0</v>
      </c>
      <c r="I278" s="8"/>
      <c r="J278" s="68"/>
      <c r="K278" s="7" t="s">
        <v>635</v>
      </c>
      <c r="L278" s="7" t="s">
        <v>776</v>
      </c>
      <c r="M278" s="9">
        <v>2.266632080078125</v>
      </c>
      <c r="N278" s="9">
        <v>1.0652000084519386E-2</v>
      </c>
      <c r="O278" s="10">
        <v>13.673999786376953</v>
      </c>
      <c r="P278" s="2">
        <f>C278-O278</f>
        <v>-2.2239999771118164</v>
      </c>
      <c r="Q278" s="11">
        <f>((_xlfn.RANK.EQ(F278, PE, 1) / COUNT(PE)) * 0.4) + ((_xlfn.RANK.EQ(N278, Cash_Ratio, 1) / COUNT(Cash_Ratio)) * 0.4) + ((_xlfn.RANK.EQ(M278, Debt_Equity, 0) / COUNT(Debt_Equity)) * 0.2)</f>
        <v>0.48883870453518957</v>
      </c>
      <c r="R278" s="9">
        <v>1.0652000084519386E-2</v>
      </c>
      <c r="S278" s="30">
        <f>((_xlfn.RANK.EQ(F278, PE, 1) / COUNT(PE)) * 0.4) + ((_xlfn.RANK.EQ(R278, $R$2:$R$400, 1) / COUNT($R$2:$R$400)) * 0.4) + ((_xlfn.RANK.EQ(M278, Debt_Equity, 0) / COUNT(Debt_Equity)) * 0.2)</f>
        <v>0.59197994987468672</v>
      </c>
      <c r="T278" s="11">
        <f>((_xlfn.RANK.EQ(D278, Alpha, 1) / COUNT(Alpha)) * 0.5) + ((_xlfn.RANK.EQ(E278, Beta, 1) / COUNT(Beta)) * 0.5)</f>
        <v>0.21553884711779447</v>
      </c>
      <c r="U278" s="11">
        <f>((_xlfn.RANK.EQ(H278, Accounts_Re,1 ) / COUNT(Accounts_Re)) * 0.5) + ((_xlfn.RANK.EQ(I278, Acc._payable, 0) / COUNT(Acc._payable)) * 0.5)</f>
        <v>0.47722119925344153</v>
      </c>
      <c r="V278" s="11">
        <f>((_xlfn.RANK.EQ(Q278, $Q$2:$Q$981, 1) / COUNT($Q$2:$Q$981)) * 0.4) + ((_xlfn.RANK.EQ(T278, $T$2:$T$981,1 ) / COUNT($T$2:$T$981)) * 0.4) + ((_xlfn.RANK.EQ(U278, $U$2:$U$981, 1) / COUNT($U$2:$U$981)) * 0.1)</f>
        <v>0.28195488721804512</v>
      </c>
      <c r="W278" s="11">
        <f>((_xlfn.RANK.EQ(AA278, $AA$2:$AA$982, 1) / COUNT($AA$2:$AA$982)) * 0.5) + ((_xlfn.RANK.EQ(AB278, $AB$2:$AB$982,1 ) / COUNT($AB$2:$AB$982)) * 0.5)</f>
        <v>0.32330827067669171</v>
      </c>
      <c r="X278" s="11">
        <f>((_xlfn.RANK.EQ(AC278, $AC$2:$AC$982, 1) / COUNT($AC$2:$AC$983)) * 1)</f>
        <v>0.19799498746867167</v>
      </c>
      <c r="Y278" s="62">
        <f>((_xlfn.RANK.EQ(C278, Price, 0) / COUNT(Price)) * 0.5) + ((_xlfn.RANK.EQ(AD278, Price_BVPS, 1) / COUNT(Price_BVPS)) * 0.5)</f>
        <v>0.70426065162907259</v>
      </c>
      <c r="Z278" s="8">
        <f>IF(OR(H278="", I278="", H278=0, I278=0), 0, H278-I278)</f>
        <v>0</v>
      </c>
      <c r="AA278">
        <f>IF(OR(H278="", I278="", H278=0, I278=0), 0, (H278-I278) / ( (ABS(I278))))</f>
        <v>0</v>
      </c>
      <c r="AB278">
        <f>IF(OR(H278="", I278="", H278=0, I278=0), 0, (H278-I278) / ( (ABS(H278))))</f>
        <v>0</v>
      </c>
      <c r="AC278">
        <f>IF(OR(H278="", I278="", H278=0, I278=0), 0, IF(ABS(H278-I278) = (ABS(H278) + ABS(I278)), 0, (H278-I278) / ((ABS(H278) + ABS(I278)) / 200)))</f>
        <v>0</v>
      </c>
      <c r="AD278" s="2">
        <f>G278-C278</f>
        <v>-3.805452823638916</v>
      </c>
    </row>
    <row r="279" spans="1:30" x14ac:dyDescent="0.25">
      <c r="A279" s="7" t="s">
        <v>863</v>
      </c>
      <c r="B279" s="7" t="s">
        <v>864</v>
      </c>
      <c r="C279" s="8">
        <v>11.029999732971191</v>
      </c>
      <c r="D279" s="9">
        <v>4.7991322576927137E-3</v>
      </c>
      <c r="E279" s="9">
        <v>0.33650965518581916</v>
      </c>
      <c r="F279" s="9">
        <v>48.474567413330078</v>
      </c>
      <c r="G279" s="9">
        <v>6.3095979690551758</v>
      </c>
      <c r="H279" s="8">
        <v>0</v>
      </c>
      <c r="I279" s="8"/>
      <c r="J279" s="68"/>
      <c r="K279" s="7" t="s">
        <v>635</v>
      </c>
      <c r="L279" s="7" t="s">
        <v>388</v>
      </c>
      <c r="M279" s="9">
        <v>0</v>
      </c>
      <c r="N279" s="9">
        <v>8.2830004394054413E-3</v>
      </c>
      <c r="O279" s="10">
        <v>13.23799991607666</v>
      </c>
      <c r="P279" s="2">
        <f>C279-O279</f>
        <v>-2.2080001831054688</v>
      </c>
      <c r="Q279" s="11">
        <f>((_xlfn.RANK.EQ(F279, PE, 1) / COUNT(PE)) * 0.4) + ((_xlfn.RANK.EQ(N279, Cash_Ratio, 1) / COUNT(Cash_Ratio)) * 0.4) + ((_xlfn.RANK.EQ(M279, Debt_Equity, 0) / COUNT(Debt_Equity)) * 0.2)</f>
        <v>0.48519000681916813</v>
      </c>
      <c r="R279" s="9">
        <v>8.2830004394054413E-3</v>
      </c>
      <c r="S279" s="30">
        <f>((_xlfn.RANK.EQ(F279, PE, 1) / COUNT(PE)) * 0.4) + ((_xlfn.RANK.EQ(R279, $R$2:$R$400, 1) / COUNT($R$2:$R$400)) * 0.4) + ((_xlfn.RANK.EQ(M279, Debt_Equity, 0) / COUNT(Debt_Equity)) * 0.2)</f>
        <v>0.58997493734335849</v>
      </c>
      <c r="T279" s="11">
        <f>((_xlfn.RANK.EQ(D279, Alpha, 1) / COUNT(Alpha)) * 0.5) + ((_xlfn.RANK.EQ(E279, Beta, 1) / COUNT(Beta)) * 0.5)</f>
        <v>0.25438596491228072</v>
      </c>
      <c r="U279" s="11">
        <f>((_xlfn.RANK.EQ(H279, Accounts_Re,1 ) / COUNT(Accounts_Re)) * 0.5) + ((_xlfn.RANK.EQ(I279, Acc._payable, 0) / COUNT(Acc._payable)) * 0.5)</f>
        <v>0.47722119925344153</v>
      </c>
      <c r="V279" s="11">
        <f>((_xlfn.RANK.EQ(Q279, $Q$2:$Q$981, 1) / COUNT($Q$2:$Q$981)) * 0.4) + ((_xlfn.RANK.EQ(T279, $T$2:$T$981,1 ) / COUNT($T$2:$T$981)) * 0.4) + ((_xlfn.RANK.EQ(U279, $U$2:$U$981, 1) / COUNT($U$2:$U$981)) * 0.1)</f>
        <v>0.30100250626566416</v>
      </c>
      <c r="W279" s="11">
        <f>((_xlfn.RANK.EQ(AA279, $AA$2:$AA$982, 1) / COUNT($AA$2:$AA$982)) * 0.5) + ((_xlfn.RANK.EQ(AB279, $AB$2:$AB$982,1 ) / COUNT($AB$2:$AB$982)) * 0.5)</f>
        <v>0.32330827067669171</v>
      </c>
      <c r="X279" s="11">
        <f>((_xlfn.RANK.EQ(AC279, $AC$2:$AC$982, 1) / COUNT($AC$2:$AC$983)) * 1)</f>
        <v>0.19799498746867167</v>
      </c>
      <c r="Y279" s="62">
        <f>((_xlfn.RANK.EQ(C279, Price, 0) / COUNT(Price)) * 0.5) + ((_xlfn.RANK.EQ(AD279, Price_BVPS, 1) / COUNT(Price_BVPS)) * 0.5)</f>
        <v>0.72807017543859653</v>
      </c>
      <c r="Z279" s="8">
        <f>IF(OR(H279="", I279="", H279=0, I279=0), 0, H279-I279)</f>
        <v>0</v>
      </c>
      <c r="AA279">
        <f>IF(OR(H279="", I279="", H279=0, I279=0), 0, (H279-I279) / ( (ABS(I279))))</f>
        <v>0</v>
      </c>
      <c r="AB279">
        <f>IF(OR(H279="", I279="", H279=0, I279=0), 0, (H279-I279) / ( (ABS(H279))))</f>
        <v>0</v>
      </c>
      <c r="AC279">
        <f>IF(OR(H279="", I279="", H279=0, I279=0), 0, IF(ABS(H279-I279) = (ABS(H279) + ABS(I279)), 0, (H279-I279) / ((ABS(H279) + ABS(I279)) / 200)))</f>
        <v>0</v>
      </c>
      <c r="AD279" s="2">
        <f>G279-C279</f>
        <v>-4.7204017639160156</v>
      </c>
    </row>
    <row r="280" spans="1:30" x14ac:dyDescent="0.25">
      <c r="A280" s="7" t="s">
        <v>785</v>
      </c>
      <c r="B280" s="7" t="s">
        <v>786</v>
      </c>
      <c r="C280" s="8">
        <v>11.420000076293945</v>
      </c>
      <c r="D280" s="9">
        <v>2.1194647309246382E-2</v>
      </c>
      <c r="E280" s="9">
        <v>0.31993699577057561</v>
      </c>
      <c r="F280" s="9">
        <v>71.608047485351563</v>
      </c>
      <c r="G280" s="9">
        <v>11.506070137023926</v>
      </c>
      <c r="H280" s="8">
        <v>0</v>
      </c>
      <c r="I280" s="8"/>
      <c r="J280" s="68"/>
      <c r="K280" s="7" t="s">
        <v>635</v>
      </c>
      <c r="L280" s="29" t="s">
        <v>518</v>
      </c>
      <c r="M280" s="9">
        <v>5.4917459487915039</v>
      </c>
      <c r="N280" s="9">
        <v>2.5460000615566969E-3</v>
      </c>
      <c r="O280" s="10">
        <v>13.694000053405762</v>
      </c>
      <c r="P280" s="2">
        <f>C280-O280</f>
        <v>-2.2739999771118171</v>
      </c>
      <c r="Q280" s="11">
        <f>((_xlfn.RANK.EQ(F280, PE, 1) / COUNT(PE)) * 0.4) + ((_xlfn.RANK.EQ(N280, Cash_Ratio, 1) / COUNT(Cash_Ratio)) * 0.4) + ((_xlfn.RANK.EQ(M280, Debt_Equity, 0) / COUNT(Debt_Equity)) * 0.2)</f>
        <v>0.4845895657872597</v>
      </c>
      <c r="R280" s="9">
        <v>2.5460000615566969E-3</v>
      </c>
      <c r="S280" s="30">
        <f>((_xlfn.RANK.EQ(F280, PE, 1) / COUNT(PE)) * 0.4) + ((_xlfn.RANK.EQ(R280, $R$2:$R$400, 1) / COUNT($R$2:$R$400)) * 0.4) + ((_xlfn.RANK.EQ(M280, Debt_Equity, 0) / COUNT(Debt_Equity)) * 0.2)</f>
        <v>0.59348370927318306</v>
      </c>
      <c r="T280" s="11">
        <f>((_xlfn.RANK.EQ(D280, Alpha, 1) / COUNT(Alpha)) * 0.5) + ((_xlfn.RANK.EQ(E280, Beta, 1) / COUNT(Beta)) * 0.5)</f>
        <v>0.26190476190476186</v>
      </c>
      <c r="U280" s="11">
        <f>((_xlfn.RANK.EQ(H280, Accounts_Re,1 ) / COUNT(Accounts_Re)) * 0.5) + ((_xlfn.RANK.EQ(I280, Acc._payable, 0) / COUNT(Acc._payable)) * 0.5)</f>
        <v>0.47722119925344153</v>
      </c>
      <c r="V280" s="11">
        <f>((_xlfn.RANK.EQ(Q280, $Q$2:$Q$981, 1) / COUNT($Q$2:$Q$981)) * 0.4) + ((_xlfn.RANK.EQ(T280, $T$2:$T$981,1 ) / COUNT($T$2:$T$981)) * 0.4) + ((_xlfn.RANK.EQ(U280, $U$2:$U$981, 1) / COUNT($U$2:$U$981)) * 0.1)</f>
        <v>0.30601503759398496</v>
      </c>
      <c r="W280" s="11">
        <f>((_xlfn.RANK.EQ(AA280, $AA$2:$AA$982, 1) / COUNT($AA$2:$AA$982)) * 0.5) + ((_xlfn.RANK.EQ(AB280, $AB$2:$AB$982,1 ) / COUNT($AB$2:$AB$982)) * 0.5)</f>
        <v>0.32330827067669171</v>
      </c>
      <c r="X280" s="11">
        <f>((_xlfn.RANK.EQ(AC280, $AC$2:$AC$982, 1) / COUNT($AC$2:$AC$983)) * 1)</f>
        <v>0.19799498746867167</v>
      </c>
      <c r="Y280" s="62">
        <f>((_xlfn.RANK.EQ(C280, Price, 0) / COUNT(Price)) * 0.5) + ((_xlfn.RANK.EQ(AD280, Price_BVPS, 1) / COUNT(Price_BVPS)) * 0.5)</f>
        <v>0.78696741854636598</v>
      </c>
      <c r="Z280" s="8">
        <f>IF(OR(H280="", I280="", H280=0, I280=0), 0, H280-I280)</f>
        <v>0</v>
      </c>
      <c r="AA280">
        <f>IF(OR(H280="", I280="", H280=0, I280=0), 0, (H280-I280) / ( (ABS(I280))))</f>
        <v>0</v>
      </c>
      <c r="AB280">
        <f>IF(OR(H280="", I280="", H280=0, I280=0), 0, (H280-I280) / ( (ABS(H280))))</f>
        <v>0</v>
      </c>
      <c r="AC280">
        <f>IF(OR(H280="", I280="", H280=0, I280=0), 0, IF(ABS(H280-I280) = (ABS(H280) + ABS(I280)), 0, (H280-I280) / ((ABS(H280) + ABS(I280)) / 200)))</f>
        <v>0</v>
      </c>
      <c r="AD280" s="2">
        <f>G280-C280</f>
        <v>8.6070060729980469E-2</v>
      </c>
    </row>
    <row r="281" spans="1:30" x14ac:dyDescent="0.25">
      <c r="A281" s="7" t="s">
        <v>816</v>
      </c>
      <c r="B281" s="7" t="s">
        <v>817</v>
      </c>
      <c r="C281" s="8">
        <v>11.260000228881836</v>
      </c>
      <c r="D281" s="9">
        <v>2.0986989093936662E-2</v>
      </c>
      <c r="E281" s="9">
        <v>0.33946398519765575</v>
      </c>
      <c r="F281" s="9">
        <v>50.145511627197266</v>
      </c>
      <c r="G281" s="9">
        <v>5.0626358985900879</v>
      </c>
      <c r="H281" s="8">
        <v>0</v>
      </c>
      <c r="I281" s="8"/>
      <c r="J281" s="68"/>
      <c r="K281" s="7" t="s">
        <v>635</v>
      </c>
      <c r="L281" s="29" t="s">
        <v>568</v>
      </c>
      <c r="M281" s="9">
        <v>2.2573521137237549</v>
      </c>
      <c r="N281" s="9">
        <v>1.4303999952971935E-2</v>
      </c>
      <c r="O281" s="10">
        <v>13.512000274658202</v>
      </c>
      <c r="P281" s="2">
        <f>C281-O281</f>
        <v>-2.2520000457763665</v>
      </c>
      <c r="Q281" s="11">
        <f>((_xlfn.RANK.EQ(F281, PE, 1) / COUNT(PE)) * 0.4) + ((_xlfn.RANK.EQ(N281, Cash_Ratio, 1) / COUNT(Cash_Ratio)) * 0.4) + ((_xlfn.RANK.EQ(M281, Debt_Equity, 0) / COUNT(Debt_Equity)) * 0.2)</f>
        <v>0.48337451402357484</v>
      </c>
      <c r="R281" s="9">
        <v>1.4303999952971935E-2</v>
      </c>
      <c r="S281" s="30">
        <f>((_xlfn.RANK.EQ(F281, PE, 1) / COUNT(PE)) * 0.4) + ((_xlfn.RANK.EQ(R281, $R$2:$R$400, 1) / COUNT($R$2:$R$400)) * 0.4) + ((_xlfn.RANK.EQ(M281, Debt_Equity, 0) / COUNT(Debt_Equity)) * 0.2)</f>
        <v>0.58446115288220546</v>
      </c>
      <c r="T281" s="11">
        <f>((_xlfn.RANK.EQ(D281, Alpha, 1) / COUNT(Alpha)) * 0.5) + ((_xlfn.RANK.EQ(E281, Beta, 1) / COUNT(Beta)) * 0.5)</f>
        <v>0.2857142857142857</v>
      </c>
      <c r="U281" s="11">
        <f>((_xlfn.RANK.EQ(H281, Accounts_Re,1 ) / COUNT(Accounts_Re)) * 0.5) + ((_xlfn.RANK.EQ(I281, Acc._payable, 0) / COUNT(Acc._payable)) * 0.5)</f>
        <v>0.47722119925344153</v>
      </c>
      <c r="V281" s="11">
        <f>((_xlfn.RANK.EQ(Q281, $Q$2:$Q$981, 1) / COUNT($Q$2:$Q$981)) * 0.4) + ((_xlfn.RANK.EQ(T281, $T$2:$T$981,1 ) / COUNT($T$2:$T$981)) * 0.4) + ((_xlfn.RANK.EQ(U281, $U$2:$U$981, 1) / COUNT($U$2:$U$981)) * 0.1)</f>
        <v>0.33308270676691731</v>
      </c>
      <c r="W281" s="11">
        <f>((_xlfn.RANK.EQ(AA281, $AA$2:$AA$982, 1) / COUNT($AA$2:$AA$982)) * 0.5) + ((_xlfn.RANK.EQ(AB281, $AB$2:$AB$982,1 ) / COUNT($AB$2:$AB$982)) * 0.5)</f>
        <v>0.32330827067669171</v>
      </c>
      <c r="X281" s="11">
        <f>((_xlfn.RANK.EQ(AC281, $AC$2:$AC$982, 1) / COUNT($AC$2:$AC$983)) * 1)</f>
        <v>0.19799498746867167</v>
      </c>
      <c r="Y281" s="62">
        <f>((_xlfn.RANK.EQ(C281, Price, 0) / COUNT(Price)) * 0.5) + ((_xlfn.RANK.EQ(AD281, Price_BVPS, 1) / COUNT(Price_BVPS)) * 0.5)</f>
        <v>0.6578947368421052</v>
      </c>
      <c r="Z281" s="8">
        <f>IF(OR(H281="", I281="", H281=0, I281=0), 0, H281-I281)</f>
        <v>0</v>
      </c>
      <c r="AA281">
        <f>IF(OR(H281="", I281="", H281=0, I281=0), 0, (H281-I281) / ( (ABS(I281))))</f>
        <v>0</v>
      </c>
      <c r="AB281">
        <f>IF(OR(H281="", I281="", H281=0, I281=0), 0, (H281-I281) / ( (ABS(H281))))</f>
        <v>0</v>
      </c>
      <c r="AC281">
        <f>IF(OR(H281="", I281="", H281=0, I281=0), 0, IF(ABS(H281-I281) = (ABS(H281) + ABS(I281)), 0, (H281-I281) / ((ABS(H281) + ABS(I281)) / 200)))</f>
        <v>0</v>
      </c>
      <c r="AD281" s="2">
        <f>G281-C281</f>
        <v>-6.197364330291748</v>
      </c>
    </row>
    <row r="282" spans="1:30" x14ac:dyDescent="0.25">
      <c r="A282" s="7" t="s">
        <v>846</v>
      </c>
      <c r="B282" s="7" t="s">
        <v>847</v>
      </c>
      <c r="C282" s="8">
        <v>11.109999656677246</v>
      </c>
      <c r="D282" s="9">
        <v>3.5017933954151086E-2</v>
      </c>
      <c r="E282" s="9">
        <v>0.33352105008369087</v>
      </c>
      <c r="F282" s="9">
        <v>35.985218048095703</v>
      </c>
      <c r="G282" s="9">
        <v>9.1627874374389648</v>
      </c>
      <c r="H282" s="8">
        <v>0</v>
      </c>
      <c r="I282" s="8">
        <v>19549</v>
      </c>
      <c r="J282" s="68"/>
      <c r="K282" s="7" t="s">
        <v>635</v>
      </c>
      <c r="L282" s="7" t="s">
        <v>388</v>
      </c>
      <c r="M282" s="9">
        <v>0.20406800508499146</v>
      </c>
      <c r="N282" s="9">
        <v>5.2358001470565796E-2</v>
      </c>
      <c r="O282" s="10">
        <v>13.326999664306641</v>
      </c>
      <c r="P282" s="2">
        <f>C282-O282</f>
        <v>-2.2170000076293945</v>
      </c>
      <c r="Q282" s="11">
        <f>((_xlfn.RANK.EQ(F282, PE, 1) / COUNT(PE)) * 0.4) + ((_xlfn.RANK.EQ(N282, Cash_Ratio, 1) / COUNT(Cash_Ratio)) * 0.4) + ((_xlfn.RANK.EQ(M282, Debt_Equity, 0) / COUNT(Debt_Equity)) * 0.2)</f>
        <v>0.48125614389330218</v>
      </c>
      <c r="R282" s="9">
        <v>5.2358001470565796E-2</v>
      </c>
      <c r="S282" s="30">
        <f>((_xlfn.RANK.EQ(F282, PE, 1) / COUNT(PE)) * 0.4) + ((_xlfn.RANK.EQ(R282, $R$2:$R$400, 1) / COUNT($R$2:$R$400)) * 0.4) + ((_xlfn.RANK.EQ(M282, Debt_Equity, 0) / COUNT(Debt_Equity)) * 0.2)</f>
        <v>0.57042606516290728</v>
      </c>
      <c r="T282" s="11">
        <f>((_xlfn.RANK.EQ(D282, Alpha, 1) / COUNT(Alpha)) * 0.5) + ((_xlfn.RANK.EQ(E282, Beta, 1) / COUNT(Beta)) * 0.5)</f>
        <v>0.29197994987468667</v>
      </c>
      <c r="U282" s="11">
        <f>((_xlfn.RANK.EQ(H282, Accounts_Re,1 ) / COUNT(Accounts_Re)) * 0.5) + ((_xlfn.RANK.EQ(I282, Acc._payable, 0) / COUNT(Acc._payable)) * 0.5)</f>
        <v>0.4734758809013816</v>
      </c>
      <c r="V282" s="11">
        <f>((_xlfn.RANK.EQ(Q282, $Q$2:$Q$981, 1) / COUNT($Q$2:$Q$981)) * 0.4) + ((_xlfn.RANK.EQ(T282, $T$2:$T$981,1 ) / COUNT($T$2:$T$981)) * 0.4) + ((_xlfn.RANK.EQ(U282, $U$2:$U$981, 1) / COUNT($U$2:$U$981)) * 0.1)</f>
        <v>0.33759398496240606</v>
      </c>
      <c r="W282" s="11">
        <f>((_xlfn.RANK.EQ(AA282, $AA$2:$AA$982, 1) / COUNT($AA$2:$AA$982)) * 0.5) + ((_xlfn.RANK.EQ(AB282, $AB$2:$AB$982,1 ) / COUNT($AB$2:$AB$982)) * 0.5)</f>
        <v>0.32330827067669171</v>
      </c>
      <c r="X282" s="11">
        <f>((_xlfn.RANK.EQ(AC282, $AC$2:$AC$982, 1) / COUNT($AC$2:$AC$983)) * 1)</f>
        <v>0.19799498746867167</v>
      </c>
      <c r="Y282" s="62">
        <f>((_xlfn.RANK.EQ(C282, Price, 0) / COUNT(Price)) * 0.5) + ((_xlfn.RANK.EQ(AD282, Price_BVPS, 1) / COUNT(Price_BVPS)) * 0.5)</f>
        <v>0.77819548872180455</v>
      </c>
      <c r="Z282" s="8">
        <f>IF(OR(H282="", I282="", H282=0, I282=0), 0, H282-I282)</f>
        <v>0</v>
      </c>
      <c r="AA282">
        <f>IF(OR(H282="", I282="", H282=0, I282=0), 0, (H282-I282) / ( (ABS(I282))))</f>
        <v>0</v>
      </c>
      <c r="AB282">
        <f>IF(OR(H282="", I282="", H282=0, I282=0), 0, (H282-I282) / ( (ABS(H282))))</f>
        <v>0</v>
      </c>
      <c r="AC282">
        <f>IF(OR(H282="", I282="", H282=0, I282=0), 0, IF(ABS(H282-I282) = (ABS(H282) + ABS(I282)), 0, (H282-I282) / ((ABS(H282) + ABS(I282)) / 200)))</f>
        <v>0</v>
      </c>
      <c r="AD282" s="2">
        <f>G282-C282</f>
        <v>-1.9472122192382813</v>
      </c>
    </row>
    <row r="283" spans="1:30" x14ac:dyDescent="0.25">
      <c r="A283" s="7" t="s">
        <v>754</v>
      </c>
      <c r="B283" s="7" t="s">
        <v>755</v>
      </c>
      <c r="C283" s="8">
        <v>11.699999809265137</v>
      </c>
      <c r="D283" s="9">
        <v>1.0819801800059457E-2</v>
      </c>
      <c r="E283" s="9">
        <v>0.34734234102798406</v>
      </c>
      <c r="F283" s="9">
        <v>46.560001373291016</v>
      </c>
      <c r="G283" s="9">
        <v>20.015289306640625</v>
      </c>
      <c r="H283" s="8">
        <v>0</v>
      </c>
      <c r="I283" s="8"/>
      <c r="J283" s="68"/>
      <c r="K283" s="7" t="s">
        <v>635</v>
      </c>
      <c r="L283" s="7" t="s">
        <v>388</v>
      </c>
      <c r="M283" s="9">
        <v>0</v>
      </c>
      <c r="N283" s="9">
        <v>1.0073999874293804E-2</v>
      </c>
      <c r="O283" s="10">
        <v>14.013999938964844</v>
      </c>
      <c r="P283" s="2">
        <f>C283-O283</f>
        <v>-2.314000129699707</v>
      </c>
      <c r="Q283" s="11">
        <f>((_xlfn.RANK.EQ(F283, PE, 1) / COUNT(PE)) * 0.4) + ((_xlfn.RANK.EQ(N283, Cash_Ratio, 1) / COUNT(Cash_Ratio)) * 0.4) + ((_xlfn.RANK.EQ(M283, Debt_Equity, 0) / COUNT(Debt_Equity)) * 0.2)</f>
        <v>0.47958589052135642</v>
      </c>
      <c r="R283" s="9">
        <v>1.0073999874293804E-2</v>
      </c>
      <c r="S283" s="30">
        <f>((_xlfn.RANK.EQ(F283, PE, 1) / COUNT(PE)) * 0.4) + ((_xlfn.RANK.EQ(R283, $R$2:$R$400, 1) / COUNT($R$2:$R$400)) * 0.4) + ((_xlfn.RANK.EQ(M283, Debt_Equity, 0) / COUNT(Debt_Equity)) * 0.2)</f>
        <v>0.58395989974937346</v>
      </c>
      <c r="T283" s="11">
        <f>((_xlfn.RANK.EQ(D283, Alpha, 1) / COUNT(Alpha)) * 0.5) + ((_xlfn.RANK.EQ(E283, Beta, 1) / COUNT(Beta)) * 0.5)</f>
        <v>0.28696741854636587</v>
      </c>
      <c r="U283" s="11">
        <f>((_xlfn.RANK.EQ(H283, Accounts_Re,1 ) / COUNT(Accounts_Re)) * 0.5) + ((_xlfn.RANK.EQ(I283, Acc._payable, 0) / COUNT(Acc._payable)) * 0.5)</f>
        <v>0.47722119925344153</v>
      </c>
      <c r="V283" s="11">
        <f>((_xlfn.RANK.EQ(Q283, $Q$2:$Q$981, 1) / COUNT($Q$2:$Q$981)) * 0.4) + ((_xlfn.RANK.EQ(T283, $T$2:$T$981,1 ) / COUNT($T$2:$T$981)) * 0.4) + ((_xlfn.RANK.EQ(U283, $U$2:$U$981, 1) / COUNT($U$2:$U$981)) * 0.1)</f>
        <v>0.33308270676691731</v>
      </c>
      <c r="W283" s="11">
        <f>((_xlfn.RANK.EQ(AA283, $AA$2:$AA$982, 1) / COUNT($AA$2:$AA$982)) * 0.5) + ((_xlfn.RANK.EQ(AB283, $AB$2:$AB$982,1 ) / COUNT($AB$2:$AB$982)) * 0.5)</f>
        <v>0.32330827067669171</v>
      </c>
      <c r="X283" s="11">
        <f>((_xlfn.RANK.EQ(AC283, $AC$2:$AC$982, 1) / COUNT($AC$2:$AC$983)) * 1)</f>
        <v>0.19799498746867167</v>
      </c>
      <c r="Y283" s="62">
        <f>((_xlfn.RANK.EQ(C283, Price, 0) / COUNT(Price)) * 0.5) + ((_xlfn.RANK.EQ(AD283, Price_BVPS, 1) / COUNT(Price_BVPS)) * 0.5)</f>
        <v>0.84837092731829578</v>
      </c>
      <c r="Z283" s="8">
        <f>IF(OR(H283="", I283="", H283=0, I283=0), 0, H283-I283)</f>
        <v>0</v>
      </c>
      <c r="AA283">
        <f>IF(OR(H283="", I283="", H283=0, I283=0), 0, (H283-I283) / ( (ABS(I283))))</f>
        <v>0</v>
      </c>
      <c r="AB283">
        <f>IF(OR(H283="", I283="", H283=0, I283=0), 0, (H283-I283) / ( (ABS(H283))))</f>
        <v>0</v>
      </c>
      <c r="AC283">
        <f>IF(OR(H283="", I283="", H283=0, I283=0), 0, IF(ABS(H283-I283) = (ABS(H283) + ABS(I283)), 0, (H283-I283) / ((ABS(H283) + ABS(I283)) / 200)))</f>
        <v>0</v>
      </c>
      <c r="AD283" s="2">
        <f>G283-C283</f>
        <v>8.3152894973754883</v>
      </c>
    </row>
    <row r="284" spans="1:30" x14ac:dyDescent="0.25">
      <c r="A284" s="7" t="s">
        <v>768</v>
      </c>
      <c r="B284" s="7" t="s">
        <v>769</v>
      </c>
      <c r="C284" s="8">
        <v>11.520000457763672</v>
      </c>
      <c r="D284" s="9">
        <v>4.517564547716732E-2</v>
      </c>
      <c r="E284" s="9">
        <v>0.3397601713550073</v>
      </c>
      <c r="F284" s="9">
        <v>57.214866638183594</v>
      </c>
      <c r="G284" s="9">
        <v>4.9480252265930176</v>
      </c>
      <c r="H284" s="8">
        <v>0</v>
      </c>
      <c r="I284" s="8"/>
      <c r="J284" s="68"/>
      <c r="K284" s="7" t="s">
        <v>635</v>
      </c>
      <c r="L284" s="7" t="s">
        <v>388</v>
      </c>
      <c r="M284" s="9">
        <v>2.8485500812530518</v>
      </c>
      <c r="N284" s="9">
        <v>5.2510001696646214E-3</v>
      </c>
      <c r="O284" s="10">
        <v>13.783999633789062</v>
      </c>
      <c r="P284" s="2">
        <f>C284-O284</f>
        <v>-2.2639991760253899</v>
      </c>
      <c r="Q284" s="11">
        <f>((_xlfn.RANK.EQ(F284, PE, 1) / COUNT(PE)) * 0.4) + ((_xlfn.RANK.EQ(N284, Cash_Ratio, 1) / COUNT(Cash_Ratio)) * 0.4) + ((_xlfn.RANK.EQ(M284, Debt_Equity, 0) / COUNT(Debt_Equity)) * 0.2)</f>
        <v>0.47903504343898617</v>
      </c>
      <c r="R284" s="9">
        <v>5.2510001696646214E-3</v>
      </c>
      <c r="S284" s="30">
        <f>((_xlfn.RANK.EQ(F284, PE, 1) / COUNT(PE)) * 0.4) + ((_xlfn.RANK.EQ(R284, $R$2:$R$400, 1) / COUNT($R$2:$R$400)) * 0.4) + ((_xlfn.RANK.EQ(M284, Debt_Equity, 0) / COUNT(Debt_Equity)) * 0.2)</f>
        <v>0.58546365914786969</v>
      </c>
      <c r="T284" s="11">
        <f>((_xlfn.RANK.EQ(D284, Alpha, 1) / COUNT(Alpha)) * 0.5) + ((_xlfn.RANK.EQ(E284, Beta, 1) / COUNT(Beta)) * 0.5)</f>
        <v>0.31203007518796988</v>
      </c>
      <c r="U284" s="11">
        <f>((_xlfn.RANK.EQ(H284, Accounts_Re,1 ) / COUNT(Accounts_Re)) * 0.5) + ((_xlfn.RANK.EQ(I284, Acc._payable, 0) / COUNT(Acc._payable)) * 0.5)</f>
        <v>0.47722119925344153</v>
      </c>
      <c r="V284" s="11">
        <f>((_xlfn.RANK.EQ(Q284, $Q$2:$Q$981, 1) / COUNT($Q$2:$Q$981)) * 0.4) + ((_xlfn.RANK.EQ(T284, $T$2:$T$981,1 ) / COUNT($T$2:$T$981)) * 0.4) + ((_xlfn.RANK.EQ(U284, $U$2:$U$981, 1) / COUNT($U$2:$U$981)) * 0.1)</f>
        <v>0.35213032581453635</v>
      </c>
      <c r="W284" s="11">
        <f>((_xlfn.RANK.EQ(AA284, $AA$2:$AA$982, 1) / COUNT($AA$2:$AA$982)) * 0.5) + ((_xlfn.RANK.EQ(AB284, $AB$2:$AB$982,1 ) / COUNT($AB$2:$AB$982)) * 0.5)</f>
        <v>0.32330827067669171</v>
      </c>
      <c r="X284" s="11">
        <f>((_xlfn.RANK.EQ(AC284, $AC$2:$AC$982, 1) / COUNT($AC$2:$AC$983)) * 1)</f>
        <v>0.19799498746867167</v>
      </c>
      <c r="Y284" s="62">
        <f>((_xlfn.RANK.EQ(C284, Price, 0) / COUNT(Price)) * 0.5) + ((_xlfn.RANK.EQ(AD284, Price_BVPS, 1) / COUNT(Price_BVPS)) * 0.5)</f>
        <v>0.61779448621553879</v>
      </c>
      <c r="Z284" s="8">
        <f>IF(OR(H284="", I284="", H284=0, I284=0), 0, H284-I284)</f>
        <v>0</v>
      </c>
      <c r="AA284">
        <f>IF(OR(H284="", I284="", H284=0, I284=0), 0, (H284-I284) / ( (ABS(I284))))</f>
        <v>0</v>
      </c>
      <c r="AB284">
        <f>IF(OR(H284="", I284="", H284=0, I284=0), 0, (H284-I284) / ( (ABS(H284))))</f>
        <v>0</v>
      </c>
      <c r="AC284">
        <f>IF(OR(H284="", I284="", H284=0, I284=0), 0, IF(ABS(H284-I284) = (ABS(H284) + ABS(I284)), 0, (H284-I284) / ((ABS(H284) + ABS(I284)) / 200)))</f>
        <v>0</v>
      </c>
      <c r="AD284" s="2">
        <f>G284-C284</f>
        <v>-6.5719752311706543</v>
      </c>
    </row>
    <row r="285" spans="1:30" x14ac:dyDescent="0.25">
      <c r="A285" s="7" t="s">
        <v>830</v>
      </c>
      <c r="B285" s="7" t="s">
        <v>831</v>
      </c>
      <c r="C285" s="8">
        <v>11.149999618530273</v>
      </c>
      <c r="D285" s="9">
        <v>1.9741771774382046E-2</v>
      </c>
      <c r="E285" s="9">
        <v>0.31571396692876985</v>
      </c>
      <c r="F285" s="9">
        <v>50.7139892578125</v>
      </c>
      <c r="G285" s="9">
        <v>22.165924072265625</v>
      </c>
      <c r="H285" s="8">
        <v>0</v>
      </c>
      <c r="I285" s="8"/>
      <c r="J285" s="68"/>
      <c r="K285" s="7" t="s">
        <v>635</v>
      </c>
      <c r="L285" s="29" t="s">
        <v>568</v>
      </c>
      <c r="M285" s="9">
        <v>0</v>
      </c>
      <c r="N285" s="9">
        <v>4.4760000891983509E-3</v>
      </c>
      <c r="O285" s="10">
        <v>13.360000038146973</v>
      </c>
      <c r="P285" s="2">
        <f>C285-O285</f>
        <v>-2.2100004196166996</v>
      </c>
      <c r="Q285" s="11">
        <f>((_xlfn.RANK.EQ(F285, PE, 1) / COUNT(PE)) * 0.4) + ((_xlfn.RANK.EQ(N285, Cash_Ratio, 1) / COUNT(Cash_Ratio)) * 0.4) + ((_xlfn.RANK.EQ(M285, Debt_Equity, 0) / COUNT(Debt_Equity)) * 0.2)</f>
        <v>0.47830353268329839</v>
      </c>
      <c r="R285" s="9">
        <v>4.4760000891983509E-3</v>
      </c>
      <c r="S285" s="30">
        <f>((_xlfn.RANK.EQ(F285, PE, 1) / COUNT(PE)) * 0.4) + ((_xlfn.RANK.EQ(R285, $R$2:$R$400, 1) / COUNT($R$2:$R$400)) * 0.4) + ((_xlfn.RANK.EQ(M285, Debt_Equity, 0) / COUNT(Debt_Equity)) * 0.2)</f>
        <v>0.5859649122807018</v>
      </c>
      <c r="T285" s="11">
        <f>((_xlfn.RANK.EQ(D285, Alpha, 1) / COUNT(Alpha)) * 0.5) + ((_xlfn.RANK.EQ(E285, Beta, 1) / COUNT(Beta)) * 0.5)</f>
        <v>0.25438596491228072</v>
      </c>
      <c r="U285" s="11">
        <f>((_xlfn.RANK.EQ(H285, Accounts_Re,1 ) / COUNT(Accounts_Re)) * 0.5) + ((_xlfn.RANK.EQ(I285, Acc._payable, 0) / COUNT(Acc._payable)) * 0.5)</f>
        <v>0.47722119925344153</v>
      </c>
      <c r="V285" s="11">
        <f>((_xlfn.RANK.EQ(Q285, $Q$2:$Q$981, 1) / COUNT($Q$2:$Q$981)) * 0.4) + ((_xlfn.RANK.EQ(T285, $T$2:$T$981,1 ) / COUNT($T$2:$T$981)) * 0.4) + ((_xlfn.RANK.EQ(U285, $U$2:$U$981, 1) / COUNT($U$2:$U$981)) * 0.1)</f>
        <v>0.28997493734335839</v>
      </c>
      <c r="W285" s="11">
        <f>((_xlfn.RANK.EQ(AA285, $AA$2:$AA$982, 1) / COUNT($AA$2:$AA$982)) * 0.5) + ((_xlfn.RANK.EQ(AB285, $AB$2:$AB$982,1 ) / COUNT($AB$2:$AB$982)) * 0.5)</f>
        <v>0.32330827067669171</v>
      </c>
      <c r="X285" s="11">
        <f>((_xlfn.RANK.EQ(AC285, $AC$2:$AC$982, 1) / COUNT($AC$2:$AC$983)) * 1)</f>
        <v>0.19799498746867167</v>
      </c>
      <c r="Y285" s="62">
        <f>((_xlfn.RANK.EQ(C285, Price, 0) / COUNT(Price)) * 0.5) + ((_xlfn.RANK.EQ(AD285, Price_BVPS, 1) / COUNT(Price_BVPS)) * 0.5)</f>
        <v>0.91102756892230574</v>
      </c>
      <c r="Z285" s="8">
        <f>IF(OR(H285="", I285="", H285=0, I285=0), 0, H285-I285)</f>
        <v>0</v>
      </c>
      <c r="AA285">
        <f>IF(OR(H285="", I285="", H285=0, I285=0), 0, (H285-I285) / ( (ABS(I285))))</f>
        <v>0</v>
      </c>
      <c r="AB285">
        <f>IF(OR(H285="", I285="", H285=0, I285=0), 0, (H285-I285) / ( (ABS(H285))))</f>
        <v>0</v>
      </c>
      <c r="AC285">
        <f>IF(OR(H285="", I285="", H285=0, I285=0), 0, IF(ABS(H285-I285) = (ABS(H285) + ABS(I285)), 0, (H285-I285) / ((ABS(H285) + ABS(I285)) / 200)))</f>
        <v>0</v>
      </c>
      <c r="AD285" s="2">
        <f>G285-C285</f>
        <v>11.015924453735352</v>
      </c>
    </row>
    <row r="286" spans="1:30" x14ac:dyDescent="0.25">
      <c r="A286" s="7" t="s">
        <v>810</v>
      </c>
      <c r="B286" s="7" t="s">
        <v>811</v>
      </c>
      <c r="C286" s="8">
        <v>11.279999732971191</v>
      </c>
      <c r="D286" s="9">
        <v>-1.4408490672179776E-3</v>
      </c>
      <c r="E286" s="9">
        <v>0.37027424077912779</v>
      </c>
      <c r="F286" s="9">
        <v>32.873329162597656</v>
      </c>
      <c r="G286" s="9">
        <v>7.856776237487793</v>
      </c>
      <c r="H286" s="8">
        <v>0</v>
      </c>
      <c r="I286" s="8">
        <v>0</v>
      </c>
      <c r="J286" s="68"/>
      <c r="K286" s="7" t="s">
        <v>635</v>
      </c>
      <c r="L286" s="29" t="s">
        <v>518</v>
      </c>
      <c r="M286" s="9">
        <v>0</v>
      </c>
      <c r="N286" s="9">
        <v>5.6908998638391495E-2</v>
      </c>
      <c r="O286" s="10">
        <v>13.489780044555664</v>
      </c>
      <c r="P286" s="2">
        <f>C286-O286</f>
        <v>-2.2097803115844723</v>
      </c>
      <c r="Q286" s="11">
        <f>((_xlfn.RANK.EQ(F286, PE, 1) / COUNT(PE)) * 0.4) + ((_xlfn.RANK.EQ(N286, Cash_Ratio, 1) / COUNT(Cash_Ratio)) * 0.4) + ((_xlfn.RANK.EQ(M286, Debt_Equity, 0) / COUNT(Debt_Equity)) * 0.2)</f>
        <v>0.47355668322750344</v>
      </c>
      <c r="R286" s="9">
        <v>5.6908998638391495E-2</v>
      </c>
      <c r="S286" s="30">
        <f>((_xlfn.RANK.EQ(F286, PE, 1) / COUNT(PE)) * 0.4) + ((_xlfn.RANK.EQ(R286, $R$2:$R$400, 1) / COUNT($R$2:$R$400)) * 0.4) + ((_xlfn.RANK.EQ(M286, Debt_Equity, 0) / COUNT(Debt_Equity)) * 0.2)</f>
        <v>0.56190476190476191</v>
      </c>
      <c r="T286" s="11">
        <f>((_xlfn.RANK.EQ(D286, Alpha, 1) / COUNT(Alpha)) * 0.5) + ((_xlfn.RANK.EQ(E286, Beta, 1) / COUNT(Beta)) * 0.5)</f>
        <v>0.27318295739348369</v>
      </c>
      <c r="U286" s="11">
        <f>((_xlfn.RANK.EQ(H286, Accounts_Re,1 ) / COUNT(Accounts_Re)) * 0.5) + ((_xlfn.RANK.EQ(I286, Acc._payable, 0) / COUNT(Acc._payable)) * 0.5)</f>
        <v>0.47722119925344153</v>
      </c>
      <c r="V286" s="11">
        <f>((_xlfn.RANK.EQ(Q286, $Q$2:$Q$981, 1) / COUNT($Q$2:$Q$981)) * 0.4) + ((_xlfn.RANK.EQ(T286, $T$2:$T$981,1 ) / COUNT($T$2:$T$981)) * 0.4) + ((_xlfn.RANK.EQ(U286, $U$2:$U$981, 1) / COUNT($U$2:$U$981)) * 0.1)</f>
        <v>0.29598997493734336</v>
      </c>
      <c r="W286" s="11">
        <f>((_xlfn.RANK.EQ(AA286, $AA$2:$AA$982, 1) / COUNT($AA$2:$AA$982)) * 0.5) + ((_xlfn.RANK.EQ(AB286, $AB$2:$AB$982,1 ) / COUNT($AB$2:$AB$982)) * 0.5)</f>
        <v>0.32330827067669171</v>
      </c>
      <c r="X286" s="11">
        <f>((_xlfn.RANK.EQ(AC286, $AC$2:$AC$982, 1) / COUNT($AC$2:$AC$983)) * 1)</f>
        <v>0.19799498746867167</v>
      </c>
      <c r="Y286" s="62">
        <f>((_xlfn.RANK.EQ(C286, Price, 0) / COUNT(Price)) * 0.5) + ((_xlfn.RANK.EQ(AD286, Price_BVPS, 1) / COUNT(Price_BVPS)) * 0.5)</f>
        <v>0.72807017543859653</v>
      </c>
      <c r="Z286" s="8">
        <f>IF(OR(H286="", I286="", H286=0, I286=0), 0, H286-I286)</f>
        <v>0</v>
      </c>
      <c r="AA286">
        <f>IF(OR(H286="", I286="", H286=0, I286=0), 0, (H286-I286) / ( (ABS(I286))))</f>
        <v>0</v>
      </c>
      <c r="AB286">
        <f>IF(OR(H286="", I286="", H286=0, I286=0), 0, (H286-I286) / ( (ABS(H286))))</f>
        <v>0</v>
      </c>
      <c r="AC286">
        <f>IF(OR(H286="", I286="", H286=0, I286=0), 0, IF(ABS(H286-I286) = (ABS(H286) + ABS(I286)), 0, (H286-I286) / ((ABS(H286) + ABS(I286)) / 200)))</f>
        <v>0</v>
      </c>
      <c r="AD286" s="2">
        <f>G286-C286</f>
        <v>-3.4232234954833984</v>
      </c>
    </row>
    <row r="287" spans="1:30" x14ac:dyDescent="0.25">
      <c r="A287" s="7" t="s">
        <v>865</v>
      </c>
      <c r="B287" s="7" t="s">
        <v>866</v>
      </c>
      <c r="C287" s="8">
        <v>11.010000228881836</v>
      </c>
      <c r="D287" s="9">
        <v>1.0495414460221949E-2</v>
      </c>
      <c r="E287" s="9">
        <v>0.31182772418587873</v>
      </c>
      <c r="F287" s="9">
        <v>50.490486145019531</v>
      </c>
      <c r="G287" s="9">
        <v>8.0357589721679688</v>
      </c>
      <c r="H287" s="8">
        <v>0</v>
      </c>
      <c r="I287" s="8"/>
      <c r="J287" s="68"/>
      <c r="K287" s="7" t="s">
        <v>635</v>
      </c>
      <c r="L287" s="7" t="s">
        <v>388</v>
      </c>
      <c r="M287" s="9">
        <v>2.0662100315093994</v>
      </c>
      <c r="N287" s="9">
        <v>1.9700000993907452E-3</v>
      </c>
      <c r="O287" s="10">
        <v>13.182999992370606</v>
      </c>
      <c r="P287" s="2">
        <f>C287-O287</f>
        <v>-2.1729997634887699</v>
      </c>
      <c r="Q287" s="11">
        <f>((_xlfn.RANK.EQ(F287, PE, 1) / COUNT(PE)) * 0.4) + ((_xlfn.RANK.EQ(N287, Cash_Ratio, 1) / COUNT(Cash_Ratio)) * 0.4) + ((_xlfn.RANK.EQ(M287, Debt_Equity, 0) / COUNT(Debt_Equity)) * 0.2)</f>
        <v>0.4556975477563166</v>
      </c>
      <c r="R287" s="9">
        <v>1.9700000993907452E-3</v>
      </c>
      <c r="S287" s="30">
        <f>((_xlfn.RANK.EQ(F287, PE, 1) / COUNT(PE)) * 0.4) + ((_xlfn.RANK.EQ(R287, $R$2:$R$400, 1) / COUNT($R$2:$R$400)) * 0.4) + ((_xlfn.RANK.EQ(M287, Debt_Equity, 0) / COUNT(Debt_Equity)) * 0.2)</f>
        <v>0.56541353383458648</v>
      </c>
      <c r="T287" s="11">
        <f>((_xlfn.RANK.EQ(D287, Alpha, 1) / COUNT(Alpha)) * 0.5) + ((_xlfn.RANK.EQ(E287, Beta, 1) / COUNT(Beta)) * 0.5)</f>
        <v>0.23433583959899748</v>
      </c>
      <c r="U287" s="11">
        <f>((_xlfn.RANK.EQ(H287, Accounts_Re,1 ) / COUNT(Accounts_Re)) * 0.5) + ((_xlfn.RANK.EQ(I287, Acc._payable, 0) / COUNT(Acc._payable)) * 0.5)</f>
        <v>0.47722119925344153</v>
      </c>
      <c r="V287" s="11">
        <f>((_xlfn.RANK.EQ(Q287, $Q$2:$Q$981, 1) / COUNT($Q$2:$Q$981)) * 0.4) + ((_xlfn.RANK.EQ(T287, $T$2:$T$981,1 ) / COUNT($T$2:$T$981)) * 0.4) + ((_xlfn.RANK.EQ(U287, $U$2:$U$981, 1) / COUNT($U$2:$U$981)) * 0.1)</f>
        <v>0.25889724310776946</v>
      </c>
      <c r="W287" s="11">
        <f>((_xlfn.RANK.EQ(AA287, $AA$2:$AA$982, 1) / COUNT($AA$2:$AA$982)) * 0.5) + ((_xlfn.RANK.EQ(AB287, $AB$2:$AB$982,1 ) / COUNT($AB$2:$AB$982)) * 0.5)</f>
        <v>0.32330827067669171</v>
      </c>
      <c r="X287" s="11">
        <f>((_xlfn.RANK.EQ(AC287, $AC$2:$AC$982, 1) / COUNT($AC$2:$AC$983)) * 1)</f>
        <v>0.19799498746867167</v>
      </c>
      <c r="Y287" s="62">
        <f>((_xlfn.RANK.EQ(C287, Price, 0) / COUNT(Price)) * 0.5) + ((_xlfn.RANK.EQ(AD287, Price_BVPS, 1) / COUNT(Price_BVPS)) * 0.5)</f>
        <v>0.76942355889724312</v>
      </c>
      <c r="Z287" s="8">
        <f>IF(OR(H287="", I287="", H287=0, I287=0), 0, H287-I287)</f>
        <v>0</v>
      </c>
      <c r="AA287">
        <f>IF(OR(H287="", I287="", H287=0, I287=0), 0, (H287-I287) / ( (ABS(I287))))</f>
        <v>0</v>
      </c>
      <c r="AB287">
        <f>IF(OR(H287="", I287="", H287=0, I287=0), 0, (H287-I287) / ( (ABS(H287))))</f>
        <v>0</v>
      </c>
      <c r="AC287">
        <f>IF(OR(H287="", I287="", H287=0, I287=0), 0, IF(ABS(H287-I287) = (ABS(H287) + ABS(I287)), 0, (H287-I287) / ((ABS(H287) + ABS(I287)) / 200)))</f>
        <v>0</v>
      </c>
      <c r="AD287" s="2">
        <f>G287-C287</f>
        <v>-2.9742412567138672</v>
      </c>
    </row>
    <row r="288" spans="1:30" x14ac:dyDescent="0.25">
      <c r="A288" s="7" t="s">
        <v>803</v>
      </c>
      <c r="B288" s="7" t="s">
        <v>804</v>
      </c>
      <c r="C288" s="8">
        <v>11.329999923706055</v>
      </c>
      <c r="D288" s="9">
        <v>3.4672287724200293E-2</v>
      </c>
      <c r="E288" s="9">
        <v>0.34415921399875887</v>
      </c>
      <c r="F288" s="9">
        <v>48.304344177246094</v>
      </c>
      <c r="G288" s="9">
        <v>2.7240440845489502</v>
      </c>
      <c r="H288" s="8"/>
      <c r="I288" s="8"/>
      <c r="J288" s="68"/>
      <c r="K288" s="7" t="s">
        <v>635</v>
      </c>
      <c r="L288" s="29" t="s">
        <v>585</v>
      </c>
      <c r="M288" s="9">
        <v>6.3251003623008728E-2</v>
      </c>
      <c r="N288" s="9">
        <v>0</v>
      </c>
      <c r="O288" s="10">
        <v>13.606000137329101</v>
      </c>
      <c r="P288" s="2">
        <f>C288-O288</f>
        <v>-2.2760002136230462</v>
      </c>
      <c r="Q288" s="11">
        <f>((_xlfn.RANK.EQ(F288, PE, 1) / COUNT(PE)) * 0.4) + ((_xlfn.RANK.EQ(N288, Cash_Ratio, 1) / COUNT(Cash_Ratio)) * 0.4) + ((_xlfn.RANK.EQ(M288, Debt_Equity, 0) / COUNT(Debt_Equity)) * 0.2)</f>
        <v>0.44401994385256427</v>
      </c>
      <c r="R288" s="9">
        <v>0</v>
      </c>
      <c r="S288" s="30">
        <f>((_xlfn.RANK.EQ(F288, PE, 1) / COUNT(PE)) * 0.4) + ((_xlfn.RANK.EQ(R288, $R$2:$R$400, 1) / COUNT($R$2:$R$400)) * 0.4) + ((_xlfn.RANK.EQ(M288, Debt_Equity, 0) / COUNT(Debt_Equity)) * 0.2)</f>
        <v>0.44360902255639101</v>
      </c>
      <c r="T288" s="11">
        <f>((_xlfn.RANK.EQ(D288, Alpha, 1) / COUNT(Alpha)) * 0.5) + ((_xlfn.RANK.EQ(E288, Beta, 1) / COUNT(Beta)) * 0.5)</f>
        <v>0.30701754385964908</v>
      </c>
      <c r="U288" s="11">
        <f>((_xlfn.RANK.EQ(H288, Accounts_Re,1 ) / COUNT(Accounts_Re)) * 0.5) + ((_xlfn.RANK.EQ(I288, Acc._payable, 0) / COUNT(Acc._payable)) * 0.5)</f>
        <v>0.47722119925344153</v>
      </c>
      <c r="V288" s="11">
        <f>((_xlfn.RANK.EQ(Q288, $Q$2:$Q$981, 1) / COUNT($Q$2:$Q$981)) * 0.4) + ((_xlfn.RANK.EQ(T288, $T$2:$T$981,1 ) / COUNT($T$2:$T$981)) * 0.4) + ((_xlfn.RANK.EQ(U288, $U$2:$U$981, 1) / COUNT($U$2:$U$981)) * 0.1)</f>
        <v>0.31904761904761902</v>
      </c>
      <c r="W288" s="11">
        <f>((_xlfn.RANK.EQ(AA288, $AA$2:$AA$982, 1) / COUNT($AA$2:$AA$982)) * 0.5) + ((_xlfn.RANK.EQ(AB288, $AB$2:$AB$982,1 ) / COUNT($AB$2:$AB$982)) * 0.5)</f>
        <v>0.32330827067669171</v>
      </c>
      <c r="X288" s="11">
        <f>((_xlfn.RANK.EQ(AC288, $AC$2:$AC$982, 1) / COUNT($AC$2:$AC$983)) * 1)</f>
        <v>0.19799498746867167</v>
      </c>
      <c r="Y288" s="62">
        <f>((_xlfn.RANK.EQ(C288, Price, 0) / COUNT(Price)) * 0.5) + ((_xlfn.RANK.EQ(AD288, Price_BVPS, 1) / COUNT(Price_BVPS)) * 0.5)</f>
        <v>0.57894736842105265</v>
      </c>
      <c r="Z288" s="8">
        <f>IF(OR(H288="", I288="", H288=0, I288=0), 0, H288-I288)</f>
        <v>0</v>
      </c>
      <c r="AA288">
        <f>IF(OR(H288="", I288="", H288=0, I288=0), 0, (H288-I288) / ( (ABS(I288))))</f>
        <v>0</v>
      </c>
      <c r="AB288">
        <f>IF(OR(H288="", I288="", H288=0, I288=0), 0, (H288-I288) / ( (ABS(H288))))</f>
        <v>0</v>
      </c>
      <c r="AC288">
        <f>IF(OR(H288="", I288="", H288=0, I288=0), 0, IF(ABS(H288-I288) = (ABS(H288) + ABS(I288)), 0, (H288-I288) / ((ABS(H288) + ABS(I288)) / 200)))</f>
        <v>0</v>
      </c>
      <c r="AD288" s="2">
        <f>G288-C288</f>
        <v>-8.6059558391571045</v>
      </c>
    </row>
    <row r="289" spans="1:30" x14ac:dyDescent="0.25">
      <c r="A289" s="7" t="s">
        <v>795</v>
      </c>
      <c r="B289" s="7" t="s">
        <v>796</v>
      </c>
      <c r="C289" s="8">
        <v>11.350000381469727</v>
      </c>
      <c r="D289" s="9">
        <v>2.7004641617292584E-2</v>
      </c>
      <c r="E289" s="9">
        <v>0.34682869255785409</v>
      </c>
      <c r="F289" s="9">
        <v>30.80577278137207</v>
      </c>
      <c r="G289" s="9">
        <v>27.521238327026367</v>
      </c>
      <c r="H289" s="8">
        <v>0</v>
      </c>
      <c r="I289" s="8"/>
      <c r="J289" s="68"/>
      <c r="K289" s="7" t="s">
        <v>635</v>
      </c>
      <c r="L289" s="7" t="s">
        <v>65</v>
      </c>
      <c r="M289" s="9">
        <v>2.9349319934844971</v>
      </c>
      <c r="N289" s="9">
        <v>6.0919001698493958E-2</v>
      </c>
      <c r="O289" s="10">
        <v>13.610000228881836</v>
      </c>
      <c r="P289" s="2">
        <f>C289-O289</f>
        <v>-2.259999847412109</v>
      </c>
      <c r="Q289" s="11">
        <f>((_xlfn.RANK.EQ(F289, PE, 1) / COUNT(PE)) * 0.4) + ((_xlfn.RANK.EQ(N289, Cash_Ratio, 1) / COUNT(Cash_Ratio)) * 0.4) + ((_xlfn.RANK.EQ(M289, Debt_Equity, 0) / COUNT(Debt_Equity)) * 0.2)</f>
        <v>0.44179707218576481</v>
      </c>
      <c r="R289" s="9">
        <v>6.0919001698493958E-2</v>
      </c>
      <c r="S289" s="30">
        <f>((_xlfn.RANK.EQ(F289, PE, 1) / COUNT(PE)) * 0.4) + ((_xlfn.RANK.EQ(R289, $R$2:$R$400, 1) / COUNT($R$2:$R$400)) * 0.4) + ((_xlfn.RANK.EQ(M289, Debt_Equity, 0) / COUNT(Debt_Equity)) * 0.2)</f>
        <v>0.52932330827067675</v>
      </c>
      <c r="T289" s="11">
        <f>((_xlfn.RANK.EQ(D289, Alpha, 1) / COUNT(Alpha)) * 0.5) + ((_xlfn.RANK.EQ(E289, Beta, 1) / COUNT(Beta)) * 0.5)</f>
        <v>0.30576441102756891</v>
      </c>
      <c r="U289" s="11">
        <f>((_xlfn.RANK.EQ(H289, Accounts_Re,1 ) / COUNT(Accounts_Re)) * 0.5) + ((_xlfn.RANK.EQ(I289, Acc._payable, 0) / COUNT(Acc._payable)) * 0.5)</f>
        <v>0.47722119925344153</v>
      </c>
      <c r="V289" s="11">
        <f>((_xlfn.RANK.EQ(Q289, $Q$2:$Q$981, 1) / COUNT($Q$2:$Q$981)) * 0.4) + ((_xlfn.RANK.EQ(T289, $T$2:$T$981,1 ) / COUNT($T$2:$T$981)) * 0.4) + ((_xlfn.RANK.EQ(U289, $U$2:$U$981, 1) / COUNT($U$2:$U$981)) * 0.1)</f>
        <v>0.31604010025062657</v>
      </c>
      <c r="W289" s="11">
        <f>((_xlfn.RANK.EQ(AA289, $AA$2:$AA$982, 1) / COUNT($AA$2:$AA$982)) * 0.5) + ((_xlfn.RANK.EQ(AB289, $AB$2:$AB$982,1 ) / COUNT($AB$2:$AB$982)) * 0.5)</f>
        <v>0.32330827067669171</v>
      </c>
      <c r="X289" s="11">
        <f>((_xlfn.RANK.EQ(AC289, $AC$2:$AC$982, 1) / COUNT($AC$2:$AC$983)) * 1)</f>
        <v>0.19799498746867167</v>
      </c>
      <c r="Y289" s="62">
        <f>((_xlfn.RANK.EQ(C289, Price, 0) / COUNT(Price)) * 0.5) + ((_xlfn.RANK.EQ(AD289, Price_BVPS, 1) / COUNT(Price_BVPS)) * 0.5)</f>
        <v>0.89473684210526305</v>
      </c>
      <c r="Z289" s="8">
        <f>IF(OR(H289="", I289="", H289=0, I289=0), 0, H289-I289)</f>
        <v>0</v>
      </c>
      <c r="AA289">
        <f>IF(OR(H289="", I289="", H289=0, I289=0), 0, (H289-I289) / ( (ABS(I289))))</f>
        <v>0</v>
      </c>
      <c r="AB289">
        <f>IF(OR(H289="", I289="", H289=0, I289=0), 0, (H289-I289) / ( (ABS(H289))))</f>
        <v>0</v>
      </c>
      <c r="AC289">
        <f>IF(OR(H289="", I289="", H289=0, I289=0), 0, IF(ABS(H289-I289) = (ABS(H289) + ABS(I289)), 0, (H289-I289) / ((ABS(H289) + ABS(I289)) / 200)))</f>
        <v>0</v>
      </c>
      <c r="AD289" s="2">
        <f>G289-C289</f>
        <v>16.171237945556641</v>
      </c>
    </row>
    <row r="290" spans="1:30" x14ac:dyDescent="0.25">
      <c r="A290" s="7" t="s">
        <v>881</v>
      </c>
      <c r="B290" s="7" t="s">
        <v>882</v>
      </c>
      <c r="C290" s="8">
        <v>10.930000305175781</v>
      </c>
      <c r="D290" s="9">
        <v>-3.0725999303367627E-2</v>
      </c>
      <c r="E290" s="9">
        <v>0.32439813568576442</v>
      </c>
      <c r="F290" s="9">
        <v>43.757106781005859</v>
      </c>
      <c r="G290" s="9">
        <v>6.0759930610656738</v>
      </c>
      <c r="H290" s="8">
        <v>0</v>
      </c>
      <c r="I290" s="8"/>
      <c r="J290" s="68"/>
      <c r="K290" s="7" t="s">
        <v>635</v>
      </c>
      <c r="L290" s="7" t="s">
        <v>388</v>
      </c>
      <c r="M290" s="9">
        <v>3.757922887802124</v>
      </c>
      <c r="N290" s="9">
        <v>1.7699999443721026E-4</v>
      </c>
      <c r="O290" s="10">
        <v>13.161000442504882</v>
      </c>
      <c r="P290" s="2">
        <f>C290-O290</f>
        <v>-2.2310001373291009</v>
      </c>
      <c r="Q290" s="11">
        <f>((_xlfn.RANK.EQ(F290, PE, 1) / COUNT(PE)) * 0.4) + ((_xlfn.RANK.EQ(N290, Cash_Ratio, 1) / COUNT(Cash_Ratio)) * 0.4) + ((_xlfn.RANK.EQ(M290, Debt_Equity, 0) / COUNT(Debt_Equity)) * 0.2)</f>
        <v>0.41773337938485794</v>
      </c>
      <c r="R290" s="9">
        <v>1.7699999443721026E-4</v>
      </c>
      <c r="S290" s="30">
        <f>((_xlfn.RANK.EQ(F290, PE, 1) / COUNT(PE)) * 0.4) + ((_xlfn.RANK.EQ(R290, $R$2:$R$400, 1) / COUNT($R$2:$R$400)) * 0.4) + ((_xlfn.RANK.EQ(M290, Debt_Equity, 0) / COUNT(Debt_Equity)) * 0.2)</f>
        <v>0.53032581453634087</v>
      </c>
      <c r="T290" s="11">
        <f>((_xlfn.RANK.EQ(D290, Alpha, 1) / COUNT(Alpha)) * 0.5) + ((_xlfn.RANK.EQ(E290, Beta, 1) / COUNT(Beta)) * 0.5)</f>
        <v>0.20175438596491227</v>
      </c>
      <c r="U290" s="11">
        <f>((_xlfn.RANK.EQ(H290, Accounts_Re,1 ) / COUNT(Accounts_Re)) * 0.5) + ((_xlfn.RANK.EQ(I290, Acc._payable, 0) / COUNT(Acc._payable)) * 0.5)</f>
        <v>0.47722119925344153</v>
      </c>
      <c r="V290" s="11">
        <f>((_xlfn.RANK.EQ(Q290, $Q$2:$Q$981, 1) / COUNT($Q$2:$Q$981)) * 0.4) + ((_xlfn.RANK.EQ(T290, $T$2:$T$981,1 ) / COUNT($T$2:$T$981)) * 0.4) + ((_xlfn.RANK.EQ(U290, $U$2:$U$981, 1) / COUNT($U$2:$U$981)) * 0.1)</f>
        <v>0.22180451127819548</v>
      </c>
      <c r="W290" s="11">
        <f>((_xlfn.RANK.EQ(AA290, $AA$2:$AA$982, 1) / COUNT($AA$2:$AA$982)) * 0.5) + ((_xlfn.RANK.EQ(AB290, $AB$2:$AB$982,1 ) / COUNT($AB$2:$AB$982)) * 0.5)</f>
        <v>0.32330827067669171</v>
      </c>
      <c r="X290" s="11">
        <f>((_xlfn.RANK.EQ(AC290, $AC$2:$AC$982, 1) / COUNT($AC$2:$AC$983)) * 1)</f>
        <v>0.19799498746867167</v>
      </c>
      <c r="Y290" s="62">
        <f>((_xlfn.RANK.EQ(C290, Price, 0) / COUNT(Price)) * 0.5) + ((_xlfn.RANK.EQ(AD290, Price_BVPS, 1) / COUNT(Price_BVPS)) * 0.5)</f>
        <v>0.73182957393483705</v>
      </c>
      <c r="Z290" s="8">
        <f>IF(OR(H290="", I290="", H290=0, I290=0), 0, H290-I290)</f>
        <v>0</v>
      </c>
      <c r="AA290">
        <f>IF(OR(H290="", I290="", H290=0, I290=0), 0, (H290-I290) / ( (ABS(I290))))</f>
        <v>0</v>
      </c>
      <c r="AB290">
        <f>IF(OR(H290="", I290="", H290=0, I290=0), 0, (H290-I290) / ( (ABS(H290))))</f>
        <v>0</v>
      </c>
      <c r="AC290">
        <f>IF(OR(H290="", I290="", H290=0, I290=0), 0, IF(ABS(H290-I290) = (ABS(H290) + ABS(I290)), 0, (H290-I290) / ((ABS(H290) + ABS(I290)) / 200)))</f>
        <v>0</v>
      </c>
      <c r="AD290" s="2">
        <f>G290-C290</f>
        <v>-4.8540072441101074</v>
      </c>
    </row>
    <row r="291" spans="1:30" x14ac:dyDescent="0.25">
      <c r="A291" s="7" t="s">
        <v>772</v>
      </c>
      <c r="B291" s="7" t="s">
        <v>773</v>
      </c>
      <c r="C291" s="8">
        <v>11.489999771118164</v>
      </c>
      <c r="D291" s="9">
        <v>1.4996292545376501E-2</v>
      </c>
      <c r="E291" s="9">
        <v>0.34680122520787532</v>
      </c>
      <c r="F291" s="9">
        <v>25.133222579956055</v>
      </c>
      <c r="G291" s="9">
        <v>4.8099222183227539</v>
      </c>
      <c r="H291" s="8">
        <v>0</v>
      </c>
      <c r="I291" s="8"/>
      <c r="J291" s="68"/>
      <c r="K291" s="7" t="s">
        <v>635</v>
      </c>
      <c r="L291" s="7" t="s">
        <v>244</v>
      </c>
      <c r="M291" s="9">
        <v>0</v>
      </c>
      <c r="N291" s="9">
        <v>3.7427999079227448E-2</v>
      </c>
      <c r="O291" s="10">
        <v>13.787999725341797</v>
      </c>
      <c r="P291" s="2">
        <f>C291-O291</f>
        <v>-2.2979999542236325</v>
      </c>
      <c r="Q291" s="11">
        <f>((_xlfn.RANK.EQ(F291, PE, 1) / COUNT(PE)) * 0.4) + ((_xlfn.RANK.EQ(N291, Cash_Ratio, 1) / COUNT(Cash_Ratio)) * 0.4) + ((_xlfn.RANK.EQ(M291, Debt_Equity, 0) / COUNT(Debt_Equity)) * 0.2)</f>
        <v>0.41312645571525991</v>
      </c>
      <c r="R291" s="9">
        <v>3.7427999079227448E-2</v>
      </c>
      <c r="S291" s="30">
        <f>((_xlfn.RANK.EQ(F291, PE, 1) / COUNT(PE)) * 0.4) + ((_xlfn.RANK.EQ(R291, $R$2:$R$400, 1) / COUNT($R$2:$R$400)) * 0.4) + ((_xlfn.RANK.EQ(M291, Debt_Equity, 0) / COUNT(Debt_Equity)) * 0.2)</f>
        <v>0.50476190476190474</v>
      </c>
      <c r="T291" s="11">
        <f>((_xlfn.RANK.EQ(D291, Alpha, 1) / COUNT(Alpha)) * 0.5) + ((_xlfn.RANK.EQ(E291, Beta, 1) / COUNT(Beta)) * 0.5)</f>
        <v>0.2907268170426065</v>
      </c>
      <c r="U291" s="11">
        <f>((_xlfn.RANK.EQ(H291, Accounts_Re,1 ) / COUNT(Accounts_Re)) * 0.5) + ((_xlfn.RANK.EQ(I291, Acc._payable, 0) / COUNT(Acc._payable)) * 0.5)</f>
        <v>0.47722119925344153</v>
      </c>
      <c r="V291" s="11">
        <f>((_xlfn.RANK.EQ(Q291, $Q$2:$Q$981, 1) / COUNT($Q$2:$Q$981)) * 0.4) + ((_xlfn.RANK.EQ(T291, $T$2:$T$981,1 ) / COUNT($T$2:$T$981)) * 0.4) + ((_xlfn.RANK.EQ(U291, $U$2:$U$981, 1) / COUNT($U$2:$U$981)) * 0.1)</f>
        <v>0.2879699248120301</v>
      </c>
      <c r="W291" s="11">
        <f>((_xlfn.RANK.EQ(AA291, $AA$2:$AA$982, 1) / COUNT($AA$2:$AA$982)) * 0.5) + ((_xlfn.RANK.EQ(AB291, $AB$2:$AB$982,1 ) / COUNT($AB$2:$AB$982)) * 0.5)</f>
        <v>0.32330827067669171</v>
      </c>
      <c r="X291" s="11">
        <f>((_xlfn.RANK.EQ(AC291, $AC$2:$AC$982, 1) / COUNT($AC$2:$AC$983)) * 1)</f>
        <v>0.19799498746867167</v>
      </c>
      <c r="Y291" s="62">
        <f>((_xlfn.RANK.EQ(C291, Price, 0) / COUNT(Price)) * 0.5) + ((_xlfn.RANK.EQ(AD291, Price_BVPS, 1) / COUNT(Price_BVPS)) * 0.5)</f>
        <v>0.61654135338345861</v>
      </c>
      <c r="Z291" s="8">
        <f>IF(OR(H291="", I291="", H291=0, I291=0), 0, H291-I291)</f>
        <v>0</v>
      </c>
      <c r="AA291">
        <f>IF(OR(H291="", I291="", H291=0, I291=0), 0, (H291-I291) / ( (ABS(I291))))</f>
        <v>0</v>
      </c>
      <c r="AB291">
        <f>IF(OR(H291="", I291="", H291=0, I291=0), 0, (H291-I291) / ( (ABS(H291))))</f>
        <v>0</v>
      </c>
      <c r="AC291">
        <f>IF(OR(H291="", I291="", H291=0, I291=0), 0, IF(ABS(H291-I291) = (ABS(H291) + ABS(I291)), 0, (H291-I291) / ((ABS(H291) + ABS(I291)) / 200)))</f>
        <v>0</v>
      </c>
      <c r="AD291" s="2">
        <f>G291-C291</f>
        <v>-6.6800775527954102</v>
      </c>
    </row>
    <row r="292" spans="1:30" x14ac:dyDescent="0.25">
      <c r="A292" s="7" t="s">
        <v>838</v>
      </c>
      <c r="B292" s="7" t="s">
        <v>839</v>
      </c>
      <c r="C292" s="8">
        <v>11.130000114440918</v>
      </c>
      <c r="D292" s="9">
        <v>4.9463929987301626E-2</v>
      </c>
      <c r="E292" s="9">
        <v>0.35144475753893129</v>
      </c>
      <c r="F292" s="9">
        <v>24.326086044311523</v>
      </c>
      <c r="G292" s="9">
        <v>2.1976549625396729</v>
      </c>
      <c r="H292" s="8"/>
      <c r="I292" s="8"/>
      <c r="J292" s="68"/>
      <c r="K292" s="7" t="s">
        <v>635</v>
      </c>
      <c r="L292" s="7" t="s">
        <v>388</v>
      </c>
      <c r="M292" s="9">
        <v>0</v>
      </c>
      <c r="N292" s="9">
        <v>3.3383999019861221E-2</v>
      </c>
      <c r="O292" s="10">
        <v>13.227999877929687</v>
      </c>
      <c r="P292" s="2">
        <f>C292-O292</f>
        <v>-2.0979997634887688</v>
      </c>
      <c r="Q292" s="11">
        <f>((_xlfn.RANK.EQ(F292, PE, 1) / COUNT(PE)) * 0.4) + ((_xlfn.RANK.EQ(N292, Cash_Ratio, 1) / COUNT(Cash_Ratio)) * 0.4) + ((_xlfn.RANK.EQ(M292, Debt_Equity, 0) / COUNT(Debt_Equity)) * 0.2)</f>
        <v>0.40246021413958927</v>
      </c>
      <c r="R292" s="9">
        <v>3.3383999019861221E-2</v>
      </c>
      <c r="S292" s="30">
        <f>((_xlfn.RANK.EQ(F292, PE, 1) / COUNT(PE)) * 0.4) + ((_xlfn.RANK.EQ(R292, $R$2:$R$400, 1) / COUNT($R$2:$R$400)) * 0.4) + ((_xlfn.RANK.EQ(M292, Debt_Equity, 0) / COUNT(Debt_Equity)) * 0.2)</f>
        <v>0.49573934837092737</v>
      </c>
      <c r="T292" s="11">
        <f>((_xlfn.RANK.EQ(D292, Alpha, 1) / COUNT(Alpha)) * 0.5) + ((_xlfn.RANK.EQ(E292, Beta, 1) / COUNT(Beta)) * 0.5)</f>
        <v>0.33458646616541354</v>
      </c>
      <c r="U292" s="11">
        <f>((_xlfn.RANK.EQ(H292, Accounts_Re,1 ) / COUNT(Accounts_Re)) * 0.5) + ((_xlfn.RANK.EQ(I292, Acc._payable, 0) / COUNT(Acc._payable)) * 0.5)</f>
        <v>0.47722119925344153</v>
      </c>
      <c r="V292" s="11">
        <f>((_xlfn.RANK.EQ(Q292, $Q$2:$Q$981, 1) / COUNT($Q$2:$Q$981)) * 0.4) + ((_xlfn.RANK.EQ(T292, $T$2:$T$981,1 ) / COUNT($T$2:$T$981)) * 0.4) + ((_xlfn.RANK.EQ(U292, $U$2:$U$981, 1) / COUNT($U$2:$U$981)) * 0.1)</f>
        <v>0.30701754385964913</v>
      </c>
      <c r="W292" s="11">
        <f>((_xlfn.RANK.EQ(AA292, $AA$2:$AA$982, 1) / COUNT($AA$2:$AA$982)) * 0.5) + ((_xlfn.RANK.EQ(AB292, $AB$2:$AB$982,1 ) / COUNT($AB$2:$AB$982)) * 0.5)</f>
        <v>0.32330827067669171</v>
      </c>
      <c r="X292" s="11">
        <f>((_xlfn.RANK.EQ(AC292, $AC$2:$AC$982, 1) / COUNT($AC$2:$AC$983)) * 1)</f>
        <v>0.19799498746867167</v>
      </c>
      <c r="Y292" s="62">
        <f>((_xlfn.RANK.EQ(C292, Price, 0) / COUNT(Price)) * 0.5) + ((_xlfn.RANK.EQ(AD292, Price_BVPS, 1) / COUNT(Price_BVPS)) * 0.5)</f>
        <v>0.59022556390977443</v>
      </c>
      <c r="Z292" s="8">
        <f>IF(OR(H292="", I292="", H292=0, I292=0), 0, H292-I292)</f>
        <v>0</v>
      </c>
      <c r="AA292">
        <f>IF(OR(H292="", I292="", H292=0, I292=0), 0, (H292-I292) / ( (ABS(I292))))</f>
        <v>0</v>
      </c>
      <c r="AB292">
        <f>IF(OR(H292="", I292="", H292=0, I292=0), 0, (H292-I292) / ( (ABS(H292))))</f>
        <v>0</v>
      </c>
      <c r="AC292">
        <f>IF(OR(H292="", I292="", H292=0, I292=0), 0, IF(ABS(H292-I292) = (ABS(H292) + ABS(I292)), 0, (H292-I292) / ((ABS(H292) + ABS(I292)) / 200)))</f>
        <v>0</v>
      </c>
      <c r="AD292" s="2">
        <f>G292-C292</f>
        <v>-8.9323451519012451</v>
      </c>
    </row>
    <row r="293" spans="1:30" x14ac:dyDescent="0.25">
      <c r="A293" s="7" t="s">
        <v>896</v>
      </c>
      <c r="B293" s="7" t="s">
        <v>897</v>
      </c>
      <c r="C293" s="8">
        <v>10.739999771118164</v>
      </c>
      <c r="D293" s="9">
        <v>9.0751079585193722E-3</v>
      </c>
      <c r="E293" s="9">
        <v>0.33481263607709838</v>
      </c>
      <c r="F293" s="9">
        <v>36.551727294921875</v>
      </c>
      <c r="G293" s="9">
        <v>38.91815185546875</v>
      </c>
      <c r="H293" s="8"/>
      <c r="I293" s="8"/>
      <c r="J293" s="68"/>
      <c r="K293" s="7" t="s">
        <v>635</v>
      </c>
      <c r="L293" s="7" t="s">
        <v>388</v>
      </c>
      <c r="M293" s="9">
        <v>2.1504499912261963</v>
      </c>
      <c r="N293" s="9">
        <v>3.9999999899009708E-6</v>
      </c>
      <c r="O293" s="10">
        <v>12.871999740600586</v>
      </c>
      <c r="P293" s="2">
        <f>C293-O293</f>
        <v>-2.1319999694824219</v>
      </c>
      <c r="Q293" s="11">
        <f>((_xlfn.RANK.EQ(F293, PE, 1) / COUNT(PE)) * 0.4) + ((_xlfn.RANK.EQ(N293, Cash_Ratio, 1) / COUNT(Cash_Ratio)) * 0.4) + ((_xlfn.RANK.EQ(M293, Debt_Equity, 0) / COUNT(Debt_Equity)) * 0.2)</f>
        <v>0.39276105457991273</v>
      </c>
      <c r="R293" s="9">
        <v>3.9999999899009708E-6</v>
      </c>
      <c r="S293" s="30">
        <f>((_xlfn.RANK.EQ(F293, PE, 1) / COUNT(PE)) * 0.4) + ((_xlfn.RANK.EQ(R293, $R$2:$R$400, 1) / COUNT($R$2:$R$400)) * 0.4) + ((_xlfn.RANK.EQ(M293, Debt_Equity, 0) / COUNT(Debt_Equity)) * 0.2)</f>
        <v>0.50576441102756897</v>
      </c>
      <c r="T293" s="11">
        <f>((_xlfn.RANK.EQ(D293, Alpha, 1) / COUNT(Alpha)) * 0.5) + ((_xlfn.RANK.EQ(E293, Beta, 1) / COUNT(Beta)) * 0.5)</f>
        <v>0.25563909774436089</v>
      </c>
      <c r="U293" s="11">
        <f>((_xlfn.RANK.EQ(H293, Accounts_Re,1 ) / COUNT(Accounts_Re)) * 0.5) + ((_xlfn.RANK.EQ(I293, Acc._payable, 0) / COUNT(Acc._payable)) * 0.5)</f>
        <v>0.47722119925344153</v>
      </c>
      <c r="V293" s="11">
        <f>((_xlfn.RANK.EQ(Q293, $Q$2:$Q$981, 1) / COUNT($Q$2:$Q$981)) * 0.4) + ((_xlfn.RANK.EQ(T293, $T$2:$T$981,1 ) / COUNT($T$2:$T$981)) * 0.4) + ((_xlfn.RANK.EQ(U293, $U$2:$U$981, 1) / COUNT($U$2:$U$981)) * 0.1)</f>
        <v>0.23583959899749374</v>
      </c>
      <c r="W293" s="11">
        <f>((_xlfn.RANK.EQ(AA293, $AA$2:$AA$982, 1) / COUNT($AA$2:$AA$982)) * 0.5) + ((_xlfn.RANK.EQ(AB293, $AB$2:$AB$982,1 ) / COUNT($AB$2:$AB$982)) * 0.5)</f>
        <v>0.32330827067669171</v>
      </c>
      <c r="X293" s="11">
        <f>((_xlfn.RANK.EQ(AC293, $AC$2:$AC$982, 1) / COUNT($AC$2:$AC$983)) * 1)</f>
        <v>0.19799498746867167</v>
      </c>
      <c r="Y293" s="61">
        <f>((_xlfn.RANK.EQ(C293, Price, 0) / COUNT(Price)) * 0.5) + ((_xlfn.RANK.EQ(AD293, Price_BVPS, 1) / COUNT(Price_BVPS)) * 0.5)</f>
        <v>0.9636591478696741</v>
      </c>
      <c r="Z293" s="8">
        <f>IF(OR(H293="", I293="", H293=0, I293=0), 0, H293-I293)</f>
        <v>0</v>
      </c>
      <c r="AA293">
        <f>IF(OR(H293="", I293="", H293=0, I293=0), 0, (H293-I293) / ( (ABS(I293))))</f>
        <v>0</v>
      </c>
      <c r="AB293">
        <f>IF(OR(H293="", I293="", H293=0, I293=0), 0, (H293-I293) / ( (ABS(H293))))</f>
        <v>0</v>
      </c>
      <c r="AC293">
        <f>IF(OR(H293="", I293="", H293=0, I293=0), 0, IF(ABS(H293-I293) = (ABS(H293) + ABS(I293)), 0, (H293-I293) / ((ABS(H293) + ABS(I293)) / 200)))</f>
        <v>0</v>
      </c>
      <c r="AD293" s="2">
        <f>G293-C293</f>
        <v>28.178152084350586</v>
      </c>
    </row>
    <row r="294" spans="1:30" x14ac:dyDescent="0.25">
      <c r="A294" s="7" t="s">
        <v>842</v>
      </c>
      <c r="B294" s="7" t="s">
        <v>843</v>
      </c>
      <c r="C294" s="8">
        <v>11.114399909973145</v>
      </c>
      <c r="D294" s="9">
        <v>1.8769552773827722E-2</v>
      </c>
      <c r="E294" s="9">
        <v>0.33595261900841544</v>
      </c>
      <c r="F294" s="9">
        <v>26.327566146850586</v>
      </c>
      <c r="G294" s="9">
        <v>6.2876510620117188</v>
      </c>
      <c r="H294" s="8">
        <v>0</v>
      </c>
      <c r="I294" s="8"/>
      <c r="J294" s="68"/>
      <c r="K294" s="7" t="s">
        <v>635</v>
      </c>
      <c r="L294" s="7" t="s">
        <v>65</v>
      </c>
      <c r="M294" s="9">
        <v>1.1395900249481201</v>
      </c>
      <c r="N294" s="9">
        <v>2.4865999817848206E-2</v>
      </c>
      <c r="O294" s="10">
        <v>13.340879821777344</v>
      </c>
      <c r="P294" s="2">
        <f>C294-O294</f>
        <v>-2.2264799118041996</v>
      </c>
      <c r="Q294" s="11">
        <f>((_xlfn.RANK.EQ(F294, PE, 1) / COUNT(PE)) * 0.4) + ((_xlfn.RANK.EQ(N294, Cash_Ratio, 1) / COUNT(Cash_Ratio)) * 0.4) + ((_xlfn.RANK.EQ(M294, Debt_Equity, 0) / COUNT(Debt_Equity)) * 0.2)</f>
        <v>0.39015028737922547</v>
      </c>
      <c r="R294" s="9">
        <v>2.4865999817848206E-2</v>
      </c>
      <c r="S294" s="30">
        <f>((_xlfn.RANK.EQ(F294, PE, 1) / COUNT(PE)) * 0.4) + ((_xlfn.RANK.EQ(R294, $R$2:$R$400, 1) / COUNT($R$2:$R$400)) * 0.4) + ((_xlfn.RANK.EQ(M294, Debt_Equity, 0) / COUNT(Debt_Equity)) * 0.2)</f>
        <v>0.48671679197994988</v>
      </c>
      <c r="T294" s="11">
        <f>((_xlfn.RANK.EQ(D294, Alpha, 1) / COUNT(Alpha)) * 0.5) + ((_xlfn.RANK.EQ(E294, Beta, 1) / COUNT(Beta)) * 0.5)</f>
        <v>0.27944862155388472</v>
      </c>
      <c r="U294" s="11">
        <f>((_xlfn.RANK.EQ(H294, Accounts_Re,1 ) / COUNT(Accounts_Re)) * 0.5) + ((_xlfn.RANK.EQ(I294, Acc._payable, 0) / COUNT(Acc._payable)) * 0.5)</f>
        <v>0.47722119925344153</v>
      </c>
      <c r="V294" s="11">
        <f>((_xlfn.RANK.EQ(Q294, $Q$2:$Q$981, 1) / COUNT($Q$2:$Q$981)) * 0.4) + ((_xlfn.RANK.EQ(T294, $T$2:$T$981,1 ) / COUNT($T$2:$T$981)) * 0.4) + ((_xlfn.RANK.EQ(U294, $U$2:$U$981, 1) / COUNT($U$2:$U$981)) * 0.1)</f>
        <v>0.25588972431077694</v>
      </c>
      <c r="W294" s="11">
        <f>((_xlfn.RANK.EQ(AA294, $AA$2:$AA$982, 1) / COUNT($AA$2:$AA$982)) * 0.5) + ((_xlfn.RANK.EQ(AB294, $AB$2:$AB$982,1 ) / COUNT($AB$2:$AB$982)) * 0.5)</f>
        <v>0.32330827067669171</v>
      </c>
      <c r="X294" s="11">
        <f>((_xlfn.RANK.EQ(AC294, $AC$2:$AC$982, 1) / COUNT($AC$2:$AC$983)) * 1)</f>
        <v>0.19799498746867167</v>
      </c>
      <c r="Y294" s="62">
        <f>((_xlfn.RANK.EQ(C294, Price, 0) / COUNT(Price)) * 0.5) + ((_xlfn.RANK.EQ(AD294, Price_BVPS, 1) / COUNT(Price_BVPS)) * 0.5)</f>
        <v>0.71177944862155385</v>
      </c>
      <c r="Z294" s="8">
        <f>IF(OR(H294="", I294="", H294=0, I294=0), 0, H294-I294)</f>
        <v>0</v>
      </c>
      <c r="AA294">
        <f>IF(OR(H294="", I294="", H294=0, I294=0), 0, (H294-I294) / ( (ABS(I294))))</f>
        <v>0</v>
      </c>
      <c r="AB294">
        <f>IF(OR(H294="", I294="", H294=0, I294=0), 0, (H294-I294) / ( (ABS(H294))))</f>
        <v>0</v>
      </c>
      <c r="AC294">
        <f>IF(OR(H294="", I294="", H294=0, I294=0), 0, IF(ABS(H294-I294) = (ABS(H294) + ABS(I294)), 0, (H294-I294) / ((ABS(H294) + ABS(I294)) / 200)))</f>
        <v>0</v>
      </c>
      <c r="AD294" s="2">
        <f>G294-C294</f>
        <v>-4.8267488479614258</v>
      </c>
    </row>
    <row r="295" spans="1:30" x14ac:dyDescent="0.25">
      <c r="A295" s="7" t="s">
        <v>886</v>
      </c>
      <c r="B295" s="7" t="s">
        <v>887</v>
      </c>
      <c r="C295" s="8">
        <v>10.819999694824199</v>
      </c>
      <c r="D295" s="9">
        <v>1.0964537299625047E-2</v>
      </c>
      <c r="E295" s="9">
        <v>0.34275697004835864</v>
      </c>
      <c r="F295" s="9">
        <v>32.171550750732422</v>
      </c>
      <c r="G295" s="9">
        <v>19.786411285400391</v>
      </c>
      <c r="H295" s="8">
        <v>0</v>
      </c>
      <c r="I295" s="8">
        <v>-142540</v>
      </c>
      <c r="J295" s="68"/>
      <c r="K295" s="7" t="s">
        <v>635</v>
      </c>
      <c r="L295" s="29" t="s">
        <v>577</v>
      </c>
      <c r="M295" s="9">
        <v>0</v>
      </c>
      <c r="N295" s="9">
        <v>0</v>
      </c>
      <c r="O295" s="10">
        <v>12.984000205993652</v>
      </c>
      <c r="P295" s="2">
        <f>C295-O295</f>
        <v>-2.1640005111694531</v>
      </c>
      <c r="Q295" s="11">
        <f>((_xlfn.RANK.EQ(F295, PE, 1) / COUNT(PE)) * 0.4) + ((_xlfn.RANK.EQ(N295, Cash_Ratio, 1) / COUNT(Cash_Ratio)) * 0.4) + ((_xlfn.RANK.EQ(M295, Debt_Equity, 0) / COUNT(Debt_Equity)) * 0.2)</f>
        <v>0.37284199899040893</v>
      </c>
      <c r="R295" s="9">
        <v>0</v>
      </c>
      <c r="S295" s="30">
        <f>((_xlfn.RANK.EQ(F295, PE, 1) / COUNT(PE)) * 0.4) + ((_xlfn.RANK.EQ(R295, $R$2:$R$400, 1) / COUNT($R$2:$R$400)) * 0.4) + ((_xlfn.RANK.EQ(M295, Debt_Equity, 0) / COUNT(Debt_Equity)) * 0.2)</f>
        <v>0.37243107769423561</v>
      </c>
      <c r="T295" s="11">
        <f>((_xlfn.RANK.EQ(D295, Alpha, 1) / COUNT(Alpha)) * 0.5) + ((_xlfn.RANK.EQ(E295, Beta, 1) / COUNT(Beta)) * 0.5)</f>
        <v>0.27568922305764409</v>
      </c>
      <c r="U295" s="11">
        <f>((_xlfn.RANK.EQ(H295, Accounts_Re,1 ) / COUNT(Accounts_Re)) * 0.5) + ((_xlfn.RANK.EQ(I295, Acc._payable, 0) / COUNT(Acc._payable)) * 0.5)</f>
        <v>0.50905640524595097</v>
      </c>
      <c r="V295" s="11">
        <f>((_xlfn.RANK.EQ(Q295, $Q$2:$Q$981, 1) / COUNT($Q$2:$Q$981)) * 0.4) + ((_xlfn.RANK.EQ(T295, $T$2:$T$981,1 ) / COUNT($T$2:$T$981)) * 0.4) + ((_xlfn.RANK.EQ(U295, $U$2:$U$981, 1) / COUNT($U$2:$U$981)) * 0.1)</f>
        <v>0.2804511278195489</v>
      </c>
      <c r="W295" s="11">
        <f>((_xlfn.RANK.EQ(AA295, $AA$2:$AA$982, 1) / COUNT($AA$2:$AA$982)) * 0.5) + ((_xlfn.RANK.EQ(AB295, $AB$2:$AB$982,1 ) / COUNT($AB$2:$AB$982)) * 0.5)</f>
        <v>0.32330827067669171</v>
      </c>
      <c r="X295" s="11">
        <f>((_xlfn.RANK.EQ(AC295, $AC$2:$AC$982, 1) / COUNT($AC$2:$AC$983)) * 1)</f>
        <v>0.19799498746867167</v>
      </c>
      <c r="Y295" s="62">
        <f>((_xlfn.RANK.EQ(C295, Price, 0) / COUNT(Price)) * 0.5) + ((_xlfn.RANK.EQ(AD295, Price_BVPS, 1) / COUNT(Price_BVPS)) * 0.5)</f>
        <v>0.93734335839599003</v>
      </c>
      <c r="Z295" s="8">
        <f>IF(OR(H295="", I295="", H295=0, I295=0), 0, H295-I295)</f>
        <v>0</v>
      </c>
      <c r="AA295">
        <f>IF(OR(H295="", I295="", H295=0, I295=0), 0, (H295-I295) / ( (ABS(I295))))</f>
        <v>0</v>
      </c>
      <c r="AB295">
        <f>IF(OR(H295="", I295="", H295=0, I295=0), 0, (H295-I295) / ( (ABS(H295))))</f>
        <v>0</v>
      </c>
      <c r="AC295">
        <f>IF(OR(H295="", I295="", H295=0, I295=0), 0, IF(ABS(H295-I295) = (ABS(H295) + ABS(I295)), 0, (H295-I295) / ((ABS(H295) + ABS(I295)) / 200)))</f>
        <v>0</v>
      </c>
      <c r="AD295" s="2">
        <f>G295-C295</f>
        <v>8.9664115905761914</v>
      </c>
    </row>
    <row r="296" spans="1:30" x14ac:dyDescent="0.25">
      <c r="A296" s="7" t="s">
        <v>705</v>
      </c>
      <c r="B296" s="7" t="s">
        <v>706</v>
      </c>
      <c r="C296" s="8">
        <v>12.449999809265137</v>
      </c>
      <c r="D296" s="9">
        <v>0.37022790937956102</v>
      </c>
      <c r="E296" s="9">
        <v>0.32612401645205258</v>
      </c>
      <c r="F296" s="9">
        <v>29.94342041015625</v>
      </c>
      <c r="G296" s="9">
        <v>6.2669210433959961</v>
      </c>
      <c r="H296" s="8">
        <v>0</v>
      </c>
      <c r="I296" s="8"/>
      <c r="J296" s="68"/>
      <c r="K296" s="7" t="s">
        <v>635</v>
      </c>
      <c r="L296" s="29" t="s">
        <v>568</v>
      </c>
      <c r="M296" s="9">
        <v>0</v>
      </c>
      <c r="N296" s="9">
        <v>0</v>
      </c>
      <c r="O296" s="10">
        <v>14.170999717712402</v>
      </c>
      <c r="P296" s="2">
        <f>C296-O296</f>
        <v>-1.7209999084472649</v>
      </c>
      <c r="Q296" s="11">
        <f>((_xlfn.RANK.EQ(F296, PE, 1) / COUNT(PE)) * 0.4) + ((_xlfn.RANK.EQ(N296, Cash_Ratio, 1) / COUNT(Cash_Ratio)) * 0.4) + ((_xlfn.RANK.EQ(M296, Debt_Equity, 0) / COUNT(Debt_Equity)) * 0.2)</f>
        <v>0.35980941753677487</v>
      </c>
      <c r="R296" s="9">
        <v>0</v>
      </c>
      <c r="S296" s="30">
        <f>((_xlfn.RANK.EQ(F296, PE, 1) / COUNT(PE)) * 0.4) + ((_xlfn.RANK.EQ(R296, $R$2:$R$400, 1) / COUNT($R$2:$R$400)) * 0.4) + ((_xlfn.RANK.EQ(M296, Debt_Equity, 0) / COUNT(Debt_Equity)) * 0.2)</f>
        <v>0.35939849624060155</v>
      </c>
      <c r="T296" s="11">
        <f>((_xlfn.RANK.EQ(D296, Alpha, 1) / COUNT(Alpha)) * 0.5) + ((_xlfn.RANK.EQ(E296, Beta, 1) / COUNT(Beta)) * 0.5)</f>
        <v>0.42982456140350878</v>
      </c>
      <c r="U296" s="11">
        <f>((_xlfn.RANK.EQ(H296, Accounts_Re,1 ) / COUNT(Accounts_Re)) * 0.5) + ((_xlfn.RANK.EQ(I296, Acc._payable, 0) / COUNT(Acc._payable)) * 0.5)</f>
        <v>0.47722119925344153</v>
      </c>
      <c r="V296" s="11">
        <f>((_xlfn.RANK.EQ(Q296, $Q$2:$Q$981, 1) / COUNT($Q$2:$Q$981)) * 0.4) + ((_xlfn.RANK.EQ(T296, $T$2:$T$981,1 ) / COUNT($T$2:$T$981)) * 0.4) + ((_xlfn.RANK.EQ(U296, $U$2:$U$981, 1) / COUNT($U$2:$U$981)) * 0.1)</f>
        <v>0.33308270676691731</v>
      </c>
      <c r="W296" s="11">
        <f>((_xlfn.RANK.EQ(AA296, $AA$2:$AA$982, 1) / COUNT($AA$2:$AA$982)) * 0.5) + ((_xlfn.RANK.EQ(AB296, $AB$2:$AB$982,1 ) / COUNT($AB$2:$AB$982)) * 0.5)</f>
        <v>0.32330827067669171</v>
      </c>
      <c r="X296" s="11">
        <f>((_xlfn.RANK.EQ(AC296, $AC$2:$AC$982, 1) / COUNT($AC$2:$AC$983)) * 1)</f>
        <v>0.19799498746867167</v>
      </c>
      <c r="Y296" s="62">
        <f>((_xlfn.RANK.EQ(C296, Price, 0) / COUNT(Price)) * 0.5) + ((_xlfn.RANK.EQ(AD296, Price_BVPS, 1) / COUNT(Price_BVPS)) * 0.5)</f>
        <v>0.59273182957393478</v>
      </c>
      <c r="Z296" s="8">
        <f>IF(OR(H296="", I296="", H296=0, I296=0), 0, H296-I296)</f>
        <v>0</v>
      </c>
      <c r="AA296">
        <f>IF(OR(H296="", I296="", H296=0, I296=0), 0, (H296-I296) / ( (ABS(I296))))</f>
        <v>0</v>
      </c>
      <c r="AB296">
        <f>IF(OR(H296="", I296="", H296=0, I296=0), 0, (H296-I296) / ( (ABS(H296))))</f>
        <v>0</v>
      </c>
      <c r="AC296">
        <f>IF(OR(H296="", I296="", H296=0, I296=0), 0, IF(ABS(H296-I296) = (ABS(H296) + ABS(I296)), 0, (H296-I296) / ((ABS(H296) + ABS(I296)) / 200)))</f>
        <v>0</v>
      </c>
      <c r="AD296" s="2">
        <f>G296-C296</f>
        <v>-6.1830787658691406</v>
      </c>
    </row>
    <row r="297" spans="1:30" x14ac:dyDescent="0.25">
      <c r="A297" s="7" t="s">
        <v>848</v>
      </c>
      <c r="B297" s="7" t="s">
        <v>849</v>
      </c>
      <c r="C297" s="8">
        <v>11.100000381469727</v>
      </c>
      <c r="D297" s="9">
        <v>7.1017253598665651E-3</v>
      </c>
      <c r="E297" s="9">
        <v>0.30821777427384711</v>
      </c>
      <c r="F297" s="9">
        <v>15.179437637329102</v>
      </c>
      <c r="G297" s="9">
        <v>7.2655768394470215</v>
      </c>
      <c r="H297" s="8">
        <v>0</v>
      </c>
      <c r="I297" s="8"/>
      <c r="J297" s="68"/>
      <c r="K297" s="7" t="s">
        <v>635</v>
      </c>
      <c r="L297" s="29" t="s">
        <v>568</v>
      </c>
      <c r="M297" s="9">
        <v>0</v>
      </c>
      <c r="N297" s="9">
        <v>1.9447999075055122E-2</v>
      </c>
      <c r="O297" s="10">
        <v>13.350000190734864</v>
      </c>
      <c r="P297" s="2">
        <f>C297-O297</f>
        <v>-2.2499998092651374</v>
      </c>
      <c r="Q297" s="11">
        <f>((_xlfn.RANK.EQ(F297, PE, 1) / COUNT(PE)) * 0.4) + ((_xlfn.RANK.EQ(N297, Cash_Ratio, 1) / COUNT(Cash_Ratio)) * 0.4) + ((_xlfn.RANK.EQ(M297, Debt_Equity, 0) / COUNT(Debt_Equity)) * 0.2)</f>
        <v>0.24113818114190072</v>
      </c>
      <c r="R297" s="9">
        <v>1.9447999075055122E-2</v>
      </c>
      <c r="S297" s="30">
        <f>((_xlfn.RANK.EQ(F297, PE, 1) / COUNT(PE)) * 0.4) + ((_xlfn.RANK.EQ(R297, $R$2:$R$400, 1) / COUNT($R$2:$R$400)) * 0.4) + ((_xlfn.RANK.EQ(M297, Debt_Equity, 0) / COUNT(Debt_Equity)) * 0.2)</f>
        <v>0.33934837092731829</v>
      </c>
      <c r="T297" s="11">
        <f>((_xlfn.RANK.EQ(D297, Alpha, 1) / COUNT(Alpha)) * 0.5) + ((_xlfn.RANK.EQ(E297, Beta, 1) / COUNT(Beta)) * 0.5)</f>
        <v>0.22431077694235588</v>
      </c>
      <c r="U297" s="11">
        <f>((_xlfn.RANK.EQ(H297, Accounts_Re,1 ) / COUNT(Accounts_Re)) * 0.5) + ((_xlfn.RANK.EQ(I297, Acc._payable, 0) / COUNT(Acc._payable)) * 0.5)</f>
        <v>0.47722119925344153</v>
      </c>
      <c r="V297" s="11">
        <f>((_xlfn.RANK.EQ(Q297, $Q$2:$Q$981, 1) / COUNT($Q$2:$Q$981)) * 0.4) + ((_xlfn.RANK.EQ(T297, $T$2:$T$981,1 ) / COUNT($T$2:$T$981)) * 0.4) + ((_xlfn.RANK.EQ(U297, $U$2:$U$981, 1) / COUNT($U$2:$U$981)) * 0.1)</f>
        <v>0.1305764411027569</v>
      </c>
      <c r="W297" s="11">
        <f>((_xlfn.RANK.EQ(AA297, $AA$2:$AA$982, 1) / COUNT($AA$2:$AA$982)) * 0.5) + ((_xlfn.RANK.EQ(AB297, $AB$2:$AB$982,1 ) / COUNT($AB$2:$AB$982)) * 0.5)</f>
        <v>0.32330827067669171</v>
      </c>
      <c r="X297" s="11">
        <f>((_xlfn.RANK.EQ(AC297, $AC$2:$AC$982, 1) / COUNT($AC$2:$AC$983)) * 1)</f>
        <v>0.19799498746867167</v>
      </c>
      <c r="Y297" s="62">
        <f>((_xlfn.RANK.EQ(C297, Price, 0) / COUNT(Price)) * 0.5) + ((_xlfn.RANK.EQ(AD297, Price_BVPS, 1) / COUNT(Price_BVPS)) * 0.5)</f>
        <v>0.74561403508771928</v>
      </c>
      <c r="Z297" s="8">
        <f>IF(OR(H297="", I297="", H297=0, I297=0), 0, H297-I297)</f>
        <v>0</v>
      </c>
      <c r="AA297">
        <f>IF(OR(H297="", I297="", H297=0, I297=0), 0, (H297-I297) / ( (ABS(I297))))</f>
        <v>0</v>
      </c>
      <c r="AB297">
        <f>IF(OR(H297="", I297="", H297=0, I297=0), 0, (H297-I297) / ( (ABS(H297))))</f>
        <v>0</v>
      </c>
      <c r="AC297">
        <f>IF(OR(H297="", I297="", H297=0, I297=0), 0, IF(ABS(H297-I297) = (ABS(H297) + ABS(I297)), 0, (H297-I297) / ((ABS(H297) + ABS(I297)) / 200)))</f>
        <v>0</v>
      </c>
      <c r="AD297" s="2">
        <f>G297-C297</f>
        <v>-3.8344235420227051</v>
      </c>
    </row>
    <row r="298" spans="1:30" x14ac:dyDescent="0.25">
      <c r="A298" s="29" t="s">
        <v>523</v>
      </c>
      <c r="B298" s="7" t="s">
        <v>524</v>
      </c>
      <c r="C298" s="8">
        <v>15.590000152587891</v>
      </c>
      <c r="D298" s="9">
        <v>0.32031668826414972</v>
      </c>
      <c r="E298" s="9">
        <v>1.2254295214547721</v>
      </c>
      <c r="F298" s="9">
        <v>23.794940948486328</v>
      </c>
      <c r="G298" s="9">
        <v>4.0054221153259277</v>
      </c>
      <c r="H298" s="8">
        <v>22800000</v>
      </c>
      <c r="I298" s="8">
        <v>-11300000</v>
      </c>
      <c r="J298" s="68"/>
      <c r="K298" s="7" t="s">
        <v>118</v>
      </c>
      <c r="L298" s="7" t="s">
        <v>20</v>
      </c>
      <c r="M298" s="9">
        <v>516.9097900390625</v>
      </c>
      <c r="N298" s="9">
        <v>9.4566002488136292E-2</v>
      </c>
      <c r="O298" s="10">
        <v>17.956000137329102</v>
      </c>
      <c r="P298" s="2">
        <f>C298-O298</f>
        <v>-2.3659999847412116</v>
      </c>
      <c r="Q298" s="11">
        <f>((_xlfn.RANK.EQ(F298, PE, 1) / COUNT(PE)) * 0.4) + ((_xlfn.RANK.EQ(N298, Cash_Ratio, 1) / COUNT(Cash_Ratio)) * 0.4) + ((_xlfn.RANK.EQ(M298, Debt_Equity, 0) / COUNT(Debt_Equity)) * 0.2)</f>
        <v>0.26801101694164736</v>
      </c>
      <c r="R298" s="9">
        <v>9.4566002488136292E-2</v>
      </c>
      <c r="S298" s="30">
        <f>((_xlfn.RANK.EQ(F298, PE, 1) / COUNT(PE)) * 0.4) + ((_xlfn.RANK.EQ(R298, $R$2:$R$400, 1) / COUNT($R$2:$R$400)) * 0.4) + ((_xlfn.RANK.EQ(M298, Debt_Equity, 0) / COUNT(Debt_Equity)) * 0.2)</f>
        <v>0.34937343358395989</v>
      </c>
      <c r="T298" s="11">
        <f>((_xlfn.RANK.EQ(D298, Alpha, 1) / COUNT(Alpha)) * 0.5) + ((_xlfn.RANK.EQ(E298, Beta, 1) / COUNT(Beta)) * 0.5)</f>
        <v>0.74185463659147866</v>
      </c>
      <c r="U298" s="31">
        <f>((_xlfn.RANK.EQ(H298, Accounts_Re,1 ) / COUNT(Accounts_Re)) * 0.5) + ((_xlfn.RANK.EQ(I298, Acc._payable, 0) / COUNT(Acc._payable)) * 0.5)</f>
        <v>0.89325216389212481</v>
      </c>
      <c r="V298" s="11">
        <f>((_xlfn.RANK.EQ(Q298, $Q$2:$Q$981, 1) / COUNT($Q$2:$Q$981)) * 0.4) + ((_xlfn.RANK.EQ(T298, $T$2:$T$981,1 ) / COUNT($T$2:$T$981)) * 0.4) + ((_xlfn.RANK.EQ(U298, $U$2:$U$981, 1) / COUNT($U$2:$U$981)) * 0.1)</f>
        <v>0.53208020050125315</v>
      </c>
      <c r="W298" s="33">
        <f>((_xlfn.RANK.EQ(AA298, $AA$2:$AA$982, 1) / COUNT($AA$2:$AA$982)) * 0.5) + ((_xlfn.RANK.EQ(AB298, $AB$2:$AB$982,1 ) / COUNT($AB$2:$AB$982)) * 0.5)</f>
        <v>0.918546365914787</v>
      </c>
      <c r="X298" s="11">
        <f>((_xlfn.RANK.EQ(AC298, $AC$2:$AC$982, 1) / COUNT($AC$2:$AC$983)) * 1)</f>
        <v>0.19799498746867167</v>
      </c>
      <c r="Y298" s="62">
        <f>((_xlfn.RANK.EQ(C298, Price, 0) / COUNT(Price)) * 0.5) + ((_xlfn.RANK.EQ(AD298, Price_BVPS, 1) / COUNT(Price_BVPS)) * 0.5)</f>
        <v>0.34962406015037595</v>
      </c>
      <c r="Z298" s="8">
        <f>IF(OR(H298="", I298="", H298=0, I298=0), 0, H298-I298)</f>
        <v>34100000</v>
      </c>
      <c r="AA298">
        <f>IF(OR(H298="", I298="", H298=0, I298=0), 0, (H298-I298) / ( (ABS(I298))))</f>
        <v>3.0176991150442478</v>
      </c>
      <c r="AB298">
        <f>IF(OR(H298="", I298="", H298=0, I298=0), 0, (H298-I298) / ( (ABS(H298))))</f>
        <v>1.4956140350877194</v>
      </c>
      <c r="AC298">
        <f>IF(OR(H298="", I298="", H298=0, I298=0), 0, IF(ABS(H298-I298) = (ABS(H298) + ABS(I298)), 0, (H298-I298) / ((ABS(H298) + ABS(I298)) / 200)))</f>
        <v>0</v>
      </c>
      <c r="AD298" s="2">
        <f>G298-C298</f>
        <v>-11.584578037261963</v>
      </c>
    </row>
    <row r="299" spans="1:30" x14ac:dyDescent="0.25">
      <c r="A299" s="7" t="s">
        <v>116</v>
      </c>
      <c r="B299" s="7" t="s">
        <v>117</v>
      </c>
      <c r="C299" s="8">
        <v>27.020000457763672</v>
      </c>
      <c r="D299" s="9">
        <v>0.24815809152721113</v>
      </c>
      <c r="E299" s="9">
        <v>0.48608022261921241</v>
      </c>
      <c r="F299" s="9">
        <v>25.578123092651367</v>
      </c>
      <c r="G299" s="9">
        <v>13.67188835144043</v>
      </c>
      <c r="H299" s="8">
        <v>467000</v>
      </c>
      <c r="I299" s="8">
        <v>7218000</v>
      </c>
      <c r="J299" s="68"/>
      <c r="K299" s="7" t="s">
        <v>118</v>
      </c>
      <c r="L299" s="7" t="s">
        <v>20</v>
      </c>
      <c r="M299" s="9">
        <v>90.722305297851563</v>
      </c>
      <c r="N299" s="9"/>
      <c r="O299" s="10">
        <v>32.321999740600589</v>
      </c>
      <c r="P299" s="2">
        <f>C299-O299</f>
        <v>-5.3019992828369169</v>
      </c>
      <c r="Q299" s="11">
        <f>((_xlfn.RANK.EQ(F299, PE, 1) / COUNT(PE)) * 0.4) + ((_xlfn.RANK.EQ(N299, Cash_Ratio, 1) / COUNT(Cash_Ratio)) * 0.4) + ((_xlfn.RANK.EQ(M299, Debt_Equity, 0) / COUNT(Debt_Equity)) * 0.2)</f>
        <v>0.21795478094529611</v>
      </c>
      <c r="R299" s="9">
        <v>0</v>
      </c>
      <c r="S299" s="30">
        <f>((_xlfn.RANK.EQ(F299, PE, 1) / COUNT(PE)) * 0.4) + ((_xlfn.RANK.EQ(R299, $R$2:$R$400, 1) / COUNT($R$2:$R$400)) * 0.4) + ((_xlfn.RANK.EQ(M299, Debt_Equity, 0) / COUNT(Debt_Equity)) * 0.2)</f>
        <v>0.21754385964912282</v>
      </c>
      <c r="T299" s="11">
        <f>((_xlfn.RANK.EQ(D299, Alpha, 1) / COUNT(Alpha)) * 0.5) + ((_xlfn.RANK.EQ(E299, Beta, 1) / COUNT(Beta)) * 0.5)</f>
        <v>0.47117794486215536</v>
      </c>
      <c r="U299" s="11">
        <f>((_xlfn.RANK.EQ(H299, Accounts_Re,1 ) / COUNT(Accounts_Re)) * 0.5) + ((_xlfn.RANK.EQ(I299, Acc._payable, 0) / COUNT(Acc._payable)) * 0.5)</f>
        <v>0.41236080317663126</v>
      </c>
      <c r="V299" s="11">
        <f>((_xlfn.RANK.EQ(Q299, $Q$2:$Q$981, 1) / COUNT($Q$2:$Q$981)) * 0.4) + ((_xlfn.RANK.EQ(T299, $T$2:$T$981,1 ) / COUNT($T$2:$T$981)) * 0.4) + ((_xlfn.RANK.EQ(U299, $U$2:$U$981, 1) / COUNT($U$2:$U$981)) * 0.1)</f>
        <v>0.27919799498746867</v>
      </c>
      <c r="W299" s="11">
        <f>((_xlfn.RANK.EQ(AA299, $AA$2:$AA$982, 1) / COUNT($AA$2:$AA$982)) * 0.5) + ((_xlfn.RANK.EQ(AB299, $AB$2:$AB$982,1 ) / COUNT($AB$2:$AB$982)) * 0.5)</f>
        <v>0.11403508771929824</v>
      </c>
      <c r="X299" s="11">
        <f>((_xlfn.RANK.EQ(AC299, $AC$2:$AC$982, 1) / COUNT($AC$2:$AC$983)) * 1)</f>
        <v>3.5087719298245612E-2</v>
      </c>
      <c r="Y299" s="62">
        <f>((_xlfn.RANK.EQ(C299, Price, 0) / COUNT(Price)) * 0.5) + ((_xlfn.RANK.EQ(AD299, Price_BVPS, 1) / COUNT(Price_BVPS)) * 0.5)</f>
        <v>0.12406015037593984</v>
      </c>
      <c r="Z299" s="8">
        <f>IF(OR(H299="", I299="", H299=0, I299=0), 0, H299-I299)</f>
        <v>-6751000</v>
      </c>
      <c r="AA299">
        <f>IF(OR(H299="", I299="", H299=0, I299=0), 0, (H299-I299) / ( (ABS(I299))))</f>
        <v>-0.93530063729564972</v>
      </c>
      <c r="AB299">
        <f>IF(OR(H299="", I299="", H299=0, I299=0), 0, (H299-I299) / ( (ABS(H299))))</f>
        <v>-14.45610278372591</v>
      </c>
      <c r="AC299">
        <f>IF(OR(H299="", I299="", H299=0, I299=0), 0, IF(ABS(H299-I299) = (ABS(H299) + ABS(I299)), 0, (H299-I299) / ((ABS(H299) + ABS(I299)) / 200)))</f>
        <v>-175.6929082628497</v>
      </c>
      <c r="AD299" s="2">
        <f>G299-C299</f>
        <v>-13.348112106323242</v>
      </c>
    </row>
    <row r="300" spans="1:30" x14ac:dyDescent="0.25">
      <c r="A300" s="29" t="s">
        <v>891</v>
      </c>
      <c r="B300" s="7" t="s">
        <v>892</v>
      </c>
      <c r="C300" s="8">
        <v>10.75</v>
      </c>
      <c r="D300" s="9">
        <v>-0.48227217589188076</v>
      </c>
      <c r="E300" s="9">
        <v>1.6485041791127621</v>
      </c>
      <c r="F300" s="9">
        <v>499.43692016601563</v>
      </c>
      <c r="G300" s="9">
        <v>6.7335262298583984</v>
      </c>
      <c r="H300" s="8">
        <v>24900000</v>
      </c>
      <c r="I300" s="8">
        <v>-14000000</v>
      </c>
      <c r="J300" s="68"/>
      <c r="K300" s="7" t="s">
        <v>893</v>
      </c>
      <c r="L300" s="7" t="s">
        <v>20</v>
      </c>
      <c r="M300" s="9">
        <v>57.513553619384766</v>
      </c>
      <c r="N300" s="9">
        <v>0.48993000388145447</v>
      </c>
      <c r="O300" s="10">
        <v>12.677999877929688</v>
      </c>
      <c r="P300" s="2">
        <f>C300-O300</f>
        <v>-1.9279998779296879</v>
      </c>
      <c r="Q300" s="11">
        <f>((_xlfn.RANK.EQ(F300, PE, 1) / COUNT(PE)) * 0.4) + ((_xlfn.RANK.EQ(N300, Cash_Ratio, 1) / COUNT(Cash_Ratio)) * 0.4) + ((_xlfn.RANK.EQ(M300, Debt_Equity, 0) / COUNT(Debt_Equity)) * 0.2)</f>
        <v>0.70840351762799225</v>
      </c>
      <c r="R300" s="9">
        <v>0.48993000388145447</v>
      </c>
      <c r="S300" s="30">
        <f>((_xlfn.RANK.EQ(F300, PE, 1) / COUNT(PE)) * 0.4) + ((_xlfn.RANK.EQ(R300, $R$2:$R$400, 1) / COUNT($R$2:$R$400)) * 0.4) + ((_xlfn.RANK.EQ(M300, Debt_Equity, 0) / COUNT(Debt_Equity)) * 0.2)</f>
        <v>0.75689223057644106</v>
      </c>
      <c r="T300" s="11">
        <f>((_xlfn.RANK.EQ(D300, Alpha, 1) / COUNT(Alpha)) * 0.5) + ((_xlfn.RANK.EQ(E300, Beta, 1) / COUNT(Beta)) * 0.5)</f>
        <v>0.51253132832080195</v>
      </c>
      <c r="U300" s="31">
        <f>((_xlfn.RANK.EQ(H300, Accounts_Re,1 ) / COUNT(Accounts_Re)) * 0.5) + ((_xlfn.RANK.EQ(I300, Acc._payable, 0) / COUNT(Acc._payable)) * 0.5)</f>
        <v>0.9115779189057156</v>
      </c>
      <c r="V300" s="11">
        <f>((_xlfn.RANK.EQ(Q300, $Q$2:$Q$981, 1) / COUNT($Q$2:$Q$981)) * 0.4) + ((_xlfn.RANK.EQ(T300, $T$2:$T$981,1 ) / COUNT($T$2:$T$981)) * 0.4) + ((_xlfn.RANK.EQ(U300, $U$2:$U$981, 1) / COUNT($U$2:$U$981)) * 0.1)</f>
        <v>0.68120300751879703</v>
      </c>
      <c r="W300" s="33">
        <f>((_xlfn.RANK.EQ(AA300, $AA$2:$AA$982, 1) / COUNT($AA$2:$AA$982)) * 0.5) + ((_xlfn.RANK.EQ(AB300, $AB$2:$AB$982,1 ) / COUNT($AB$2:$AB$982)) * 0.5)</f>
        <v>0.918546365914787</v>
      </c>
      <c r="X300" s="11">
        <f>((_xlfn.RANK.EQ(AC300, $AC$2:$AC$982, 1) / COUNT($AC$2:$AC$983)) * 1)</f>
        <v>0.19799498746867167</v>
      </c>
      <c r="Y300" s="62">
        <f>((_xlfn.RANK.EQ(C300, Price, 0) / COUNT(Price)) * 0.5) + ((_xlfn.RANK.EQ(AD300, Price_BVPS, 1) / COUNT(Price_BVPS)) * 0.5)</f>
        <v>0.76691729323308278</v>
      </c>
      <c r="Z300" s="8">
        <f>IF(OR(H300="", I300="", H300=0, I300=0), 0, H300-I300)</f>
        <v>38900000</v>
      </c>
      <c r="AA300">
        <f>IF(OR(H300="", I300="", H300=0, I300=0), 0, (H300-I300) / ( (ABS(I300))))</f>
        <v>2.7785714285714285</v>
      </c>
      <c r="AB300">
        <f>IF(OR(H300="", I300="", H300=0, I300=0), 0, (H300-I300) / ( (ABS(H300))))</f>
        <v>1.5622489959839359</v>
      </c>
      <c r="AC300">
        <f>IF(OR(H300="", I300="", H300=0, I300=0), 0, IF(ABS(H300-I300) = (ABS(H300) + ABS(I300)), 0, (H300-I300) / ((ABS(H300) + ABS(I300)) / 200)))</f>
        <v>0</v>
      </c>
      <c r="AD300" s="2">
        <f>G300-C300</f>
        <v>-4.0164737701416016</v>
      </c>
    </row>
    <row r="301" spans="1:30" x14ac:dyDescent="0.25">
      <c r="A301" s="29" t="s">
        <v>417</v>
      </c>
      <c r="B301" s="7" t="s">
        <v>418</v>
      </c>
      <c r="C301" s="8">
        <v>18.120000839233398</v>
      </c>
      <c r="D301" s="9">
        <v>1.3526637801609935</v>
      </c>
      <c r="E301" s="9">
        <v>2.6327733322517042</v>
      </c>
      <c r="F301" s="9">
        <v>83.599113464355469</v>
      </c>
      <c r="G301" s="9">
        <v>16.530391693115234</v>
      </c>
      <c r="H301" s="8">
        <v>-7200000</v>
      </c>
      <c r="I301" s="8">
        <v>2700000</v>
      </c>
      <c r="J301" s="68"/>
      <c r="K301" s="7" t="s">
        <v>419</v>
      </c>
      <c r="L301" s="7" t="s">
        <v>48</v>
      </c>
      <c r="M301" s="9">
        <v>133.57461547851563</v>
      </c>
      <c r="N301" s="9">
        <v>0.43723401427268982</v>
      </c>
      <c r="O301" s="10">
        <v>20.357999992370605</v>
      </c>
      <c r="P301" s="2">
        <f>C301-O301</f>
        <v>-2.2379991531372063</v>
      </c>
      <c r="Q301" s="11">
        <f>((_xlfn.RANK.EQ(F301, PE, 1) / COUNT(PE)) * 0.4) + ((_xlfn.RANK.EQ(N301, Cash_Ratio, 1) / COUNT(Cash_Ratio)) * 0.4) + ((_xlfn.RANK.EQ(M301, Debt_Equity, 0) / COUNT(Debt_Equity)) * 0.2)</f>
        <v>0.58764225050258156</v>
      </c>
      <c r="R301" s="9">
        <v>0.43723401427268982</v>
      </c>
      <c r="S301" s="30">
        <f>((_xlfn.RANK.EQ(F301, PE, 1) / COUNT(PE)) * 0.4) + ((_xlfn.RANK.EQ(R301, $R$2:$R$400, 1) / COUNT($R$2:$R$400)) * 0.4) + ((_xlfn.RANK.EQ(M301, Debt_Equity, 0) / COUNT(Debt_Equity)) * 0.2)</f>
        <v>0.63859649122807027</v>
      </c>
      <c r="T301" s="32">
        <f>((_xlfn.RANK.EQ(D301, Alpha, 1) / COUNT(Alpha)) * 0.5) + ((_xlfn.RANK.EQ(E301, Beta, 1) / COUNT(Beta)) * 0.5)</f>
        <v>0.99122807017543857</v>
      </c>
      <c r="U301" s="11">
        <f>((_xlfn.RANK.EQ(H301, Accounts_Re,1 ) / COUNT(Accounts_Re)) * 0.5) + ((_xlfn.RANK.EQ(I301, Acc._payable, 0) / COUNT(Acc._payable)) * 0.5)</f>
        <v>0.25342277003244273</v>
      </c>
      <c r="V301" s="28">
        <f>((_xlfn.RANK.EQ(Q301, $Q$2:$Q$981, 1) / COUNT($Q$2:$Q$981)) * 0.4) + ((_xlfn.RANK.EQ(T301, $T$2:$T$981,1 ) / COUNT($T$2:$T$981)) * 0.4) + ((_xlfn.RANK.EQ(U301, $U$2:$U$981, 1) / COUNT($U$2:$U$981)) * 0.1)</f>
        <v>0.70451127819548875</v>
      </c>
      <c r="W301" s="11">
        <f>((_xlfn.RANK.EQ(AA301, $AA$2:$AA$982, 1) / COUNT($AA$2:$AA$982)) * 0.5) + ((_xlfn.RANK.EQ(AB301, $AB$2:$AB$982,1 ) / COUNT($AB$2:$AB$982)) * 0.5)</f>
        <v>0.11403508771929824</v>
      </c>
      <c r="X301" s="11">
        <f>((_xlfn.RANK.EQ(AC301, $AC$2:$AC$982, 1) / COUNT($AC$2:$AC$983)) * 1)</f>
        <v>0.19799498746867167</v>
      </c>
      <c r="Y301" s="62">
        <f>((_xlfn.RANK.EQ(C301, Price, 0) / COUNT(Price)) * 0.5) + ((_xlfn.RANK.EQ(AD301, Price_BVPS, 1) / COUNT(Price_BVPS)) * 0.5)</f>
        <v>0.54010025062656641</v>
      </c>
      <c r="Z301" s="8">
        <f>IF(OR(H301="", I301="", H301=0, I301=0), 0, H301-I301)</f>
        <v>-9900000</v>
      </c>
      <c r="AA301">
        <f>IF(OR(H301="", I301="", H301=0, I301=0), 0, (H301-I301) / ( (ABS(I301))))</f>
        <v>-3.6666666666666665</v>
      </c>
      <c r="AB301">
        <f>IF(OR(H301="", I301="", H301=0, I301=0), 0, (H301-I301) / ( (ABS(H301))))</f>
        <v>-1.375</v>
      </c>
      <c r="AC301">
        <f>IF(OR(H301="", I301="", H301=0, I301=0), 0, IF(ABS(H301-I301) = (ABS(H301) + ABS(I301)), 0, (H301-I301) / ((ABS(H301) + ABS(I301)) / 200)))</f>
        <v>0</v>
      </c>
      <c r="AD301" s="2">
        <f>G301-C301</f>
        <v>-1.5896091461181641</v>
      </c>
    </row>
    <row r="302" spans="1:30" x14ac:dyDescent="0.25">
      <c r="A302" s="7" t="s">
        <v>298</v>
      </c>
      <c r="B302" s="7" t="s">
        <v>299</v>
      </c>
      <c r="C302" s="8">
        <v>21.340000152587891</v>
      </c>
      <c r="D302" s="9">
        <v>0.85665164129084592</v>
      </c>
      <c r="E302" s="9">
        <v>0.8742780480166964</v>
      </c>
      <c r="F302" s="9">
        <v>18.861249923706055</v>
      </c>
      <c r="G302" s="9">
        <v>5.8541340827941895</v>
      </c>
      <c r="H302" s="8">
        <v>-87000064</v>
      </c>
      <c r="I302" s="8">
        <v>-112999936</v>
      </c>
      <c r="J302" s="68"/>
      <c r="K302" s="7" t="s">
        <v>300</v>
      </c>
      <c r="L302" s="7" t="s">
        <v>24</v>
      </c>
      <c r="M302" s="9">
        <v>69.82427978515625</v>
      </c>
      <c r="N302" s="9">
        <v>0.25214400887489319</v>
      </c>
      <c r="O302" s="10">
        <v>25.236000442504881</v>
      </c>
      <c r="P302" s="2">
        <f>C302-O302</f>
        <v>-3.8960002899169908</v>
      </c>
      <c r="Q302" s="11">
        <f>((_xlfn.RANK.EQ(F302, PE, 1) / COUNT(PE)) * 0.4) + ((_xlfn.RANK.EQ(N302, Cash_Ratio, 1) / COUNT(Cash_Ratio)) * 0.4) + ((_xlfn.RANK.EQ(M302, Debt_Equity, 0) / COUNT(Debt_Equity)) * 0.2)</f>
        <v>0.33854246924732329</v>
      </c>
      <c r="R302" s="9">
        <v>0.25214400887489319</v>
      </c>
      <c r="S302" s="30">
        <f>((_xlfn.RANK.EQ(F302, PE, 1) / COUNT(PE)) * 0.4) + ((_xlfn.RANK.EQ(R302, $R$2:$R$400, 1) / COUNT($R$2:$R$400)) * 0.4) + ((_xlfn.RANK.EQ(M302, Debt_Equity, 0) / COUNT(Debt_Equity)) * 0.2)</f>
        <v>0.40100250626566419</v>
      </c>
      <c r="T302" s="11">
        <f>((_xlfn.RANK.EQ(D302, Alpha, 1) / COUNT(Alpha)) * 0.5) + ((_xlfn.RANK.EQ(E302, Beta, 1) / COUNT(Beta)) * 0.5)</f>
        <v>0.73182957393483705</v>
      </c>
      <c r="U302" s="11">
        <f>((_xlfn.RANK.EQ(H302, Accounts_Re,1 ) / COUNT(Accounts_Re)) * 0.5) + ((_xlfn.RANK.EQ(I302, Acc._payable, 0) / COUNT(Acc._payable)) * 0.5)</f>
        <v>0.50943218969599036</v>
      </c>
      <c r="V302" s="11">
        <f>((_xlfn.RANK.EQ(Q302, $Q$2:$Q$981, 1) / COUNT($Q$2:$Q$981)) * 0.4) + ((_xlfn.RANK.EQ(T302, $T$2:$T$981,1 ) / COUNT($T$2:$T$981)) * 0.4) + ((_xlfn.RANK.EQ(U302, $U$2:$U$981, 1) / COUNT($U$2:$U$981)) * 0.1)</f>
        <v>0.54235588972431081</v>
      </c>
      <c r="W302" s="11">
        <f>((_xlfn.RANK.EQ(AA302, $AA$2:$AA$982, 1) / COUNT($AA$2:$AA$982)) * 0.5) + ((_xlfn.RANK.EQ(AB302, $AB$2:$AB$982,1 ) / COUNT($AB$2:$AB$982)) * 0.5)</f>
        <v>0.76691729323308266</v>
      </c>
      <c r="X302" s="11">
        <f>((_xlfn.RANK.EQ(AC302, $AC$2:$AC$982, 1) / COUNT($AC$2:$AC$983)) * 1)</f>
        <v>0.86466165413533835</v>
      </c>
      <c r="Y302" s="62">
        <f>((_xlfn.RANK.EQ(C302, Price, 0) / COUNT(Price)) * 0.5) + ((_xlfn.RANK.EQ(AD302, Price_BVPS, 1) / COUNT(Price_BVPS)) * 0.5)</f>
        <v>0.19047619047619047</v>
      </c>
      <c r="Z302" s="8">
        <f>IF(OR(H302="", I302="", H302=0, I302=0), 0, H302-I302)</f>
        <v>25999872</v>
      </c>
      <c r="AA302">
        <f>IF(OR(H302="", I302="", H302=0, I302=0), 0, (H302-I302) / ( (ABS(I302))))</f>
        <v>0.23008749314689877</v>
      </c>
      <c r="AB302">
        <f>IF(OR(H302="", I302="", H302=0, I302=0), 0, (H302-I302) / ( (ABS(H302))))</f>
        <v>0.29884888360541895</v>
      </c>
      <c r="AC302">
        <f>IF(OR(H302="", I302="", H302=0, I302=0), 0, IF(ABS(H302-I302) = (ABS(H302) + ABS(I302)), 0, (H302-I302) / ((ABS(H302) + ABS(I302)) / 200)))</f>
        <v>25.999872</v>
      </c>
      <c r="AD302" s="2">
        <f>G302-C302</f>
        <v>-15.485866069793701</v>
      </c>
    </row>
    <row r="303" spans="1:30" x14ac:dyDescent="0.25">
      <c r="A303" s="7" t="s">
        <v>127</v>
      </c>
      <c r="B303" s="7" t="s">
        <v>128</v>
      </c>
      <c r="C303" s="8">
        <v>26.860000610351563</v>
      </c>
      <c r="D303" s="9">
        <v>2.8345823822636101E-2</v>
      </c>
      <c r="E303" s="9">
        <v>0.33071972624353935</v>
      </c>
      <c r="F303" s="9">
        <v>29.118925094604492</v>
      </c>
      <c r="G303" s="9">
        <v>10.894656181335449</v>
      </c>
      <c r="H303" s="8"/>
      <c r="I303" s="8"/>
      <c r="J303" s="68"/>
      <c r="K303" s="7" t="s">
        <v>27</v>
      </c>
      <c r="L303" s="7" t="s">
        <v>65</v>
      </c>
      <c r="M303" s="9">
        <v>77.954887390136719</v>
      </c>
      <c r="N303" s="9">
        <v>6.4005718231201172</v>
      </c>
      <c r="O303" s="10">
        <v>32.012000274658206</v>
      </c>
      <c r="P303" s="2">
        <f>C303-O303</f>
        <v>-5.1519996643066435</v>
      </c>
      <c r="Q303" s="11">
        <f>((_xlfn.RANK.EQ(F303, PE, 1) / COUNT(PE)) * 0.4) + ((_xlfn.RANK.EQ(N303, Cash_Ratio, 1) / COUNT(Cash_Ratio)) * 0.4) + ((_xlfn.RANK.EQ(M303, Debt_Equity, 0) / COUNT(Debt_Equity)) * 0.2)</f>
        <v>0.63430661459301974</v>
      </c>
      <c r="R303" s="9">
        <v>6.4005718231201172</v>
      </c>
      <c r="S303" s="30">
        <f>((_xlfn.RANK.EQ(F303, PE, 1) / COUNT(PE)) * 0.4) + ((_xlfn.RANK.EQ(R303, $R$2:$R$400, 1) / COUNT($R$2:$R$400)) * 0.4) + ((_xlfn.RANK.EQ(M303, Debt_Equity, 0) / COUNT(Debt_Equity)) * 0.2)</f>
        <v>0.63759398496240605</v>
      </c>
      <c r="T303" s="11">
        <f>((_xlfn.RANK.EQ(D303, Alpha, 1) / COUNT(Alpha)) * 0.5) + ((_xlfn.RANK.EQ(E303, Beta, 1) / COUNT(Beta)) * 0.5)</f>
        <v>0.2781954887218045</v>
      </c>
      <c r="U303" s="11">
        <f>((_xlfn.RANK.EQ(H303, Accounts_Re,1 ) / COUNT(Accounts_Re)) * 0.5) + ((_xlfn.RANK.EQ(I303, Acc._payable, 0) / COUNT(Acc._payable)) * 0.5)</f>
        <v>0.47722119925344153</v>
      </c>
      <c r="V303" s="11">
        <f>((_xlfn.RANK.EQ(Q303, $Q$2:$Q$981, 1) / COUNT($Q$2:$Q$981)) * 0.4) + ((_xlfn.RANK.EQ(T303, $T$2:$T$981,1 ) / COUNT($T$2:$T$981)) * 0.4) + ((_xlfn.RANK.EQ(U303, $U$2:$U$981, 1) / COUNT($U$2:$U$981)) * 0.1)</f>
        <v>0.42531328320802003</v>
      </c>
      <c r="W303" s="11">
        <f>((_xlfn.RANK.EQ(AA303, $AA$2:$AA$982, 1) / COUNT($AA$2:$AA$982)) * 0.5) + ((_xlfn.RANK.EQ(AB303, $AB$2:$AB$982,1 ) / COUNT($AB$2:$AB$982)) * 0.5)</f>
        <v>0.32330827067669171</v>
      </c>
      <c r="X303" s="11">
        <f>((_xlfn.RANK.EQ(AC303, $AC$2:$AC$982, 1) / COUNT($AC$2:$AC$983)) * 1)</f>
        <v>0.19799498746867167</v>
      </c>
      <c r="Y303" s="62">
        <f>((_xlfn.RANK.EQ(C303, Price, 0) / COUNT(Price)) * 0.5) + ((_xlfn.RANK.EQ(AD303, Price_BVPS, 1) / COUNT(Price_BVPS)) * 0.5)</f>
        <v>0.10025062656641603</v>
      </c>
      <c r="Z303" s="8">
        <f>IF(OR(H303="", I303="", H303=0, I303=0), 0, H303-I303)</f>
        <v>0</v>
      </c>
      <c r="AA303">
        <f>IF(OR(H303="", I303="", H303=0, I303=0), 0, (H303-I303) / ( (ABS(I303))))</f>
        <v>0</v>
      </c>
      <c r="AB303">
        <f>IF(OR(H303="", I303="", H303=0, I303=0), 0, (H303-I303) / ( (ABS(H303))))</f>
        <v>0</v>
      </c>
      <c r="AC303">
        <f>IF(OR(H303="", I303="", H303=0, I303=0), 0, IF(ABS(H303-I303) = (ABS(H303) + ABS(I303)), 0, (H303-I303) / ((ABS(H303) + ABS(I303)) / 200)))</f>
        <v>0</v>
      </c>
      <c r="AD303" s="2">
        <f>G303-C303</f>
        <v>-15.965344429016113</v>
      </c>
    </row>
    <row r="304" spans="1:30" x14ac:dyDescent="0.25">
      <c r="A304" s="29" t="s">
        <v>25</v>
      </c>
      <c r="B304" s="7" t="s">
        <v>26</v>
      </c>
      <c r="C304" s="8">
        <v>28.850000381469727</v>
      </c>
      <c r="D304" s="9">
        <v>-5.7989803704701975E-3</v>
      </c>
      <c r="E304" s="9">
        <v>0.31357460494505174</v>
      </c>
      <c r="F304" s="9">
        <v>42.081535339355469</v>
      </c>
      <c r="G304" s="9">
        <v>15.475560188293457</v>
      </c>
      <c r="H304" s="8">
        <v>404000768</v>
      </c>
      <c r="I304" s="8">
        <v>-485000192</v>
      </c>
      <c r="J304" s="68"/>
      <c r="K304" s="7" t="s">
        <v>27</v>
      </c>
      <c r="L304" s="7" t="s">
        <v>28</v>
      </c>
      <c r="M304" s="9">
        <v>78.942878723144531</v>
      </c>
      <c r="N304" s="9">
        <v>0.16202999651432037</v>
      </c>
      <c r="O304" s="10">
        <v>34.5560001373291</v>
      </c>
      <c r="P304" s="2">
        <f>C304-O304</f>
        <v>-5.7059997558593736</v>
      </c>
      <c r="Q304" s="11">
        <f>((_xlfn.RANK.EQ(F304, PE, 1) / COUNT(PE)) * 0.4) + ((_xlfn.RANK.EQ(N304, Cash_Ratio, 1) / COUNT(Cash_Ratio)) * 0.4) + ((_xlfn.RANK.EQ(M304, Debt_Equity, 0) / COUNT(Debt_Equity)) * 0.2)</f>
        <v>0.46976274608783442</v>
      </c>
      <c r="R304" s="9">
        <v>0.16202999651432037</v>
      </c>
      <c r="S304" s="30">
        <f>((_xlfn.RANK.EQ(F304, PE, 1) / COUNT(PE)) * 0.4) + ((_xlfn.RANK.EQ(R304, $R$2:$R$400, 1) / COUNT($R$2:$R$400)) * 0.4) + ((_xlfn.RANK.EQ(M304, Debt_Equity, 0) / COUNT(Debt_Equity)) * 0.2)</f>
        <v>0.54085213032581458</v>
      </c>
      <c r="T304" s="11">
        <f>((_xlfn.RANK.EQ(D304, Alpha, 1) / COUNT(Alpha)) * 0.5) + ((_xlfn.RANK.EQ(E304, Beta, 1) / COUNT(Beta)) * 0.5)</f>
        <v>0.20802005012531327</v>
      </c>
      <c r="U304" s="31">
        <f>((_xlfn.RANK.EQ(H304, Accounts_Re,1 ) / COUNT(Accounts_Re)) * 0.5) + ((_xlfn.RANK.EQ(I304, Acc._payable, 0) / COUNT(Acc._payable)) * 0.5)</f>
        <v>0.99645510002129445</v>
      </c>
      <c r="V304" s="11">
        <f>((_xlfn.RANK.EQ(Q304, $Q$2:$Q$981, 1) / COUNT($Q$2:$Q$981)) * 0.4) + ((_xlfn.RANK.EQ(T304, $T$2:$T$981,1 ) / COUNT($T$2:$T$981)) * 0.4) + ((_xlfn.RANK.EQ(U304, $U$2:$U$981, 1) / COUNT($U$2:$U$981)) * 0.1)</f>
        <v>0.33057644110275691</v>
      </c>
      <c r="W304" s="11">
        <f>((_xlfn.RANK.EQ(AA304, $AA$2:$AA$982, 1) / COUNT($AA$2:$AA$982)) * 0.5) + ((_xlfn.RANK.EQ(AB304, $AB$2:$AB$982,1 ) / COUNT($AB$2:$AB$982)) * 0.5)</f>
        <v>0.91729323308270672</v>
      </c>
      <c r="X304" s="11">
        <f>((_xlfn.RANK.EQ(AC304, $AC$2:$AC$982, 1) / COUNT($AC$2:$AC$983)) * 1)</f>
        <v>0.19799498746867167</v>
      </c>
      <c r="Y304" s="62">
        <f>((_xlfn.RANK.EQ(C304, Price, 0) / COUNT(Price)) * 0.5) + ((_xlfn.RANK.EQ(AD304, Price_BVPS, 1) / COUNT(Price_BVPS)) * 0.5)</f>
        <v>8.646616541353383E-2</v>
      </c>
      <c r="Z304" s="8">
        <f>IF(OR(H304="", I304="", H304=0, I304=0), 0, H304-I304)</f>
        <v>889000960</v>
      </c>
      <c r="AA304">
        <f>IF(OR(H304="", I304="", H304=0, I304=0), 0, (H304-I304) / ( (ABS(I304))))</f>
        <v>1.8329909444654406</v>
      </c>
      <c r="AB304">
        <f>IF(OR(H304="", I304="", H304=0, I304=0), 0, (H304-I304) / ( (ABS(H304))))</f>
        <v>2.200493242626707</v>
      </c>
      <c r="AC304">
        <f>IF(OR(H304="", I304="", H304=0, I304=0), 0, IF(ABS(H304-I304) = (ABS(H304) + ABS(I304)), 0, (H304-I304) / ((ABS(H304) + ABS(I304)) / 200)))</f>
        <v>0</v>
      </c>
      <c r="AD304" s="2">
        <f>G304-C304</f>
        <v>-13.37444019317627</v>
      </c>
    </row>
    <row r="305" spans="1:30" x14ac:dyDescent="0.25">
      <c r="A305" s="7" t="s">
        <v>428</v>
      </c>
      <c r="B305" s="7" t="s">
        <v>429</v>
      </c>
      <c r="C305" s="8">
        <v>17.899999618530273</v>
      </c>
      <c r="D305" s="9">
        <v>0.31304204055930074</v>
      </c>
      <c r="E305" s="9">
        <v>1.1601055332903316</v>
      </c>
      <c r="F305" s="9">
        <v>29.313507080078125</v>
      </c>
      <c r="G305" s="9">
        <v>6.6683940887451172</v>
      </c>
      <c r="H305" s="8">
        <v>10460000</v>
      </c>
      <c r="I305" s="8">
        <v>-3797000</v>
      </c>
      <c r="J305" s="68"/>
      <c r="K305" s="7" t="s">
        <v>27</v>
      </c>
      <c r="L305" s="29" t="s">
        <v>88</v>
      </c>
      <c r="M305" s="9">
        <v>193.63185119628906</v>
      </c>
      <c r="N305" s="9">
        <v>0.52227699756622314</v>
      </c>
      <c r="O305" s="10">
        <v>20.906000137329102</v>
      </c>
      <c r="P305" s="2">
        <f>C305-O305</f>
        <v>-3.0060005187988281</v>
      </c>
      <c r="Q305" s="11">
        <f>((_xlfn.RANK.EQ(F305, PE, 1) / COUNT(PE)) * 0.4) + ((_xlfn.RANK.EQ(N305, Cash_Ratio, 1) / COUNT(Cash_Ratio)) * 0.4) + ((_xlfn.RANK.EQ(M305, Debt_Equity, 0) / COUNT(Debt_Equity)) * 0.2)</f>
        <v>0.43595207099019634</v>
      </c>
      <c r="R305" s="9">
        <v>0.52227699756622314</v>
      </c>
      <c r="S305" s="30">
        <f>((_xlfn.RANK.EQ(F305, PE, 1) / COUNT(PE)) * 0.4) + ((_xlfn.RANK.EQ(R305, $R$2:$R$400, 1) / COUNT($R$2:$R$400)) * 0.4) + ((_xlfn.RANK.EQ(M305, Debt_Equity, 0) / COUNT(Debt_Equity)) * 0.2)</f>
        <v>0.48320802005012525</v>
      </c>
      <c r="T305" s="11">
        <f>((_xlfn.RANK.EQ(D305, Alpha, 1) / COUNT(Alpha)) * 0.5) + ((_xlfn.RANK.EQ(E305, Beta, 1) / COUNT(Beta)) * 0.5)</f>
        <v>0.7142857142857143</v>
      </c>
      <c r="U305" s="11">
        <f>((_xlfn.RANK.EQ(H305, Accounts_Re,1 ) / COUNT(Accounts_Re)) * 0.5) + ((_xlfn.RANK.EQ(I305, Acc._payable, 0) / COUNT(Acc._payable)) * 0.5)</f>
        <v>0.81111820926183409</v>
      </c>
      <c r="V305" s="11">
        <f>((_xlfn.RANK.EQ(Q305, $Q$2:$Q$981, 1) / COUNT($Q$2:$Q$981)) * 0.4) + ((_xlfn.RANK.EQ(T305, $T$2:$T$981,1 ) / COUNT($T$2:$T$981)) * 0.4) + ((_xlfn.RANK.EQ(U305, $U$2:$U$981, 1) / COUNT($U$2:$U$981)) * 0.1)</f>
        <v>0.61478696741854644</v>
      </c>
      <c r="W305" s="11">
        <f>((_xlfn.RANK.EQ(AA305, $AA$2:$AA$982, 1) / COUNT($AA$2:$AA$982)) * 0.5) + ((_xlfn.RANK.EQ(AB305, $AB$2:$AB$982,1 ) / COUNT($AB$2:$AB$982)) * 0.5)</f>
        <v>0.92355889724310769</v>
      </c>
      <c r="X305" s="11">
        <f>((_xlfn.RANK.EQ(AC305, $AC$2:$AC$982, 1) / COUNT($AC$2:$AC$983)) * 1)</f>
        <v>0.19799498746867167</v>
      </c>
      <c r="Y305" s="62">
        <f>((_xlfn.RANK.EQ(C305, Price, 0) / COUNT(Price)) * 0.5) + ((_xlfn.RANK.EQ(AD305, Price_BVPS, 1) / COUNT(Price_BVPS)) * 0.5)</f>
        <v>0.29949874686716793</v>
      </c>
      <c r="Z305" s="8">
        <f>IF(OR(H305="", I305="", H305=0, I305=0), 0, H305-I305)</f>
        <v>14257000</v>
      </c>
      <c r="AA305">
        <f>IF(OR(H305="", I305="", H305=0, I305=0), 0, (H305-I305) / ( (ABS(I305))))</f>
        <v>3.7548064261258887</v>
      </c>
      <c r="AB305">
        <f>IF(OR(H305="", I305="", H305=0, I305=0), 0, (H305-I305) / ( (ABS(H305))))</f>
        <v>1.3630019120458892</v>
      </c>
      <c r="AC305">
        <f>IF(OR(H305="", I305="", H305=0, I305=0), 0, IF(ABS(H305-I305) = (ABS(H305) + ABS(I305)), 0, (H305-I305) / ((ABS(H305) + ABS(I305)) / 200)))</f>
        <v>0</v>
      </c>
      <c r="AD305" s="2">
        <f>G305-C305</f>
        <v>-11.231605529785156</v>
      </c>
    </row>
    <row r="306" spans="1:30" x14ac:dyDescent="0.25">
      <c r="A306" s="7" t="s">
        <v>410</v>
      </c>
      <c r="B306" s="7" t="s">
        <v>411</v>
      </c>
      <c r="C306" s="8">
        <v>18.270000457763672</v>
      </c>
      <c r="D306" s="9">
        <v>-0.13907746482781125</v>
      </c>
      <c r="E306" s="9">
        <v>0.84958873107609756</v>
      </c>
      <c r="F306" s="9">
        <v>24.804113388061523</v>
      </c>
      <c r="G306" s="9">
        <v>7.5533409118652344</v>
      </c>
      <c r="H306" s="8"/>
      <c r="I306" s="8">
        <v>24000000</v>
      </c>
      <c r="J306" s="68"/>
      <c r="K306" s="7" t="s">
        <v>314</v>
      </c>
      <c r="L306" s="7" t="s">
        <v>78</v>
      </c>
      <c r="M306" s="9">
        <v>55.777027130126953</v>
      </c>
      <c r="N306" s="9">
        <v>0.10300099849700928</v>
      </c>
      <c r="O306" s="10">
        <v>22.034000396728516</v>
      </c>
      <c r="P306" s="2">
        <f>C306-O306</f>
        <v>-3.7639999389648438</v>
      </c>
      <c r="Q306" s="11">
        <f>((_xlfn.RANK.EQ(F306, PE, 1) / COUNT(PE)) * 0.4) + ((_xlfn.RANK.EQ(N306, Cash_Ratio, 1) / COUNT(Cash_Ratio)) * 0.4) + ((_xlfn.RANK.EQ(M306, Debt_Equity, 0) / COUNT(Debt_Equity)) * 0.2)</f>
        <v>0.35965000841325928</v>
      </c>
      <c r="R306" s="9">
        <v>0.10300099849700928</v>
      </c>
      <c r="S306" s="30">
        <f>((_xlfn.RANK.EQ(F306, PE, 1) / COUNT(PE)) * 0.4) + ((_xlfn.RANK.EQ(R306, $R$2:$R$400, 1) / COUNT($R$2:$R$400)) * 0.4) + ((_xlfn.RANK.EQ(M306, Debt_Equity, 0) / COUNT(Debt_Equity)) * 0.2)</f>
        <v>0.44060150375939849</v>
      </c>
      <c r="T306" s="11">
        <f>((_xlfn.RANK.EQ(D306, Alpha, 1) / COUNT(Alpha)) * 0.5) + ((_xlfn.RANK.EQ(E306, Beta, 1) / COUNT(Beta)) * 0.5)</f>
        <v>0.35964912280701755</v>
      </c>
      <c r="U306" s="11">
        <f>((_xlfn.RANK.EQ(H306, Accounts_Re,1 ) / COUNT(Accounts_Re)) * 0.5) + ((_xlfn.RANK.EQ(I306, Acc._payable, 0) / COUNT(Acc._payable)) * 0.5)</f>
        <v>0.24875677977778612</v>
      </c>
      <c r="V306" s="11">
        <f>((_xlfn.RANK.EQ(Q306, $Q$2:$Q$981, 1) / COUNT($Q$2:$Q$981)) * 0.4) + ((_xlfn.RANK.EQ(T306, $T$2:$T$981,1 ) / COUNT($T$2:$T$981)) * 0.4) + ((_xlfn.RANK.EQ(U306, $U$2:$U$981, 1) / COUNT($U$2:$U$981)) * 0.1)</f>
        <v>0.27067669172932335</v>
      </c>
      <c r="W306" s="11">
        <f>((_xlfn.RANK.EQ(AA306, $AA$2:$AA$982, 1) / COUNT($AA$2:$AA$982)) * 0.5) + ((_xlfn.RANK.EQ(AB306, $AB$2:$AB$982,1 ) / COUNT($AB$2:$AB$982)) * 0.5)</f>
        <v>0.32330827067669171</v>
      </c>
      <c r="X306" s="11">
        <f>((_xlfn.RANK.EQ(AC306, $AC$2:$AC$982, 1) / COUNT($AC$2:$AC$983)) * 1)</f>
        <v>0.19799498746867167</v>
      </c>
      <c r="Y306" s="62">
        <f>((_xlfn.RANK.EQ(C306, Price, 0) / COUNT(Price)) * 0.5) + ((_xlfn.RANK.EQ(AD306, Price_BVPS, 1) / COUNT(Price_BVPS)) * 0.5)</f>
        <v>0.2982456140350877</v>
      </c>
      <c r="Z306" s="8">
        <f>IF(OR(H306="", I306="", H306=0, I306=0), 0, H306-I306)</f>
        <v>0</v>
      </c>
      <c r="AA306">
        <f>IF(OR(H306="", I306="", H306=0, I306=0), 0, (H306-I306) / ( (ABS(I306))))</f>
        <v>0</v>
      </c>
      <c r="AB306">
        <f>IF(OR(H306="", I306="", H306=0, I306=0), 0, (H306-I306) / ( (ABS(H306))))</f>
        <v>0</v>
      </c>
      <c r="AC306">
        <f>IF(OR(H306="", I306="", H306=0, I306=0), 0, IF(ABS(H306-I306) = (ABS(H306) + ABS(I306)), 0, (H306-I306) / ((ABS(H306) + ABS(I306)) / 200)))</f>
        <v>0</v>
      </c>
      <c r="AD306" s="2">
        <f>G306-C306</f>
        <v>-10.716659545898438</v>
      </c>
    </row>
    <row r="307" spans="1:30" x14ac:dyDescent="0.25">
      <c r="A307" s="7" t="s">
        <v>734</v>
      </c>
      <c r="B307" s="7" t="s">
        <v>735</v>
      </c>
      <c r="C307" s="8">
        <v>11.960000038146973</v>
      </c>
      <c r="D307" s="9">
        <v>-0.54298936154672739</v>
      </c>
      <c r="E307" s="9">
        <v>0.88497065779718553</v>
      </c>
      <c r="F307" s="9">
        <v>22.323503494262695</v>
      </c>
      <c r="G307" s="9">
        <v>1.9968810081481934</v>
      </c>
      <c r="H307" s="8">
        <v>-28400000</v>
      </c>
      <c r="I307" s="8">
        <v>-13500000</v>
      </c>
      <c r="J307" s="68"/>
      <c r="K307" s="7" t="s">
        <v>314</v>
      </c>
      <c r="L307" s="7" t="s">
        <v>28</v>
      </c>
      <c r="M307" s="9">
        <v>179.88262939453125</v>
      </c>
      <c r="N307" s="9">
        <v>1.8401000648736954E-2</v>
      </c>
      <c r="O307" s="10">
        <v>14.585999679565429</v>
      </c>
      <c r="P307" s="2">
        <f>C307-O307</f>
        <v>-2.6259996414184563</v>
      </c>
      <c r="Q307" s="11">
        <f>((_xlfn.RANK.EQ(F307, PE, 1) / COUNT(PE)) * 0.4) + ((_xlfn.RANK.EQ(N307, Cash_Ratio, 1) / COUNT(Cash_Ratio)) * 0.4) + ((_xlfn.RANK.EQ(M307, Debt_Equity, 0) / COUNT(Debt_Equity)) * 0.2)</f>
        <v>0.21315833753996299</v>
      </c>
      <c r="R307" s="9">
        <v>1.8401000648736954E-2</v>
      </c>
      <c r="S307" s="30">
        <f>((_xlfn.RANK.EQ(F307, PE, 1) / COUNT(PE)) * 0.4) + ((_xlfn.RANK.EQ(R307, $R$2:$R$400, 1) / COUNT($R$2:$R$400)) * 0.4) + ((_xlfn.RANK.EQ(M307, Debt_Equity, 0) / COUNT(Debt_Equity)) * 0.2)</f>
        <v>0.31177944862155388</v>
      </c>
      <c r="T307" s="11">
        <f>((_xlfn.RANK.EQ(D307, Alpha, 1) / COUNT(Alpha)) * 0.5) + ((_xlfn.RANK.EQ(E307, Beta, 1) / COUNT(Beta)) * 0.5)</f>
        <v>0.30200501253132828</v>
      </c>
      <c r="U307" s="11">
        <f>((_xlfn.RANK.EQ(H307, Accounts_Re,1 ) / COUNT(Accounts_Re)) * 0.5) + ((_xlfn.RANK.EQ(I307, Acc._payable, 0) / COUNT(Acc._payable)) * 0.5)</f>
        <v>0.49144464068743499</v>
      </c>
      <c r="V307" s="11">
        <f>((_xlfn.RANK.EQ(Q307, $Q$2:$Q$981, 1) / COUNT($Q$2:$Q$981)) * 0.4) + ((_xlfn.RANK.EQ(T307, $T$2:$T$981,1 ) / COUNT($T$2:$T$981)) * 0.4) + ((_xlfn.RANK.EQ(U307, $U$2:$U$981, 1) / COUNT($U$2:$U$981)) * 0.1)</f>
        <v>0.22180451127819548</v>
      </c>
      <c r="W307" s="11">
        <f>((_xlfn.RANK.EQ(AA307, $AA$2:$AA$982, 1) / COUNT($AA$2:$AA$982)) * 0.5) + ((_xlfn.RANK.EQ(AB307, $AB$2:$AB$982,1 ) / COUNT($AB$2:$AB$982)) * 0.5)</f>
        <v>0.21177944862155387</v>
      </c>
      <c r="X307" s="11">
        <f>((_xlfn.RANK.EQ(AC307, $AC$2:$AC$982, 1) / COUNT($AC$2:$AC$983)) * 1)</f>
        <v>0.12030075187969924</v>
      </c>
      <c r="Y307" s="62">
        <f>((_xlfn.RANK.EQ(C307, Price, 0) / COUNT(Price)) * 0.5) + ((_xlfn.RANK.EQ(AD307, Price_BVPS, 1) / COUNT(Price_BVPS)) * 0.5)</f>
        <v>0.4949874686716792</v>
      </c>
      <c r="Z307" s="8">
        <f>IF(OR(H307="", I307="", H307=0, I307=0), 0, H307-I307)</f>
        <v>-14900000</v>
      </c>
      <c r="AA307">
        <f>IF(OR(H307="", I307="", H307=0, I307=0), 0, (H307-I307) / ( (ABS(I307))))</f>
        <v>-1.1037037037037036</v>
      </c>
      <c r="AB307">
        <f>IF(OR(H307="", I307="", H307=0, I307=0), 0, (H307-I307) / ( (ABS(H307))))</f>
        <v>-0.52464788732394363</v>
      </c>
      <c r="AC307">
        <f>IF(OR(H307="", I307="", H307=0, I307=0), 0, IF(ABS(H307-I307) = (ABS(H307) + ABS(I307)), 0, (H307-I307) / ((ABS(H307) + ABS(I307)) / 200)))</f>
        <v>-71.1217183770883</v>
      </c>
      <c r="AD307" s="2">
        <f>G307-C307</f>
        <v>-9.9631190299987793</v>
      </c>
    </row>
    <row r="308" spans="1:30" x14ac:dyDescent="0.25">
      <c r="A308" s="7" t="s">
        <v>312</v>
      </c>
      <c r="B308" s="7" t="s">
        <v>313</v>
      </c>
      <c r="C308" s="8">
        <v>20.920000076293945</v>
      </c>
      <c r="D308" s="9">
        <v>0.23887253210120515</v>
      </c>
      <c r="E308" s="9">
        <v>0.63681121842038768</v>
      </c>
      <c r="F308" s="9">
        <v>20.010807037353516</v>
      </c>
      <c r="G308" s="9">
        <v>13.669438362121582</v>
      </c>
      <c r="H308" s="8">
        <v>-111000064</v>
      </c>
      <c r="I308" s="8">
        <v>130000000</v>
      </c>
      <c r="J308" s="68"/>
      <c r="K308" s="7" t="s">
        <v>314</v>
      </c>
      <c r="L308" s="7" t="s">
        <v>132</v>
      </c>
      <c r="M308" s="9">
        <v>100.05363464355469</v>
      </c>
      <c r="N308" s="9">
        <v>1.6448000445961952E-2</v>
      </c>
      <c r="O308" s="10">
        <v>25.077999877929688</v>
      </c>
      <c r="P308" s="2">
        <f>C308-O308</f>
        <v>-4.1579998016357429</v>
      </c>
      <c r="Q308" s="11">
        <f>((_xlfn.RANK.EQ(F308, PE, 1) / COUNT(PE)) * 0.4) + ((_xlfn.RANK.EQ(N308, Cash_Ratio, 1) / COUNT(Cash_Ratio)) * 0.4) + ((_xlfn.RANK.EQ(M308, Debt_Equity, 0) / COUNT(Debt_Equity)) * 0.2)</f>
        <v>0.20508869346511155</v>
      </c>
      <c r="R308" s="9">
        <v>1.6448000445961952E-2</v>
      </c>
      <c r="S308" s="30">
        <f>((_xlfn.RANK.EQ(F308, PE, 1) / COUNT(PE)) * 0.4) + ((_xlfn.RANK.EQ(R308, $R$2:$R$400, 1) / COUNT($R$2:$R$400)) * 0.4) + ((_xlfn.RANK.EQ(M308, Debt_Equity, 0) / COUNT(Debt_Equity)) * 0.2)</f>
        <v>0.30576441102756891</v>
      </c>
      <c r="T308" s="11">
        <f>((_xlfn.RANK.EQ(D308, Alpha, 1) / COUNT(Alpha)) * 0.5) + ((_xlfn.RANK.EQ(E308, Beta, 1) / COUNT(Beta)) * 0.5)</f>
        <v>0.50250626566416035</v>
      </c>
      <c r="U308" s="11">
        <f>((_xlfn.RANK.EQ(H308, Accounts_Re,1 ) / COUNT(Accounts_Re)) * 0.5) + ((_xlfn.RANK.EQ(I308, Acc._payable, 0) / COUNT(Acc._payable)) * 0.5)</f>
        <v>2.4613881477584455E-2</v>
      </c>
      <c r="V308" s="11">
        <f>((_xlfn.RANK.EQ(Q308, $Q$2:$Q$981, 1) / COUNT($Q$2:$Q$981)) * 0.4) + ((_xlfn.RANK.EQ(T308, $T$2:$T$981,1 ) / COUNT($T$2:$T$981)) * 0.4) + ((_xlfn.RANK.EQ(U308, $U$2:$U$981, 1) / COUNT($U$2:$U$981)) * 0.1)</f>
        <v>0.27919799498746867</v>
      </c>
      <c r="W308" s="11">
        <f>((_xlfn.RANK.EQ(AA308, $AA$2:$AA$982, 1) / COUNT($AA$2:$AA$982)) * 0.5) + ((_xlfn.RANK.EQ(AB308, $AB$2:$AB$982,1 ) / COUNT($AB$2:$AB$982)) * 0.5)</f>
        <v>0.11403508771929824</v>
      </c>
      <c r="X308" s="11">
        <f>((_xlfn.RANK.EQ(AC308, $AC$2:$AC$982, 1) / COUNT($AC$2:$AC$983)) * 1)</f>
        <v>0.19799498746867167</v>
      </c>
      <c r="Y308" s="62">
        <f>((_xlfn.RANK.EQ(C308, Price, 0) / COUNT(Price)) * 0.5) + ((_xlfn.RANK.EQ(AD308, Price_BVPS, 1) / COUNT(Price_BVPS)) * 0.5)</f>
        <v>0.34461152882205515</v>
      </c>
      <c r="Z308" s="8">
        <f>IF(OR(H308="", I308="", H308=0, I308=0), 0, H308-I308)</f>
        <v>-241000064</v>
      </c>
      <c r="AA308">
        <f>IF(OR(H308="", I308="", H308=0, I308=0), 0, (H308-I308) / ( (ABS(I308))))</f>
        <v>-1.8538466461538461</v>
      </c>
      <c r="AB308">
        <f>IF(OR(H308="", I308="", H308=0, I308=0), 0, (H308-I308) / ( (ABS(H308))))</f>
        <v>-2.1711704959016962</v>
      </c>
      <c r="AC308">
        <f>IF(OR(H308="", I308="", H308=0, I308=0), 0, IF(ABS(H308-I308) = (ABS(H308) + ABS(I308)), 0, (H308-I308) / ((ABS(H308) + ABS(I308)) / 200)))</f>
        <v>0</v>
      </c>
      <c r="AD308" s="2">
        <f>G308-C308</f>
        <v>-7.2505617141723633</v>
      </c>
    </row>
    <row r="309" spans="1:30" x14ac:dyDescent="0.25">
      <c r="A309" s="7" t="s">
        <v>605</v>
      </c>
      <c r="B309" s="7" t="s">
        <v>606</v>
      </c>
      <c r="C309" s="8">
        <v>14.020000457763672</v>
      </c>
      <c r="D309" s="9">
        <v>-0.1279131594908022</v>
      </c>
      <c r="E309" s="9">
        <v>0.88566551537950466</v>
      </c>
      <c r="F309" s="9">
        <v>17.24437141418457</v>
      </c>
      <c r="G309" s="9">
        <v>4.4199872016906738</v>
      </c>
      <c r="H309" s="8">
        <v>-3154000</v>
      </c>
      <c r="I309" s="8">
        <v>-5525000</v>
      </c>
      <c r="J309" s="68"/>
      <c r="K309" s="7" t="s">
        <v>314</v>
      </c>
      <c r="L309" s="7" t="s">
        <v>24</v>
      </c>
      <c r="M309" s="9">
        <v>149.80935668945313</v>
      </c>
      <c r="N309" s="9">
        <v>0</v>
      </c>
      <c r="O309" s="10">
        <v>16.750000190734863</v>
      </c>
      <c r="P309" s="2">
        <f>C309-O309</f>
        <v>-2.7299997329711907</v>
      </c>
      <c r="Q309" s="11">
        <f>((_xlfn.RANK.EQ(F309, PE, 1) / COUNT(PE)) * 0.4) + ((_xlfn.RANK.EQ(N309, Cash_Ratio, 1) / COUNT(Cash_Ratio)) * 0.4) + ((_xlfn.RANK.EQ(M309, Debt_Equity, 0) / COUNT(Debt_Equity)) * 0.2)</f>
        <v>8.4120194479130689E-2</v>
      </c>
      <c r="R309" s="9">
        <v>0</v>
      </c>
      <c r="S309" s="30">
        <f>((_xlfn.RANK.EQ(F309, PE, 1) / COUNT(PE)) * 0.4) + ((_xlfn.RANK.EQ(R309, $R$2:$R$400, 1) / COUNT($R$2:$R$400)) * 0.4) + ((_xlfn.RANK.EQ(M309, Debt_Equity, 0) / COUNT(Debt_Equity)) * 0.2)</f>
        <v>8.3709273182957386E-2</v>
      </c>
      <c r="T309" s="11">
        <f>((_xlfn.RANK.EQ(D309, Alpha, 1) / COUNT(Alpha)) * 0.5) + ((_xlfn.RANK.EQ(E309, Beta, 1) / COUNT(Beta)) * 0.5)</f>
        <v>0.38596491228070173</v>
      </c>
      <c r="U309" s="11">
        <f>((_xlfn.RANK.EQ(H309, Accounts_Re,1 ) / COUNT(Accounts_Re)) * 0.5) + ((_xlfn.RANK.EQ(I309, Acc._payable, 0) / COUNT(Acc._payable)) * 0.5)</f>
        <v>0.53680182380719754</v>
      </c>
      <c r="V309" s="11">
        <f>((_xlfn.RANK.EQ(Q309, $Q$2:$Q$981, 1) / COUNT($Q$2:$Q$981)) * 0.4) + ((_xlfn.RANK.EQ(T309, $T$2:$T$981,1 ) / COUNT($T$2:$T$981)) * 0.4) + ((_xlfn.RANK.EQ(U309, $U$2:$U$981, 1) / COUNT($U$2:$U$981)) * 0.1)</f>
        <v>0.22406015037593985</v>
      </c>
      <c r="W309" s="11">
        <f>((_xlfn.RANK.EQ(AA309, $AA$2:$AA$982, 1) / COUNT($AA$2:$AA$982)) * 0.5) + ((_xlfn.RANK.EQ(AB309, $AB$2:$AB$982,1 ) / COUNT($AB$2:$AB$982)) * 0.5)</f>
        <v>0.80325814536340845</v>
      </c>
      <c r="X309" s="11">
        <f>((_xlfn.RANK.EQ(AC309, $AC$2:$AC$982, 1) / COUNT($AC$2:$AC$983)) * 1)</f>
        <v>0.89473684210526316</v>
      </c>
      <c r="Y309" s="62">
        <f>((_xlfn.RANK.EQ(C309, Price, 0) / COUNT(Price)) * 0.5) + ((_xlfn.RANK.EQ(AD309, Price_BVPS, 1) / COUNT(Price_BVPS)) * 0.5)</f>
        <v>0.43107769423558895</v>
      </c>
      <c r="Z309" s="8">
        <f>IF(OR(H309="", I309="", H309=0, I309=0), 0, H309-I309)</f>
        <v>2371000</v>
      </c>
      <c r="AA309">
        <f>IF(OR(H309="", I309="", H309=0, I309=0), 0, (H309-I309) / ( (ABS(I309))))</f>
        <v>0.42914027149321265</v>
      </c>
      <c r="AB309">
        <f>IF(OR(H309="", I309="", H309=0, I309=0), 0, (H309-I309) / ( (ABS(H309))))</f>
        <v>0.75174381737476226</v>
      </c>
      <c r="AC309">
        <f>IF(OR(H309="", I309="", H309=0, I309=0), 0, IF(ABS(H309-I309) = (ABS(H309) + ABS(I309)), 0, (H309-I309) / ((ABS(H309) + ABS(I309)) / 200)))</f>
        <v>54.63763106348658</v>
      </c>
      <c r="AD309" s="2">
        <f>G309-C309</f>
        <v>-9.600013256072998</v>
      </c>
    </row>
    <row r="310" spans="1:30" x14ac:dyDescent="0.25">
      <c r="A310" s="7" t="s">
        <v>736</v>
      </c>
      <c r="B310" s="7" t="s">
        <v>737</v>
      </c>
      <c r="C310" s="8">
        <v>11.949999809265137</v>
      </c>
      <c r="D310" s="9">
        <v>-0.19248323268154477</v>
      </c>
      <c r="E310" s="9">
        <v>1.9335624972701417</v>
      </c>
      <c r="F310" s="9">
        <v>28.286331176757813</v>
      </c>
      <c r="G310" s="9">
        <v>5.4928069114685059</v>
      </c>
      <c r="H310" s="8">
        <v>0</v>
      </c>
      <c r="I310" s="8">
        <v>-142000</v>
      </c>
      <c r="J310" s="68"/>
      <c r="K310" s="7" t="s">
        <v>738</v>
      </c>
      <c r="L310" s="7" t="s">
        <v>32</v>
      </c>
      <c r="M310" s="9">
        <v>0.11447200179100037</v>
      </c>
      <c r="N310" s="9">
        <v>9.2275676727294922</v>
      </c>
      <c r="O310" s="10">
        <v>13.153999900817871</v>
      </c>
      <c r="P310" s="2">
        <f>C310-O310</f>
        <v>-1.204000091552734</v>
      </c>
      <c r="Q310" s="11">
        <f>((_xlfn.RANK.EQ(F310, PE, 1) / COUNT(PE)) * 0.4) + ((_xlfn.RANK.EQ(N310, Cash_Ratio, 1) / COUNT(Cash_Ratio)) * 0.4) + ((_xlfn.RANK.EQ(M310, Debt_Equity, 0) / COUNT(Debt_Equity)) * 0.2)</f>
        <v>0.73437657748611807</v>
      </c>
      <c r="R310" s="9">
        <v>9.2275676727294922</v>
      </c>
      <c r="S310" s="30">
        <f>((_xlfn.RANK.EQ(F310, PE, 1) / COUNT(PE)) * 0.4) + ((_xlfn.RANK.EQ(R310, $R$2:$R$400, 1) / COUNT($R$2:$R$400)) * 0.4) + ((_xlfn.RANK.EQ(M310, Debt_Equity, 0) / COUNT(Debt_Equity)) * 0.2)</f>
        <v>0.73684210526315785</v>
      </c>
      <c r="T310" s="11">
        <f>((_xlfn.RANK.EQ(D310, Alpha, 1) / COUNT(Alpha)) * 0.5) + ((_xlfn.RANK.EQ(E310, Beta, 1) / COUNT(Beta)) * 0.5)</f>
        <v>0.5764411027568922</v>
      </c>
      <c r="U310" s="11">
        <f>((_xlfn.RANK.EQ(H310, Accounts_Re,1 ) / COUNT(Accounts_Re)) * 0.5) + ((_xlfn.RANK.EQ(I310, Acc._payable, 0) / COUNT(Acc._payable)) * 0.5)</f>
        <v>0.507183746069921</v>
      </c>
      <c r="V310" s="11">
        <f>((_xlfn.RANK.EQ(Q310, $Q$2:$Q$981, 1) / COUNT($Q$2:$Q$981)) * 0.4) + ((_xlfn.RANK.EQ(T310, $T$2:$T$981,1 ) / COUNT($T$2:$T$981)) * 0.4) + ((_xlfn.RANK.EQ(U310, $U$2:$U$981, 1) / COUNT($U$2:$U$981)) * 0.1)</f>
        <v>0.69223057644110275</v>
      </c>
      <c r="W310" s="11">
        <f>((_xlfn.RANK.EQ(AA310, $AA$2:$AA$982, 1) / COUNT($AA$2:$AA$982)) * 0.5) + ((_xlfn.RANK.EQ(AB310, $AB$2:$AB$982,1 ) / COUNT($AB$2:$AB$982)) * 0.5)</f>
        <v>0.32330827067669171</v>
      </c>
      <c r="X310" s="11">
        <f>((_xlfn.RANK.EQ(AC310, $AC$2:$AC$982, 1) / COUNT($AC$2:$AC$983)) * 1)</f>
        <v>0.19799498746867167</v>
      </c>
      <c r="Y310" s="62">
        <f>((_xlfn.RANK.EQ(C310, Price, 0) / COUNT(Price)) * 0.5) + ((_xlfn.RANK.EQ(AD310, Price_BVPS, 1) / COUNT(Price_BVPS)) * 0.5)</f>
        <v>0.60401002506265655</v>
      </c>
      <c r="Z310" s="8">
        <f>IF(OR(H310="", I310="", H310=0, I310=0), 0, H310-I310)</f>
        <v>0</v>
      </c>
      <c r="AA310">
        <f>IF(OR(H310="", I310="", H310=0, I310=0), 0, (H310-I310) / ( (ABS(I310))))</f>
        <v>0</v>
      </c>
      <c r="AB310">
        <f>IF(OR(H310="", I310="", H310=0, I310=0), 0, (H310-I310) / ( (ABS(H310))))</f>
        <v>0</v>
      </c>
      <c r="AC310">
        <f>IF(OR(H310="", I310="", H310=0, I310=0), 0, IF(ABS(H310-I310) = (ABS(H310) + ABS(I310)), 0, (H310-I310) / ((ABS(H310) + ABS(I310)) / 200)))</f>
        <v>0</v>
      </c>
      <c r="AD310" s="2">
        <f>G310-C310</f>
        <v>-6.4571928977966309</v>
      </c>
    </row>
    <row r="311" spans="1:30" x14ac:dyDescent="0.25">
      <c r="A311" s="7" t="s">
        <v>814</v>
      </c>
      <c r="B311" s="7" t="s">
        <v>815</v>
      </c>
      <c r="C311" s="8">
        <v>11.279999732971191</v>
      </c>
      <c r="D311" s="9">
        <v>0.2905099998099428</v>
      </c>
      <c r="E311" s="9">
        <v>1.5225883802763864</v>
      </c>
      <c r="F311" s="9">
        <v>20.79986572265625</v>
      </c>
      <c r="G311" s="9">
        <v>3.2992451190948486</v>
      </c>
      <c r="H311" s="8">
        <v>-1107000</v>
      </c>
      <c r="I311" s="8">
        <v>-67000</v>
      </c>
      <c r="J311" s="68"/>
      <c r="K311" s="7" t="s">
        <v>365</v>
      </c>
      <c r="L311" s="7" t="s">
        <v>32</v>
      </c>
      <c r="M311" s="9">
        <v>151.86558532714844</v>
      </c>
      <c r="N311" s="9">
        <v>1.2899090051651001</v>
      </c>
      <c r="O311" s="10">
        <v>12.892000007629395</v>
      </c>
      <c r="P311" s="2">
        <f>C311-O311</f>
        <v>-1.6120002746582038</v>
      </c>
      <c r="Q311" s="11">
        <f>((_xlfn.RANK.EQ(F311, PE, 1) / COUNT(PE)) * 0.4) + ((_xlfn.RANK.EQ(N311, Cash_Ratio, 1) / COUNT(Cash_Ratio)) * 0.4) + ((_xlfn.RANK.EQ(M311, Debt_Equity, 0) / COUNT(Debt_Equity)) * 0.2)</f>
        <v>0.46293295075143698</v>
      </c>
      <c r="R311" s="9">
        <v>1.2899090051651001</v>
      </c>
      <c r="S311" s="30">
        <f>((_xlfn.RANK.EQ(F311, PE, 1) / COUNT(PE)) * 0.4) + ((_xlfn.RANK.EQ(R311, $R$2:$R$400, 1) / COUNT($R$2:$R$400)) * 0.4) + ((_xlfn.RANK.EQ(M311, Debt_Equity, 0) / COUNT(Debt_Equity)) * 0.2)</f>
        <v>0.48471177944862159</v>
      </c>
      <c r="T311" s="11">
        <f>((_xlfn.RANK.EQ(D311, Alpha, 1) / COUNT(Alpha)) * 0.5) + ((_xlfn.RANK.EQ(E311, Beta, 1) / COUNT(Beta)) * 0.5)</f>
        <v>0.78822055137844615</v>
      </c>
      <c r="U311" s="11">
        <f>((_xlfn.RANK.EQ(H311, Accounts_Re,1 ) / COUNT(Accounts_Re)) * 0.5) + ((_xlfn.RANK.EQ(I311, Acc._payable, 0) / COUNT(Acc._payable)) * 0.5)</f>
        <v>0.45287036689088472</v>
      </c>
      <c r="V311" s="11">
        <f>((_xlfn.RANK.EQ(Q311, $Q$2:$Q$981, 1) / COUNT($Q$2:$Q$981)) * 0.4) + ((_xlfn.RANK.EQ(T311, $T$2:$T$981,1 ) / COUNT($T$2:$T$981)) * 0.4) + ((_xlfn.RANK.EQ(U311, $U$2:$U$981, 1) / COUNT($U$2:$U$981)) * 0.1)</f>
        <v>0.58721804511278197</v>
      </c>
      <c r="W311" s="11">
        <f>((_xlfn.RANK.EQ(AA311, $AA$2:$AA$982, 1) / COUNT($AA$2:$AA$982)) * 0.5) + ((_xlfn.RANK.EQ(AB311, $AB$2:$AB$982,1 ) / COUNT($AB$2:$AB$982)) * 0.5)</f>
        <v>0.11779448621553884</v>
      </c>
      <c r="X311" s="11">
        <f>((_xlfn.RANK.EQ(AC311, $AC$2:$AC$982, 1) / COUNT($AC$2:$AC$983)) * 1)</f>
        <v>3.007518796992481E-2</v>
      </c>
      <c r="Y311" s="62">
        <f>((_xlfn.RANK.EQ(C311, Price, 0) / COUNT(Price)) * 0.5) + ((_xlfn.RANK.EQ(AD311, Price_BVPS, 1) / COUNT(Price_BVPS)) * 0.5)</f>
        <v>0.60025062656641603</v>
      </c>
      <c r="Z311" s="8">
        <f>IF(OR(H311="", I311="", H311=0, I311=0), 0, H311-I311)</f>
        <v>-1040000</v>
      </c>
      <c r="AA311">
        <f>IF(OR(H311="", I311="", H311=0, I311=0), 0, (H311-I311) / ( (ABS(I311))))</f>
        <v>-15.522388059701493</v>
      </c>
      <c r="AB311">
        <f>IF(OR(H311="", I311="", H311=0, I311=0), 0, (H311-I311) / ( (ABS(H311))))</f>
        <v>-0.93947606142728091</v>
      </c>
      <c r="AC311">
        <f>IF(OR(H311="", I311="", H311=0, I311=0), 0, IF(ABS(H311-I311) = (ABS(H311) + ABS(I311)), 0, (H311-I311) / ((ABS(H311) + ABS(I311)) / 200)))</f>
        <v>-177.17206132879045</v>
      </c>
      <c r="AD311" s="2">
        <f>G311-C311</f>
        <v>-7.9807546138763428</v>
      </c>
    </row>
    <row r="312" spans="1:30" x14ac:dyDescent="0.25">
      <c r="A312" s="7" t="s">
        <v>363</v>
      </c>
      <c r="B312" s="7" t="s">
        <v>364</v>
      </c>
      <c r="C312" s="8">
        <v>19.379999160766602</v>
      </c>
      <c r="D312" s="9">
        <v>-0.52568836215024461</v>
      </c>
      <c r="E312" s="9">
        <v>2.0079733738953638</v>
      </c>
      <c r="F312" s="9">
        <v>15.527040481567383</v>
      </c>
      <c r="G312" s="9">
        <v>13.346920013427734</v>
      </c>
      <c r="H312" s="8">
        <v>-2872000</v>
      </c>
      <c r="I312" s="8">
        <v>8688000</v>
      </c>
      <c r="J312" s="68"/>
      <c r="K312" s="7" t="s">
        <v>365</v>
      </c>
      <c r="L312" s="7" t="s">
        <v>48</v>
      </c>
      <c r="M312" s="9">
        <v>15.098543167114258</v>
      </c>
      <c r="N312" s="9">
        <v>0.63260000944137573</v>
      </c>
      <c r="O312" s="10">
        <v>21.914999771118165</v>
      </c>
      <c r="P312" s="2">
        <f>C312-O312</f>
        <v>-2.5350006103515632</v>
      </c>
      <c r="Q312" s="11">
        <f>((_xlfn.RANK.EQ(F312, PE, 1) / COUNT(PE)) * 0.4) + ((_xlfn.RANK.EQ(N312, Cash_Ratio, 1) / COUNT(Cash_Ratio)) * 0.4) + ((_xlfn.RANK.EQ(M312, Debt_Equity, 0) / COUNT(Debt_Equity)) * 0.2)</f>
        <v>0.39818627841689025</v>
      </c>
      <c r="R312" s="9">
        <v>0.63260000944137573</v>
      </c>
      <c r="S312" s="30">
        <f>((_xlfn.RANK.EQ(F312, PE, 1) / COUNT(PE)) * 0.4) + ((_xlfn.RANK.EQ(R312, $R$2:$R$400, 1) / COUNT($R$2:$R$400)) * 0.4) + ((_xlfn.RANK.EQ(M312, Debt_Equity, 0) / COUNT(Debt_Equity)) * 0.2)</f>
        <v>0.44010025062656644</v>
      </c>
      <c r="T312" s="11">
        <f>((_xlfn.RANK.EQ(D312, Alpha, 1) / COUNT(Alpha)) * 0.5) + ((_xlfn.RANK.EQ(E312, Beta, 1) / COUNT(Beta)) * 0.5)</f>
        <v>0.52255639097744355</v>
      </c>
      <c r="U312" s="11">
        <f>((_xlfn.RANK.EQ(H312, Accounts_Re,1 ) / COUNT(Accounts_Re)) * 0.5) + ((_xlfn.RANK.EQ(I312, Acc._payable, 0) / COUNT(Acc._payable)) * 0.5)</f>
        <v>0.22199466386080943</v>
      </c>
      <c r="V312" s="11">
        <f>((_xlfn.RANK.EQ(Q312, $Q$2:$Q$981, 1) / COUNT($Q$2:$Q$981)) * 0.4) + ((_xlfn.RANK.EQ(T312, $T$2:$T$981,1 ) / COUNT($T$2:$T$981)) * 0.4) + ((_xlfn.RANK.EQ(U312, $U$2:$U$981, 1) / COUNT($U$2:$U$981)) * 0.1)</f>
        <v>0.3989974937343358</v>
      </c>
      <c r="W312" s="11">
        <f>((_xlfn.RANK.EQ(AA312, $AA$2:$AA$982, 1) / COUNT($AA$2:$AA$982)) * 0.5) + ((_xlfn.RANK.EQ(AB312, $AB$2:$AB$982,1 ) / COUNT($AB$2:$AB$982)) * 0.5)</f>
        <v>0.11027568922305764</v>
      </c>
      <c r="X312" s="11">
        <f>((_xlfn.RANK.EQ(AC312, $AC$2:$AC$982, 1) / COUNT($AC$2:$AC$983)) * 1)</f>
        <v>0.19799498746867167</v>
      </c>
      <c r="Y312" s="62">
        <f>((_xlfn.RANK.EQ(C312, Price, 0) / COUNT(Price)) * 0.5) + ((_xlfn.RANK.EQ(AD312, Price_BVPS, 1) / COUNT(Price_BVPS)) * 0.5)</f>
        <v>0.40852130325814534</v>
      </c>
      <c r="Z312" s="8">
        <f>IF(OR(H312="", I312="", H312=0, I312=0), 0, H312-I312)</f>
        <v>-11560000</v>
      </c>
      <c r="AA312">
        <f>IF(OR(H312="", I312="", H312=0, I312=0), 0, (H312-I312) / ( (ABS(I312))))</f>
        <v>-1.3305709023941068</v>
      </c>
      <c r="AB312">
        <f>IF(OR(H312="", I312="", H312=0, I312=0), 0, (H312-I312) / ( (ABS(H312))))</f>
        <v>-4.025069637883008</v>
      </c>
      <c r="AC312">
        <f>IF(OR(H312="", I312="", H312=0, I312=0), 0, IF(ABS(H312-I312) = (ABS(H312) + ABS(I312)), 0, (H312-I312) / ((ABS(H312) + ABS(I312)) / 200)))</f>
        <v>0</v>
      </c>
      <c r="AD312" s="2">
        <f>G312-C312</f>
        <v>-6.0330791473388672</v>
      </c>
    </row>
    <row r="313" spans="1:30" x14ac:dyDescent="0.25">
      <c r="A313" s="29" t="s">
        <v>442</v>
      </c>
      <c r="B313" s="7" t="s">
        <v>443</v>
      </c>
      <c r="C313" s="8">
        <v>17.280000686645508</v>
      </c>
      <c r="D313" s="9">
        <v>0.50388953483787058</v>
      </c>
      <c r="E313" s="9">
        <v>0.90144798160848516</v>
      </c>
      <c r="F313" s="9">
        <v>43.744224548339844</v>
      </c>
      <c r="G313" s="9">
        <v>6.2501068115234375</v>
      </c>
      <c r="H313" s="8">
        <v>13679000</v>
      </c>
      <c r="I313" s="8">
        <v>-932000</v>
      </c>
      <c r="J313" s="68"/>
      <c r="K313" s="7" t="s">
        <v>416</v>
      </c>
      <c r="L313" s="7" t="s">
        <v>65</v>
      </c>
      <c r="M313" s="9">
        <v>62.613910675048828</v>
      </c>
      <c r="N313" s="9">
        <v>2.5138349533081055</v>
      </c>
      <c r="O313" s="10">
        <v>20.322000122070314</v>
      </c>
      <c r="P313" s="2">
        <f>C313-O313</f>
        <v>-3.0419994354248061</v>
      </c>
      <c r="Q313" s="11">
        <f>((_xlfn.RANK.EQ(F313, PE, 1) / COUNT(PE)) * 0.4) + ((_xlfn.RANK.EQ(N313, Cash_Ratio, 1) / COUNT(Cash_Ratio)) * 0.4) + ((_xlfn.RANK.EQ(M313, Debt_Equity, 0) / COUNT(Debt_Equity)) * 0.2)</f>
        <v>0.69867956109354667</v>
      </c>
      <c r="R313" s="9">
        <v>2.5138349533081055</v>
      </c>
      <c r="S313" s="30">
        <f>((_xlfn.RANK.EQ(F313, PE, 1) / COUNT(PE)) * 0.4) + ((_xlfn.RANK.EQ(R313, $R$2:$R$400, 1) / COUNT($R$2:$R$400)) * 0.4) + ((_xlfn.RANK.EQ(M313, Debt_Equity, 0) / COUNT(Debt_Equity)) * 0.2)</f>
        <v>0.70977443609022561</v>
      </c>
      <c r="T313" s="11">
        <f>((_xlfn.RANK.EQ(D313, Alpha, 1) / COUNT(Alpha)) * 0.5) + ((_xlfn.RANK.EQ(E313, Beta, 1) / COUNT(Beta)) * 0.5)</f>
        <v>0.69172932330827064</v>
      </c>
      <c r="U313" s="11">
        <f>((_xlfn.RANK.EQ(H313, Accounts_Re,1 ) / COUNT(Accounts_Re)) * 0.5) + ((_xlfn.RANK.EQ(I313, Acc._payable, 0) / COUNT(Acc._payable)) * 0.5)</f>
        <v>0.77660867059987726</v>
      </c>
      <c r="V313" s="28">
        <f>((_xlfn.RANK.EQ(Q313, $Q$2:$Q$981, 1) / COUNT($Q$2:$Q$981)) * 0.4) + ((_xlfn.RANK.EQ(T313, $T$2:$T$981,1 ) / COUNT($T$2:$T$981)) * 0.4) + ((_xlfn.RANK.EQ(U313, $U$2:$U$981, 1) / COUNT($U$2:$U$981)) * 0.1)</f>
        <v>0.76716791979949872</v>
      </c>
      <c r="W313" s="33">
        <f>((_xlfn.RANK.EQ(AA313, $AA$2:$AA$982, 1) / COUNT($AA$2:$AA$982)) * 0.5) + ((_xlfn.RANK.EQ(AB313, $AB$2:$AB$982,1 ) / COUNT($AB$2:$AB$982)) * 0.5)</f>
        <v>0.93233082706766912</v>
      </c>
      <c r="X313" s="11">
        <f>((_xlfn.RANK.EQ(AC313, $AC$2:$AC$982, 1) / COUNT($AC$2:$AC$983)) * 1)</f>
        <v>0.19799498746867167</v>
      </c>
      <c r="Y313" s="62">
        <f>((_xlfn.RANK.EQ(C313, Price, 0) / COUNT(Price)) * 0.5) + ((_xlfn.RANK.EQ(AD313, Price_BVPS, 1) / COUNT(Price_BVPS)) * 0.5)</f>
        <v>0.30827067669172931</v>
      </c>
      <c r="Z313" s="8">
        <f>IF(OR(H313="", I313="", H313=0, I313=0), 0, H313-I313)</f>
        <v>14611000</v>
      </c>
      <c r="AA313">
        <f>IF(OR(H313="", I313="", H313=0, I313=0), 0, (H313-I313) / ( (ABS(I313))))</f>
        <v>15.677038626609441</v>
      </c>
      <c r="AB313">
        <f>IF(OR(H313="", I313="", H313=0, I313=0), 0, (H313-I313) / ( (ABS(H313))))</f>
        <v>1.0681336354996711</v>
      </c>
      <c r="AC313">
        <f>IF(OR(H313="", I313="", H313=0, I313=0), 0, IF(ABS(H313-I313) = (ABS(H313) + ABS(I313)), 0, (H313-I313) / ((ABS(H313) + ABS(I313)) / 200)))</f>
        <v>0</v>
      </c>
      <c r="AD313" s="2">
        <f>G313-C313</f>
        <v>-11.02989387512207</v>
      </c>
    </row>
    <row r="314" spans="1:30" x14ac:dyDescent="0.25">
      <c r="A314" s="7" t="s">
        <v>414</v>
      </c>
      <c r="B314" s="7" t="s">
        <v>415</v>
      </c>
      <c r="C314" s="8">
        <v>18.170000076293945</v>
      </c>
      <c r="D314" s="9">
        <v>0.36990002644883285</v>
      </c>
      <c r="E314" s="9">
        <v>0.99206452616393348</v>
      </c>
      <c r="F314" s="9">
        <v>46.4146728515625</v>
      </c>
      <c r="G314" s="9">
        <v>12.439861297607422</v>
      </c>
      <c r="H314" s="8">
        <v>-7015000</v>
      </c>
      <c r="I314" s="8">
        <v>-420000</v>
      </c>
      <c r="J314" s="68"/>
      <c r="K314" s="7" t="s">
        <v>416</v>
      </c>
      <c r="L314" s="7" t="s">
        <v>24</v>
      </c>
      <c r="M314" s="9">
        <v>33.717212677001953</v>
      </c>
      <c r="N314" s="9">
        <v>0.52370601892471313</v>
      </c>
      <c r="O314" s="10">
        <v>21.662000274658205</v>
      </c>
      <c r="P314" s="2">
        <f>C314-O314</f>
        <v>-3.4920001983642592</v>
      </c>
      <c r="Q314" s="11">
        <f>((_xlfn.RANK.EQ(F314, PE, 1) / COUNT(PE)) * 0.4) + ((_xlfn.RANK.EQ(N314, Cash_Ratio, 1) / COUNT(Cash_Ratio)) * 0.4) + ((_xlfn.RANK.EQ(M314, Debt_Equity, 0) / COUNT(Debt_Equity)) * 0.2)</f>
        <v>0.61029782937910149</v>
      </c>
      <c r="R314" s="9">
        <v>0.52370601892471313</v>
      </c>
      <c r="S314" s="30">
        <f>((_xlfn.RANK.EQ(F314, PE, 1) / COUNT(PE)) * 0.4) + ((_xlfn.RANK.EQ(R314, $R$2:$R$400, 1) / COUNT($R$2:$R$400)) * 0.4) + ((_xlfn.RANK.EQ(M314, Debt_Equity, 0) / COUNT(Debt_Equity)) * 0.2)</f>
        <v>0.65714285714285725</v>
      </c>
      <c r="T314" s="11">
        <f>((_xlfn.RANK.EQ(D314, Alpha, 1) / COUNT(Alpha)) * 0.5) + ((_xlfn.RANK.EQ(E314, Beta, 1) / COUNT(Beta)) * 0.5)</f>
        <v>0.68421052631578938</v>
      </c>
      <c r="U314" s="11">
        <f>((_xlfn.RANK.EQ(H314, Accounts_Re,1 ) / COUNT(Accounts_Re)) * 0.5) + ((_xlfn.RANK.EQ(I314, Acc._payable, 0) / COUNT(Acc._payable)) * 0.5)</f>
        <v>0.4161436999736951</v>
      </c>
      <c r="V314" s="11">
        <f>((_xlfn.RANK.EQ(Q314, $Q$2:$Q$981, 1) / COUNT($Q$2:$Q$981)) * 0.4) + ((_xlfn.RANK.EQ(T314, $T$2:$T$981,1 ) / COUNT($T$2:$T$981)) * 0.4) + ((_xlfn.RANK.EQ(U314, $U$2:$U$981, 1) / COUNT($U$2:$U$981)) * 0.1)</f>
        <v>0.64736842105263159</v>
      </c>
      <c r="W314" s="11">
        <f>((_xlfn.RANK.EQ(AA314, $AA$2:$AA$982, 1) / COUNT($AA$2:$AA$982)) * 0.5) + ((_xlfn.RANK.EQ(AB314, $AB$2:$AB$982,1 ) / COUNT($AB$2:$AB$982)) * 0.5)</f>
        <v>0.11528822055137844</v>
      </c>
      <c r="X314" s="11">
        <f>((_xlfn.RANK.EQ(AC314, $AC$2:$AC$982, 1) / COUNT($AC$2:$AC$983)) * 1)</f>
        <v>2.7568922305764409E-2</v>
      </c>
      <c r="Y314" s="62">
        <f>((_xlfn.RANK.EQ(C314, Price, 0) / COUNT(Price)) * 0.5) + ((_xlfn.RANK.EQ(AD314, Price_BVPS, 1) / COUNT(Price_BVPS)) * 0.5)</f>
        <v>0.43984962406015038</v>
      </c>
      <c r="Z314" s="8">
        <f>IF(OR(H314="", I314="", H314=0, I314=0), 0, H314-I314)</f>
        <v>-6595000</v>
      </c>
      <c r="AA314">
        <f>IF(OR(H314="", I314="", H314=0, I314=0), 0, (H314-I314) / ( (ABS(I314))))</f>
        <v>-15.702380952380953</v>
      </c>
      <c r="AB314">
        <f>IF(OR(H314="", I314="", H314=0, I314=0), 0, (H314-I314) / ( (ABS(H314))))</f>
        <v>-0.94012829650748397</v>
      </c>
      <c r="AC314">
        <f>IF(OR(H314="", I314="", H314=0, I314=0), 0, IF(ABS(H314-I314) = (ABS(H314) + ABS(I314)), 0, (H314-I314) / ((ABS(H314) + ABS(I314)) / 200)))</f>
        <v>-177.40416946872898</v>
      </c>
      <c r="AD314" s="2">
        <f>G314-C314</f>
        <v>-5.7301387786865234</v>
      </c>
    </row>
    <row r="315" spans="1:30" x14ac:dyDescent="0.25">
      <c r="A315" s="7" t="s">
        <v>578</v>
      </c>
      <c r="B315" s="7" t="s">
        <v>579</v>
      </c>
      <c r="C315" s="8">
        <v>14.579999923706055</v>
      </c>
      <c r="D315" s="9">
        <v>0.70058917719355174</v>
      </c>
      <c r="E315" s="9">
        <v>1.1166114296606875</v>
      </c>
      <c r="F315" s="9">
        <v>87.001899719238281</v>
      </c>
      <c r="G315" s="9">
        <v>13.307611465454102</v>
      </c>
      <c r="H315" s="8">
        <v>25600000</v>
      </c>
      <c r="I315" s="8">
        <v>9100000</v>
      </c>
      <c r="J315" s="68"/>
      <c r="K315" s="7" t="s">
        <v>416</v>
      </c>
      <c r="L315" s="7" t="s">
        <v>210</v>
      </c>
      <c r="M315" s="9">
        <v>50.612682342529297</v>
      </c>
      <c r="N315" s="9">
        <v>0.22092999517917633</v>
      </c>
      <c r="O315" s="10">
        <v>17.394000053405762</v>
      </c>
      <c r="P315" s="2">
        <f>C315-O315</f>
        <v>-2.814000129699707</v>
      </c>
      <c r="Q315" s="11">
        <f>((_xlfn.RANK.EQ(F315, PE, 1) / COUNT(PE)) * 0.4) + ((_xlfn.RANK.EQ(N315, Cash_Ratio, 1) / COUNT(Cash_Ratio)) * 0.4) + ((_xlfn.RANK.EQ(M315, Debt_Equity, 0) / COUNT(Debt_Equity)) * 0.2)</f>
        <v>0.59741048734911484</v>
      </c>
      <c r="R315" s="9">
        <v>0.22092999517917633</v>
      </c>
      <c r="S315" s="30">
        <f>((_xlfn.RANK.EQ(F315, PE, 1) / COUNT(PE)) * 0.4) + ((_xlfn.RANK.EQ(R315, $R$2:$R$400, 1) / COUNT($R$2:$R$400)) * 0.4) + ((_xlfn.RANK.EQ(M315, Debt_Equity, 0) / COUNT(Debt_Equity)) * 0.2)</f>
        <v>0.66315789473684217</v>
      </c>
      <c r="T315" s="11">
        <f>((_xlfn.RANK.EQ(D315, Alpha, 1) / COUNT(Alpha)) * 0.5) + ((_xlfn.RANK.EQ(E315, Beta, 1) / COUNT(Beta)) * 0.5)</f>
        <v>0.80576441102756891</v>
      </c>
      <c r="U315" s="11">
        <f>((_xlfn.RANK.EQ(H315, Accounts_Re,1 ) / COUNT(Accounts_Re)) * 0.5) + ((_xlfn.RANK.EQ(I315, Acc._payable, 0) / COUNT(Acc._payable)) * 0.5)</f>
        <v>0.54620896120651863</v>
      </c>
      <c r="V315" s="11">
        <f>((_xlfn.RANK.EQ(Q315, $Q$2:$Q$981, 1) / COUNT($Q$2:$Q$981)) * 0.4) + ((_xlfn.RANK.EQ(T315, $T$2:$T$981,1 ) / COUNT($T$2:$T$981)) * 0.4) + ((_xlfn.RANK.EQ(U315, $U$2:$U$981, 1) / COUNT($U$2:$U$981)) * 0.1)</f>
        <v>0.7528822055137846</v>
      </c>
      <c r="W315" s="11">
        <f>((_xlfn.RANK.EQ(AA315, $AA$2:$AA$982, 1) / COUNT($AA$2:$AA$982)) * 0.5) + ((_xlfn.RANK.EQ(AB315, $AB$2:$AB$982,1 ) / COUNT($AB$2:$AB$982)) * 0.5)</f>
        <v>0.85213032581453629</v>
      </c>
      <c r="X315" s="11">
        <f>((_xlfn.RANK.EQ(AC315, $AC$2:$AC$982, 1) / COUNT($AC$2:$AC$983)) * 1)</f>
        <v>0.92982456140350878</v>
      </c>
      <c r="Y315" s="62">
        <f>((_xlfn.RANK.EQ(C315, Price, 0) / COUNT(Price)) * 0.5) + ((_xlfn.RANK.EQ(AD315, Price_BVPS, 1) / COUNT(Price_BVPS)) * 0.5)</f>
        <v>0.63032581453634084</v>
      </c>
      <c r="Z315" s="8">
        <f>IF(OR(H315="", I315="", H315=0, I315=0), 0, H315-I315)</f>
        <v>16500000</v>
      </c>
      <c r="AA315">
        <f>IF(OR(H315="", I315="", H315=0, I315=0), 0, (H315-I315) / ( (ABS(I315))))</f>
        <v>1.8131868131868132</v>
      </c>
      <c r="AB315">
        <f>IF(OR(H315="", I315="", H315=0, I315=0), 0, (H315-I315) / ( (ABS(H315))))</f>
        <v>0.64453125</v>
      </c>
      <c r="AC315">
        <f>IF(OR(H315="", I315="", H315=0, I315=0), 0, IF(ABS(H315-I315) = (ABS(H315) + ABS(I315)), 0, (H315-I315) / ((ABS(H315) + ABS(I315)) / 200)))</f>
        <v>95.100864553314125</v>
      </c>
      <c r="AD315" s="2">
        <f>G315-C315</f>
        <v>-1.2723884582519531</v>
      </c>
    </row>
    <row r="316" spans="1:30" x14ac:dyDescent="0.25">
      <c r="A316" s="7" t="s">
        <v>528</v>
      </c>
      <c r="B316" s="7" t="s">
        <v>529</v>
      </c>
      <c r="C316" s="8">
        <v>15.550000190734863</v>
      </c>
      <c r="D316" s="9">
        <v>0.18370399501321918</v>
      </c>
      <c r="E316" s="9">
        <v>0.62128738765294189</v>
      </c>
      <c r="F316" s="9">
        <v>43.484947204589844</v>
      </c>
      <c r="G316" s="9">
        <v>7.5320401191711426</v>
      </c>
      <c r="H316" s="8">
        <v>0</v>
      </c>
      <c r="I316" s="8">
        <v>-8607000</v>
      </c>
      <c r="J316" s="68"/>
      <c r="K316" s="7" t="s">
        <v>416</v>
      </c>
      <c r="L316" s="7" t="s">
        <v>65</v>
      </c>
      <c r="M316" s="9">
        <v>72.126121520996094</v>
      </c>
      <c r="N316" s="9">
        <v>0.36604198813438416</v>
      </c>
      <c r="O316" s="10">
        <v>18.52800006866455</v>
      </c>
      <c r="P316" s="2">
        <f>C316-O316</f>
        <v>-2.9779998779296868</v>
      </c>
      <c r="Q316" s="11">
        <f>((_xlfn.RANK.EQ(F316, PE, 1) / COUNT(PE)) * 0.4) + ((_xlfn.RANK.EQ(N316, Cash_Ratio, 1) / COUNT(Cash_Ratio)) * 0.4) + ((_xlfn.RANK.EQ(M316, Debt_Equity, 0) / COUNT(Debt_Equity)) * 0.2)</f>
        <v>0.52866618843929625</v>
      </c>
      <c r="R316" s="9">
        <v>0.36604198813438416</v>
      </c>
      <c r="S316" s="30">
        <f>((_xlfn.RANK.EQ(F316, PE, 1) / COUNT(PE)) * 0.4) + ((_xlfn.RANK.EQ(R316, $R$2:$R$400, 1) / COUNT($R$2:$R$400)) * 0.4) + ((_xlfn.RANK.EQ(M316, Debt_Equity, 0) / COUNT(Debt_Equity)) * 0.2)</f>
        <v>0.58496240601503757</v>
      </c>
      <c r="T316" s="11">
        <f>((_xlfn.RANK.EQ(D316, Alpha, 1) / COUNT(Alpha)) * 0.5) + ((_xlfn.RANK.EQ(E316, Beta, 1) / COUNT(Beta)) * 0.5)</f>
        <v>0.47744360902255639</v>
      </c>
      <c r="U316" s="11">
        <f>((_xlfn.RANK.EQ(H316, Accounts_Re,1 ) / COUNT(Accounts_Re)) * 0.5) + ((_xlfn.RANK.EQ(I316, Acc._payable, 0) / COUNT(Acc._payable)) * 0.5)</f>
        <v>0.63265191086392847</v>
      </c>
      <c r="V316" s="11">
        <f>((_xlfn.RANK.EQ(Q316, $Q$2:$Q$981, 1) / COUNT($Q$2:$Q$981)) * 0.4) + ((_xlfn.RANK.EQ(T316, $T$2:$T$981,1 ) / COUNT($T$2:$T$981)) * 0.4) + ((_xlfn.RANK.EQ(U316, $U$2:$U$981, 1) / COUNT($U$2:$U$981)) * 0.1)</f>
        <v>0.54661654135338344</v>
      </c>
      <c r="W316" s="11">
        <f>((_xlfn.RANK.EQ(AA316, $AA$2:$AA$982, 1) / COUNT($AA$2:$AA$982)) * 0.5) + ((_xlfn.RANK.EQ(AB316, $AB$2:$AB$982,1 ) / COUNT($AB$2:$AB$982)) * 0.5)</f>
        <v>0.32330827067669171</v>
      </c>
      <c r="X316" s="11">
        <f>((_xlfn.RANK.EQ(AC316, $AC$2:$AC$982, 1) / COUNT($AC$2:$AC$983)) * 1)</f>
        <v>0.19799498746867167</v>
      </c>
      <c r="Y316" s="62">
        <f>((_xlfn.RANK.EQ(C316, Price, 0) / COUNT(Price)) * 0.5) + ((_xlfn.RANK.EQ(AD316, Price_BVPS, 1) / COUNT(Price_BVPS)) * 0.5)</f>
        <v>0.43483709273182958</v>
      </c>
      <c r="Z316" s="8">
        <f>IF(OR(H316="", I316="", H316=0, I316=0), 0, H316-I316)</f>
        <v>0</v>
      </c>
      <c r="AA316">
        <f>IF(OR(H316="", I316="", H316=0, I316=0), 0, (H316-I316) / ( (ABS(I316))))</f>
        <v>0</v>
      </c>
      <c r="AB316">
        <f>IF(OR(H316="", I316="", H316=0, I316=0), 0, (H316-I316) / ( (ABS(H316))))</f>
        <v>0</v>
      </c>
      <c r="AC316">
        <f>IF(OR(H316="", I316="", H316=0, I316=0), 0, IF(ABS(H316-I316) = (ABS(H316) + ABS(I316)), 0, (H316-I316) / ((ABS(H316) + ABS(I316)) / 200)))</f>
        <v>0</v>
      </c>
      <c r="AD316" s="2">
        <f>G316-C316</f>
        <v>-8.0179600715637207</v>
      </c>
    </row>
    <row r="317" spans="1:30" x14ac:dyDescent="0.25">
      <c r="A317" s="7" t="s">
        <v>642</v>
      </c>
      <c r="B317" s="7" t="s">
        <v>643</v>
      </c>
      <c r="C317" s="8">
        <v>13.399999618530273</v>
      </c>
      <c r="D317" s="9">
        <v>-0.47369199660594791</v>
      </c>
      <c r="E317" s="9">
        <v>0.85790445256881487</v>
      </c>
      <c r="F317" s="9">
        <v>22.519207000732422</v>
      </c>
      <c r="G317" s="9">
        <v>4.9652738571166992</v>
      </c>
      <c r="H317" s="8">
        <v>0</v>
      </c>
      <c r="I317" s="8">
        <v>0</v>
      </c>
      <c r="J317" s="68"/>
      <c r="K317" s="7" t="s">
        <v>416</v>
      </c>
      <c r="L317" s="7" t="s">
        <v>32</v>
      </c>
      <c r="M317" s="9">
        <v>70.697578430175781</v>
      </c>
      <c r="N317" s="9">
        <v>1.2354719638824463</v>
      </c>
      <c r="O317" s="10">
        <v>17.626000022888185</v>
      </c>
      <c r="P317" s="2">
        <f>C317-O317</f>
        <v>-4.2260004043579116</v>
      </c>
      <c r="Q317" s="11">
        <f>((_xlfn.RANK.EQ(F317, PE, 1) / COUNT(PE)) * 0.4) + ((_xlfn.RANK.EQ(N317, Cash_Ratio, 1) / COUNT(Cash_Ratio)) * 0.4) + ((_xlfn.RANK.EQ(M317, Debt_Equity, 0) / COUNT(Debt_Equity)) * 0.2)</f>
        <v>0.52212155831274298</v>
      </c>
      <c r="R317" s="9">
        <v>1.2354719638824463</v>
      </c>
      <c r="S317" s="30">
        <f>((_xlfn.RANK.EQ(F317, PE, 1) / COUNT(PE)) * 0.4) + ((_xlfn.RANK.EQ(R317, $R$2:$R$400, 1) / COUNT($R$2:$R$400)) * 0.4) + ((_xlfn.RANK.EQ(M317, Debt_Equity, 0) / COUNT(Debt_Equity)) * 0.2)</f>
        <v>0.54636591478696739</v>
      </c>
      <c r="T317" s="11">
        <f>((_xlfn.RANK.EQ(D317, Alpha, 1) / COUNT(Alpha)) * 0.5) + ((_xlfn.RANK.EQ(E317, Beta, 1) / COUNT(Beta)) * 0.5)</f>
        <v>0.29949874686716793</v>
      </c>
      <c r="U317" s="11">
        <f>((_xlfn.RANK.EQ(H317, Accounts_Re,1 ) / COUNT(Accounts_Re)) * 0.5) + ((_xlfn.RANK.EQ(I317, Acc._payable, 0) / COUNT(Acc._payable)) * 0.5)</f>
        <v>0.47722119925344153</v>
      </c>
      <c r="V317" s="11">
        <f>((_xlfn.RANK.EQ(Q317, $Q$2:$Q$981, 1) / COUNT($Q$2:$Q$981)) * 0.4) + ((_xlfn.RANK.EQ(T317, $T$2:$T$981,1 ) / COUNT($T$2:$T$981)) * 0.4) + ((_xlfn.RANK.EQ(U317, $U$2:$U$981, 1) / COUNT($U$2:$U$981)) * 0.1)</f>
        <v>0.3791979949874687</v>
      </c>
      <c r="W317" s="11">
        <f>((_xlfn.RANK.EQ(AA317, $AA$2:$AA$982, 1) / COUNT($AA$2:$AA$982)) * 0.5) + ((_xlfn.RANK.EQ(AB317, $AB$2:$AB$982,1 ) / COUNT($AB$2:$AB$982)) * 0.5)</f>
        <v>0.32330827067669171</v>
      </c>
      <c r="X317" s="11">
        <f>((_xlfn.RANK.EQ(AC317, $AC$2:$AC$982, 1) / COUNT($AC$2:$AC$983)) * 1)</f>
        <v>0.19799498746867167</v>
      </c>
      <c r="Y317" s="62">
        <f>((_xlfn.RANK.EQ(C317, Price, 0) / COUNT(Price)) * 0.5) + ((_xlfn.RANK.EQ(AD317, Price_BVPS, 1) / COUNT(Price_BVPS)) * 0.5)</f>
        <v>0.48370927318295737</v>
      </c>
      <c r="Z317" s="8">
        <f>IF(OR(H317="", I317="", H317=0, I317=0), 0, H317-I317)</f>
        <v>0</v>
      </c>
      <c r="AA317">
        <f>IF(OR(H317="", I317="", H317=0, I317=0), 0, (H317-I317) / ( (ABS(I317))))</f>
        <v>0</v>
      </c>
      <c r="AB317">
        <f>IF(OR(H317="", I317="", H317=0, I317=0), 0, (H317-I317) / ( (ABS(H317))))</f>
        <v>0</v>
      </c>
      <c r="AC317">
        <f>IF(OR(H317="", I317="", H317=0, I317=0), 0, IF(ABS(H317-I317) = (ABS(H317) + ABS(I317)), 0, (H317-I317) / ((ABS(H317) + ABS(I317)) / 200)))</f>
        <v>0</v>
      </c>
      <c r="AD317" s="2">
        <f>G317-C317</f>
        <v>-8.4347257614135742</v>
      </c>
    </row>
    <row r="318" spans="1:30" x14ac:dyDescent="0.25">
      <c r="A318" s="7" t="s">
        <v>920</v>
      </c>
      <c r="B318" s="7" t="s">
        <v>921</v>
      </c>
      <c r="C318" s="8">
        <v>10.5</v>
      </c>
      <c r="D318" s="9">
        <v>-0.42958854931148799</v>
      </c>
      <c r="E318" s="9">
        <v>0.40749183898773728</v>
      </c>
      <c r="F318" s="9">
        <v>26.942558288574219</v>
      </c>
      <c r="G318" s="9">
        <v>1.7461709976196289</v>
      </c>
      <c r="H318" s="8">
        <v>-53000</v>
      </c>
      <c r="I318" s="8">
        <v>110000</v>
      </c>
      <c r="J318" s="68"/>
      <c r="K318" s="7" t="s">
        <v>416</v>
      </c>
      <c r="L318" s="7" t="s">
        <v>65</v>
      </c>
      <c r="M318" s="9">
        <v>29.177108764648438</v>
      </c>
      <c r="N318" s="9">
        <v>0.56045299768447876</v>
      </c>
      <c r="O318" s="10">
        <v>13.003000068664551</v>
      </c>
      <c r="P318" s="2">
        <f>C318-O318</f>
        <v>-2.5030000686645515</v>
      </c>
      <c r="Q318" s="11">
        <f>((_xlfn.RANK.EQ(F318, PE, 1) / COUNT(PE)) * 0.4) + ((_xlfn.RANK.EQ(N318, Cash_Ratio, 1) / COUNT(Cash_Ratio)) * 0.4) + ((_xlfn.RANK.EQ(M318, Debt_Equity, 0) / COUNT(Debt_Equity)) * 0.2)</f>
        <v>0.52030252309218272</v>
      </c>
      <c r="R318" s="9">
        <v>0.56045299768447876</v>
      </c>
      <c r="S318" s="30">
        <f>((_xlfn.RANK.EQ(F318, PE, 1) / COUNT(PE)) * 0.4) + ((_xlfn.RANK.EQ(R318, $R$2:$R$400, 1) / COUNT($R$2:$R$400)) * 0.4) + ((_xlfn.RANK.EQ(M318, Debt_Equity, 0) / COUNT(Debt_Equity)) * 0.2)</f>
        <v>0.56591478696741859</v>
      </c>
      <c r="T318" s="11">
        <f>((_xlfn.RANK.EQ(D318, Alpha, 1) / COUNT(Alpha)) * 0.5) + ((_xlfn.RANK.EQ(E318, Beta, 1) / COUNT(Beta)) * 0.5)</f>
        <v>0.16917293233082706</v>
      </c>
      <c r="U318" s="11">
        <f>((_xlfn.RANK.EQ(H318, Accounts_Re,1 ) / COUNT(Accounts_Re)) * 0.5) + ((_xlfn.RANK.EQ(I318, Acc._payable, 0) / COUNT(Acc._payable)) * 0.5)</f>
        <v>0.45742362181052953</v>
      </c>
      <c r="V318" s="11">
        <f>((_xlfn.RANK.EQ(Q318, $Q$2:$Q$981, 1) / COUNT($Q$2:$Q$981)) * 0.4) + ((_xlfn.RANK.EQ(T318, $T$2:$T$981,1 ) / COUNT($T$2:$T$981)) * 0.4) + ((_xlfn.RANK.EQ(U318, $U$2:$U$981, 1) / COUNT($U$2:$U$981)) * 0.1)</f>
        <v>0.29323308270676696</v>
      </c>
      <c r="W318" s="11">
        <f>((_xlfn.RANK.EQ(AA318, $AA$2:$AA$982, 1) / COUNT($AA$2:$AA$982)) * 0.5) + ((_xlfn.RANK.EQ(AB318, $AB$2:$AB$982,1 ) / COUNT($AB$2:$AB$982)) * 0.5)</f>
        <v>0.11152882205513784</v>
      </c>
      <c r="X318" s="11">
        <f>((_xlfn.RANK.EQ(AC318, $AC$2:$AC$982, 1) / COUNT($AC$2:$AC$983)) * 1)</f>
        <v>0.19799498746867167</v>
      </c>
      <c r="Y318" s="62">
        <f>((_xlfn.RANK.EQ(C318, Price, 0) / COUNT(Price)) * 0.5) + ((_xlfn.RANK.EQ(AD318, Price_BVPS, 1) / COUNT(Price_BVPS)) * 0.5)</f>
        <v>0.64786967418546371</v>
      </c>
      <c r="Z318" s="8">
        <f>IF(OR(H318="", I318="", H318=0, I318=0), 0, H318-I318)</f>
        <v>-163000</v>
      </c>
      <c r="AA318">
        <f>IF(OR(H318="", I318="", H318=0, I318=0), 0, (H318-I318) / ( (ABS(I318))))</f>
        <v>-1.4818181818181819</v>
      </c>
      <c r="AB318">
        <f>IF(OR(H318="", I318="", H318=0, I318=0), 0, (H318-I318) / ( (ABS(H318))))</f>
        <v>-3.0754716981132075</v>
      </c>
      <c r="AC318">
        <f>IF(OR(H318="", I318="", H318=0, I318=0), 0, IF(ABS(H318-I318) = (ABS(H318) + ABS(I318)), 0, (H318-I318) / ((ABS(H318) + ABS(I318)) / 200)))</f>
        <v>0</v>
      </c>
      <c r="AD318" s="2">
        <f>G318-C318</f>
        <v>-8.7538290023803711</v>
      </c>
    </row>
    <row r="319" spans="1:30" x14ac:dyDescent="0.25">
      <c r="A319" s="7" t="s">
        <v>712</v>
      </c>
      <c r="B319" s="7" t="s">
        <v>713</v>
      </c>
      <c r="C319" s="8">
        <v>12.430000305175781</v>
      </c>
      <c r="D319" s="9">
        <v>-7.3515568930486858E-2</v>
      </c>
      <c r="E319" s="9">
        <v>1.2770159098373242</v>
      </c>
      <c r="F319" s="9">
        <v>15.461390495300293</v>
      </c>
      <c r="G319" s="9">
        <v>13.126941680908203</v>
      </c>
      <c r="H319" s="8">
        <v>-640992</v>
      </c>
      <c r="I319" s="8">
        <v>568000</v>
      </c>
      <c r="J319" s="68"/>
      <c r="K319" s="7" t="s">
        <v>416</v>
      </c>
      <c r="L319" s="7" t="s">
        <v>32</v>
      </c>
      <c r="M319" s="9">
        <v>70.39483642578125</v>
      </c>
      <c r="N319" s="9">
        <v>0.22586700320243835</v>
      </c>
      <c r="O319" s="10">
        <v>14.919999885559083</v>
      </c>
      <c r="P319" s="2">
        <f>C319-O319</f>
        <v>-2.4899995803833015</v>
      </c>
      <c r="Q319" s="11">
        <f>((_xlfn.RANK.EQ(F319, PE, 1) / COUNT(PE)) * 0.4) + ((_xlfn.RANK.EQ(N319, Cash_Ratio, 1) / COUNT(Cash_Ratio)) * 0.4) + ((_xlfn.RANK.EQ(M319, Debt_Equity, 0) / COUNT(Debt_Equity)) * 0.2)</f>
        <v>0.26590150287379227</v>
      </c>
      <c r="R319" s="9">
        <v>0.22586700320243835</v>
      </c>
      <c r="S319" s="30">
        <f>((_xlfn.RANK.EQ(F319, PE, 1) / COUNT(PE)) * 0.4) + ((_xlfn.RANK.EQ(R319, $R$2:$R$400, 1) / COUNT($R$2:$R$400)) * 0.4) + ((_xlfn.RANK.EQ(M319, Debt_Equity, 0) / COUNT(Debt_Equity)) * 0.2)</f>
        <v>0.33082706766917297</v>
      </c>
      <c r="T319" s="11">
        <f>((_xlfn.RANK.EQ(D319, Alpha, 1) / COUNT(Alpha)) * 0.5) + ((_xlfn.RANK.EQ(E319, Beta, 1) / COUNT(Beta)) * 0.5)</f>
        <v>0.54636591478696739</v>
      </c>
      <c r="U319" s="11">
        <f>((_xlfn.RANK.EQ(H319, Accounts_Re,1 ) / COUNT(Accounts_Re)) * 0.5) + ((_xlfn.RANK.EQ(I319, Acc._payable, 0) / COUNT(Acc._payable)) * 0.5)</f>
        <v>0.40886600779126425</v>
      </c>
      <c r="V319" s="11">
        <f>((_xlfn.RANK.EQ(Q319, $Q$2:$Q$981, 1) / COUNT($Q$2:$Q$981)) * 0.4) + ((_xlfn.RANK.EQ(T319, $T$2:$T$981,1 ) / COUNT($T$2:$T$981)) * 0.4) + ((_xlfn.RANK.EQ(U319, $U$2:$U$981, 1) / COUNT($U$2:$U$981)) * 0.1)</f>
        <v>0.34586466165413532</v>
      </c>
      <c r="W319" s="11">
        <f>((_xlfn.RANK.EQ(AA319, $AA$2:$AA$982, 1) / COUNT($AA$2:$AA$982)) * 0.5) + ((_xlfn.RANK.EQ(AB319, $AB$2:$AB$982,1 ) / COUNT($AB$2:$AB$982)) * 0.5)</f>
        <v>0.11403508771929824</v>
      </c>
      <c r="X319" s="11">
        <f>((_xlfn.RANK.EQ(AC319, $AC$2:$AC$982, 1) / COUNT($AC$2:$AC$983)) * 1)</f>
        <v>0.19799498746867167</v>
      </c>
      <c r="Y319" s="62">
        <f>((_xlfn.RANK.EQ(C319, Price, 0) / COUNT(Price)) * 0.5) + ((_xlfn.RANK.EQ(AD319, Price_BVPS, 1) / COUNT(Price_BVPS)) * 0.5)</f>
        <v>0.75814536340852134</v>
      </c>
      <c r="Z319" s="8">
        <f>IF(OR(H319="", I319="", H319=0, I319=0), 0, H319-I319)</f>
        <v>-1208992</v>
      </c>
      <c r="AA319">
        <f>IF(OR(H319="", I319="", H319=0, I319=0), 0, (H319-I319) / ( (ABS(I319))))</f>
        <v>-2.1285070422535211</v>
      </c>
      <c r="AB319">
        <f>IF(OR(H319="", I319="", H319=0, I319=0), 0, (H319-I319) / ( (ABS(H319))))</f>
        <v>-1.8861265039189257</v>
      </c>
      <c r="AC319">
        <f>IF(OR(H319="", I319="", H319=0, I319=0), 0, IF(ABS(H319-I319) = (ABS(H319) + ABS(I319)), 0, (H319-I319) / ((ABS(H319) + ABS(I319)) / 200)))</f>
        <v>0</v>
      </c>
      <c r="AD319" s="2">
        <f>G319-C319</f>
        <v>0.69694137573242188</v>
      </c>
    </row>
    <row r="320" spans="1:30" x14ac:dyDescent="0.25">
      <c r="A320" s="7" t="s">
        <v>591</v>
      </c>
      <c r="B320" s="7" t="s">
        <v>592</v>
      </c>
      <c r="C320" s="8">
        <v>14.340000152587891</v>
      </c>
      <c r="D320" s="9">
        <v>0.34516914467922966</v>
      </c>
      <c r="E320" s="9">
        <v>0.59808279622206695</v>
      </c>
      <c r="F320" s="9">
        <v>114.12493133544922</v>
      </c>
      <c r="G320" s="9">
        <v>14.483893394470215</v>
      </c>
      <c r="H320" s="8">
        <v>-1794176</v>
      </c>
      <c r="I320" s="8"/>
      <c r="J320" s="68"/>
      <c r="K320" s="7" t="s">
        <v>401</v>
      </c>
      <c r="L320" s="7" t="s">
        <v>24</v>
      </c>
      <c r="M320" s="9">
        <v>7.2302699089050293</v>
      </c>
      <c r="N320" s="9"/>
      <c r="O320" s="10">
        <v>16.915999984741212</v>
      </c>
      <c r="P320" s="2">
        <f>C320-O320</f>
        <v>-2.5759998321533217</v>
      </c>
      <c r="Q320" s="11">
        <f>((_xlfn.RANK.EQ(F320, PE, 1) / COUNT(PE)) * 0.4) + ((_xlfn.RANK.EQ(N320, Cash_Ratio, 1) / COUNT(Cash_Ratio)) * 0.4) + ((_xlfn.RANK.EQ(M320, Debt_Equity, 0) / COUNT(Debt_Equity)) * 0.2)</f>
        <v>0.49163899147161183</v>
      </c>
      <c r="R320" s="9">
        <v>0</v>
      </c>
      <c r="S320" s="30">
        <f>((_xlfn.RANK.EQ(F320, PE, 1) / COUNT(PE)) * 0.4) + ((_xlfn.RANK.EQ(R320, $R$2:$R$400, 1) / COUNT($R$2:$R$400)) * 0.4) + ((_xlfn.RANK.EQ(M320, Debt_Equity, 0) / COUNT(Debt_Equity)) * 0.2)</f>
        <v>0.49122807017543857</v>
      </c>
      <c r="T320" s="11">
        <f>((_xlfn.RANK.EQ(D320, Alpha, 1) / COUNT(Alpha)) * 0.5) + ((_xlfn.RANK.EQ(E320, Beta, 1) / COUNT(Beta)) * 0.5)</f>
        <v>0.53508771929824561</v>
      </c>
      <c r="U320" s="11">
        <f>((_xlfn.RANK.EQ(H320, Accounts_Re,1 ) / COUNT(Accounts_Re)) * 0.5) + ((_xlfn.RANK.EQ(I320, Acc._payable, 0) / COUNT(Acc._payable)) * 0.5)</f>
        <v>0.41534828955444492</v>
      </c>
      <c r="V320" s="11">
        <f>((_xlfn.RANK.EQ(Q320, $Q$2:$Q$981, 1) / COUNT($Q$2:$Q$981)) * 0.4) + ((_xlfn.RANK.EQ(T320, $T$2:$T$981,1 ) / COUNT($T$2:$T$981)) * 0.4) + ((_xlfn.RANK.EQ(U320, $U$2:$U$981, 1) / COUNT($U$2:$U$981)) * 0.1)</f>
        <v>0.48947368421052634</v>
      </c>
      <c r="W320" s="11">
        <f>((_xlfn.RANK.EQ(AA320, $AA$2:$AA$982, 1) / COUNT($AA$2:$AA$982)) * 0.5) + ((_xlfn.RANK.EQ(AB320, $AB$2:$AB$982,1 ) / COUNT($AB$2:$AB$982)) * 0.5)</f>
        <v>0.32330827067669171</v>
      </c>
      <c r="X320" s="11">
        <f>((_xlfn.RANK.EQ(AC320, $AC$2:$AC$982, 1) / COUNT($AC$2:$AC$983)) * 1)</f>
        <v>0.19799498746867167</v>
      </c>
      <c r="Y320" s="62">
        <f>((_xlfn.RANK.EQ(C320, Price, 0) / COUNT(Price)) * 0.5) + ((_xlfn.RANK.EQ(AD320, Price_BVPS, 1) / COUNT(Price_BVPS)) * 0.5)</f>
        <v>0.67418546365914778</v>
      </c>
      <c r="Z320" s="8">
        <f>IF(OR(H320="", I320="", H320=0, I320=0), 0, H320-I320)</f>
        <v>0</v>
      </c>
      <c r="AA320">
        <f>IF(OR(H320="", I320="", H320=0, I320=0), 0, (H320-I320) / ( (ABS(I320))))</f>
        <v>0</v>
      </c>
      <c r="AB320">
        <f>IF(OR(H320="", I320="", H320=0, I320=0), 0, (H320-I320) / ( (ABS(H320))))</f>
        <v>0</v>
      </c>
      <c r="AC320">
        <f>IF(OR(H320="", I320="", H320=0, I320=0), 0, IF(ABS(H320-I320) = (ABS(H320) + ABS(I320)), 0, (H320-I320) / ((ABS(H320) + ABS(I320)) / 200)))</f>
        <v>0</v>
      </c>
      <c r="AD320" s="2">
        <f>G320-C320</f>
        <v>0.14389324188232422</v>
      </c>
    </row>
    <row r="321" spans="1:30" x14ac:dyDescent="0.25">
      <c r="A321" s="29" t="s">
        <v>667</v>
      </c>
      <c r="B321" s="7" t="s">
        <v>668</v>
      </c>
      <c r="C321" s="8">
        <v>13.119999885559082</v>
      </c>
      <c r="D321" s="9">
        <v>0.92499239430357283</v>
      </c>
      <c r="E321" s="9">
        <v>1.0451720027120579</v>
      </c>
      <c r="F321" s="9">
        <v>94.850257873535156</v>
      </c>
      <c r="G321" s="9">
        <v>22.150871276855469</v>
      </c>
      <c r="H321" s="8">
        <v>-15057984</v>
      </c>
      <c r="I321" s="8"/>
      <c r="J321" s="68"/>
      <c r="K321" s="7" t="s">
        <v>401</v>
      </c>
      <c r="L321" s="7" t="s">
        <v>65</v>
      </c>
      <c r="M321" s="9">
        <v>37.693698883056641</v>
      </c>
      <c r="N321" s="9"/>
      <c r="O321" s="10">
        <v>14.73799991607666</v>
      </c>
      <c r="P321" s="2">
        <f>C321-O321</f>
        <v>-1.6180000305175781</v>
      </c>
      <c r="Q321" s="11">
        <f>((_xlfn.RANK.EQ(F321, PE, 1) / COUNT(PE)) * 0.4) + ((_xlfn.RANK.EQ(N321, Cash_Ratio, 1) / COUNT(Cash_Ratio)) * 0.4) + ((_xlfn.RANK.EQ(M321, Debt_Equity, 0) / COUNT(Debt_Equity)) * 0.2)</f>
        <v>0.44351869071973221</v>
      </c>
      <c r="R321" s="9">
        <v>0</v>
      </c>
      <c r="S321" s="30">
        <f>((_xlfn.RANK.EQ(F321, PE, 1) / COUNT(PE)) * 0.4) + ((_xlfn.RANK.EQ(R321, $R$2:$R$400, 1) / COUNT($R$2:$R$400)) * 0.4) + ((_xlfn.RANK.EQ(M321, Debt_Equity, 0) / COUNT(Debt_Equity)) * 0.2)</f>
        <v>0.44310776942355895</v>
      </c>
      <c r="T321" s="32">
        <f>((_xlfn.RANK.EQ(D321, Alpha, 1) / COUNT(Alpha)) * 0.5) + ((_xlfn.RANK.EQ(E321, Beta, 1) / COUNT(Beta)) * 0.5)</f>
        <v>0.80701754385964908</v>
      </c>
      <c r="U321" s="11">
        <f>((_xlfn.RANK.EQ(H321, Accounts_Re,1 ) / COUNT(Accounts_Re)) * 0.5) + ((_xlfn.RANK.EQ(I321, Acc._payable, 0) / COUNT(Acc._payable)) * 0.5)</f>
        <v>0.32504728620996332</v>
      </c>
      <c r="V321" s="11">
        <f>((_xlfn.RANK.EQ(Q321, $Q$2:$Q$981, 1) / COUNT($Q$2:$Q$981)) * 0.4) + ((_xlfn.RANK.EQ(T321, $T$2:$T$981,1 ) / COUNT($T$2:$T$981)) * 0.4) + ((_xlfn.RANK.EQ(U321, $U$2:$U$981, 1) / COUNT($U$2:$U$981)) * 0.1)</f>
        <v>0.56992481203007517</v>
      </c>
      <c r="W321" s="11">
        <f>((_xlfn.RANK.EQ(AA321, $AA$2:$AA$982, 1) / COUNT($AA$2:$AA$982)) * 0.5) + ((_xlfn.RANK.EQ(AB321, $AB$2:$AB$982,1 ) / COUNT($AB$2:$AB$982)) * 0.5)</f>
        <v>0.32330827067669171</v>
      </c>
      <c r="X321" s="11">
        <f>((_xlfn.RANK.EQ(AC321, $AC$2:$AC$982, 1) / COUNT($AC$2:$AC$983)) * 1)</f>
        <v>0.19799498746867167</v>
      </c>
      <c r="Y321" s="62">
        <f>((_xlfn.RANK.EQ(C321, Price, 0) / COUNT(Price)) * 0.5) + ((_xlfn.RANK.EQ(AD321, Price_BVPS, 1) / COUNT(Price_BVPS)) * 0.5)</f>
        <v>0.80451127819548862</v>
      </c>
      <c r="Z321" s="8">
        <f>IF(OR(H321="", I321="", H321=0, I321=0), 0, H321-I321)</f>
        <v>0</v>
      </c>
      <c r="AA321">
        <f>IF(OR(H321="", I321="", H321=0, I321=0), 0, (H321-I321) / ( (ABS(I321))))</f>
        <v>0</v>
      </c>
      <c r="AB321">
        <f>IF(OR(H321="", I321="", H321=0, I321=0), 0, (H321-I321) / ( (ABS(H321))))</f>
        <v>0</v>
      </c>
      <c r="AC321">
        <f>IF(OR(H321="", I321="", H321=0, I321=0), 0, IF(ABS(H321-I321) = (ABS(H321) + ABS(I321)), 0, (H321-I321) / ((ABS(H321) + ABS(I321)) / 200)))</f>
        <v>0</v>
      </c>
      <c r="AD321" s="2">
        <f>G321-C321</f>
        <v>9.0308713912963867</v>
      </c>
    </row>
    <row r="322" spans="1:30" x14ac:dyDescent="0.25">
      <c r="A322" s="7" t="s">
        <v>627</v>
      </c>
      <c r="B322" s="7" t="s">
        <v>628</v>
      </c>
      <c r="C322" s="8">
        <v>13.779999732971191</v>
      </c>
      <c r="D322" s="9">
        <v>-0.26119029414996053</v>
      </c>
      <c r="E322" s="9">
        <v>0.94412718956392905</v>
      </c>
      <c r="F322" s="9">
        <v>29.812400817871094</v>
      </c>
      <c r="G322" s="9">
        <v>12.360158920288086</v>
      </c>
      <c r="H322" s="8">
        <v>5247000</v>
      </c>
      <c r="I322" s="8"/>
      <c r="J322" s="68"/>
      <c r="K322" s="7" t="s">
        <v>401</v>
      </c>
      <c r="L322" s="7" t="s">
        <v>48</v>
      </c>
      <c r="M322" s="9">
        <v>0</v>
      </c>
      <c r="N322" s="9"/>
      <c r="O322" s="10">
        <v>17.325999832153322</v>
      </c>
      <c r="P322" s="2">
        <f>C322-O322</f>
        <v>-3.5460000991821303</v>
      </c>
      <c r="Q322" s="11">
        <f>((_xlfn.RANK.EQ(F322, PE, 1) / COUNT(PE)) * 0.4) + ((_xlfn.RANK.EQ(N322, Cash_Ratio, 1) / COUNT(Cash_Ratio)) * 0.4) + ((_xlfn.RANK.EQ(M322, Debt_Equity, 0) / COUNT(Debt_Equity)) * 0.2)</f>
        <v>0.35880691127111064</v>
      </c>
      <c r="R322" s="9">
        <v>0</v>
      </c>
      <c r="S322" s="30">
        <f>((_xlfn.RANK.EQ(F322, PE, 1) / COUNT(PE)) * 0.4) + ((_xlfn.RANK.EQ(R322, $R$2:$R$400, 1) / COUNT($R$2:$R$400)) * 0.4) + ((_xlfn.RANK.EQ(M322, Debt_Equity, 0) / COUNT(Debt_Equity)) * 0.2)</f>
        <v>0.35839598997493738</v>
      </c>
      <c r="T322" s="11">
        <f>((_xlfn.RANK.EQ(D322, Alpha, 1) / COUNT(Alpha)) * 0.5) + ((_xlfn.RANK.EQ(E322, Beta, 1) / COUNT(Beta)) * 0.5)</f>
        <v>0.36967418546365916</v>
      </c>
      <c r="U322" s="11">
        <f>((_xlfn.RANK.EQ(H322, Accounts_Re,1 ) / COUNT(Accounts_Re)) * 0.5) + ((_xlfn.RANK.EQ(I322, Acc._payable, 0) / COUNT(Acc._payable)) * 0.5)</f>
        <v>0.6611676875477559</v>
      </c>
      <c r="V322" s="11">
        <f>((_xlfn.RANK.EQ(Q322, $Q$2:$Q$981, 1) / COUNT($Q$2:$Q$981)) * 0.4) + ((_xlfn.RANK.EQ(T322, $T$2:$T$981,1 ) / COUNT($T$2:$T$981)) * 0.4) + ((_xlfn.RANK.EQ(U322, $U$2:$U$981, 1) / COUNT($U$2:$U$981)) * 0.1)</f>
        <v>0.35463659147869675</v>
      </c>
      <c r="W322" s="11">
        <f>((_xlfn.RANK.EQ(AA322, $AA$2:$AA$982, 1) / COUNT($AA$2:$AA$982)) * 0.5) + ((_xlfn.RANK.EQ(AB322, $AB$2:$AB$982,1 ) / COUNT($AB$2:$AB$982)) * 0.5)</f>
        <v>0.32330827067669171</v>
      </c>
      <c r="X322" s="11">
        <f>((_xlfn.RANK.EQ(AC322, $AC$2:$AC$982, 1) / COUNT($AC$2:$AC$983)) * 1)</f>
        <v>0.19799498746867167</v>
      </c>
      <c r="Y322" s="62">
        <f>((_xlfn.RANK.EQ(C322, Price, 0) / COUNT(Price)) * 0.5) + ((_xlfn.RANK.EQ(AD322, Price_BVPS, 1) / COUNT(Price_BVPS)) * 0.5)</f>
        <v>0.65664160401002503</v>
      </c>
      <c r="Z322" s="8">
        <f>IF(OR(H322="", I322="", H322=0, I322=0), 0, H322-I322)</f>
        <v>0</v>
      </c>
      <c r="AA322">
        <f>IF(OR(H322="", I322="", H322=0, I322=0), 0, (H322-I322) / ( (ABS(I322))))</f>
        <v>0</v>
      </c>
      <c r="AB322">
        <f>IF(OR(H322="", I322="", H322=0, I322=0), 0, (H322-I322) / ( (ABS(H322))))</f>
        <v>0</v>
      </c>
      <c r="AC322">
        <f>IF(OR(H322="", I322="", H322=0, I322=0), 0, IF(ABS(H322-I322) = (ABS(H322) + ABS(I322)), 0, (H322-I322) / ((ABS(H322) + ABS(I322)) / 200)))</f>
        <v>0</v>
      </c>
      <c r="AD322" s="2">
        <f>G322-C322</f>
        <v>-1.4198408126831055</v>
      </c>
    </row>
    <row r="323" spans="1:30" x14ac:dyDescent="0.25">
      <c r="A323" s="7" t="s">
        <v>399</v>
      </c>
      <c r="B323" s="7" t="s">
        <v>400</v>
      </c>
      <c r="C323" s="8">
        <v>18.469999313354492</v>
      </c>
      <c r="D323" s="9">
        <v>0.5051186430500656</v>
      </c>
      <c r="E323" s="9">
        <v>1.1449297413367858</v>
      </c>
      <c r="F323" s="9">
        <v>21.214437484741211</v>
      </c>
      <c r="G323" s="9">
        <v>11.864765167236328</v>
      </c>
      <c r="H323" s="8">
        <v>57088000</v>
      </c>
      <c r="I323" s="8"/>
      <c r="J323" s="68"/>
      <c r="K323" s="7" t="s">
        <v>401</v>
      </c>
      <c r="L323" s="7" t="s">
        <v>20</v>
      </c>
      <c r="M323" s="9">
        <v>68.96673583984375</v>
      </c>
      <c r="N323" s="9"/>
      <c r="O323" s="10">
        <v>21.713999938964843</v>
      </c>
      <c r="P323" s="2">
        <f>C323-O323</f>
        <v>-3.2440006256103509</v>
      </c>
      <c r="Q323" s="11">
        <f>((_xlfn.RANK.EQ(F323, PE, 1) / COUNT(PE)) * 0.4) + ((_xlfn.RANK.EQ(N323, Cash_Ratio, 1) / COUNT(Cash_Ratio)) * 0.4) + ((_xlfn.RANK.EQ(M323, Debt_Equity, 0) / COUNT(Debt_Equity)) * 0.2)</f>
        <v>0.1928921243036921</v>
      </c>
      <c r="R323" s="9">
        <v>0</v>
      </c>
      <c r="S323" s="30">
        <f>((_xlfn.RANK.EQ(F323, PE, 1) / COUNT(PE)) * 0.4) + ((_xlfn.RANK.EQ(R323, $R$2:$R$400, 1) / COUNT($R$2:$R$400)) * 0.4) + ((_xlfn.RANK.EQ(M323, Debt_Equity, 0) / COUNT(Debt_Equity)) * 0.2)</f>
        <v>0.19248120300751881</v>
      </c>
      <c r="T323" s="11">
        <f>((_xlfn.RANK.EQ(D323, Alpha, 1) / COUNT(Alpha)) * 0.5) + ((_xlfn.RANK.EQ(E323, Beta, 1) / COUNT(Beta)) * 0.5)</f>
        <v>0.78320802005012524</v>
      </c>
      <c r="U323" s="11">
        <f>((_xlfn.RANK.EQ(H323, Accounts_Re,1 ) / COUNT(Accounts_Re)) * 0.5) + ((_xlfn.RANK.EQ(I323, Acc._payable, 0) / COUNT(Acc._payable)) * 0.5)</f>
        <v>0.75146869089223756</v>
      </c>
      <c r="V323" s="11">
        <f>((_xlfn.RANK.EQ(Q323, $Q$2:$Q$981, 1) / COUNT($Q$2:$Q$981)) * 0.4) + ((_xlfn.RANK.EQ(T323, $T$2:$T$981,1 ) / COUNT($T$2:$T$981)) * 0.4) + ((_xlfn.RANK.EQ(U323, $U$2:$U$981, 1) / COUNT($U$2:$U$981)) * 0.1)</f>
        <v>0.50350877192982457</v>
      </c>
      <c r="W323" s="11">
        <f>((_xlfn.RANK.EQ(AA323, $AA$2:$AA$982, 1) / COUNT($AA$2:$AA$982)) * 0.5) + ((_xlfn.RANK.EQ(AB323, $AB$2:$AB$982,1 ) / COUNT($AB$2:$AB$982)) * 0.5)</f>
        <v>0.32330827067669171</v>
      </c>
      <c r="X323" s="11">
        <f>((_xlfn.RANK.EQ(AC323, $AC$2:$AC$982, 1) / COUNT($AC$2:$AC$983)) * 1)</f>
        <v>0.19799498746867167</v>
      </c>
      <c r="Y323" s="62">
        <f>((_xlfn.RANK.EQ(C323, Price, 0) / COUNT(Price)) * 0.5) + ((_xlfn.RANK.EQ(AD323, Price_BVPS, 1) / COUNT(Price_BVPS)) * 0.5)</f>
        <v>0.40977443609022557</v>
      </c>
      <c r="Z323" s="8">
        <f>IF(OR(H323="", I323="", H323=0, I323=0), 0, H323-I323)</f>
        <v>0</v>
      </c>
      <c r="AA323">
        <f>IF(OR(H323="", I323="", H323=0, I323=0), 0, (H323-I323) / ( (ABS(I323))))</f>
        <v>0</v>
      </c>
      <c r="AB323">
        <f>IF(OR(H323="", I323="", H323=0, I323=0), 0, (H323-I323) / ( (ABS(H323))))</f>
        <v>0</v>
      </c>
      <c r="AC323">
        <f>IF(OR(H323="", I323="", H323=0, I323=0), 0, IF(ABS(H323-I323) = (ABS(H323) + ABS(I323)), 0, (H323-I323) / ((ABS(H323) + ABS(I323)) / 200)))</f>
        <v>0</v>
      </c>
      <c r="AD323" s="2">
        <f>G323-C323</f>
        <v>-6.6052341461181641</v>
      </c>
    </row>
    <row r="324" spans="1:30" x14ac:dyDescent="0.25">
      <c r="A324" s="7" t="s">
        <v>94</v>
      </c>
      <c r="B324" s="7" t="s">
        <v>95</v>
      </c>
      <c r="C324" s="8">
        <v>27.540000915527344</v>
      </c>
      <c r="D324" s="9">
        <v>0.16287414555948421</v>
      </c>
      <c r="E324" s="9">
        <v>1.171509234908408</v>
      </c>
      <c r="F324" s="9">
        <v>37.592185974121094</v>
      </c>
      <c r="G324" s="9">
        <v>14.268295288085938</v>
      </c>
      <c r="H324" s="8">
        <v>65000064</v>
      </c>
      <c r="I324" s="8">
        <v>45000000</v>
      </c>
      <c r="J324" s="68"/>
      <c r="K324" s="7" t="s">
        <v>96</v>
      </c>
      <c r="L324" s="7" t="s">
        <v>65</v>
      </c>
      <c r="M324" s="9">
        <v>44.978359222412109</v>
      </c>
      <c r="N324" s="9">
        <v>0.64157098531723022</v>
      </c>
      <c r="O324" s="10">
        <v>32.254000473022458</v>
      </c>
      <c r="P324" s="2">
        <f>C324-O324</f>
        <v>-4.7139995574951143</v>
      </c>
      <c r="Q324" s="11">
        <f>((_xlfn.RANK.EQ(F324, PE, 1) / COUNT(PE)) * 0.4) + ((_xlfn.RANK.EQ(N324, Cash_Ratio, 1) / COUNT(Cash_Ratio)) * 0.4) + ((_xlfn.RANK.EQ(M324, Debt_Equity, 0) / COUNT(Debt_Equity)) * 0.2)</f>
        <v>0.58205584632960494</v>
      </c>
      <c r="R324" s="9">
        <v>0.64157098531723022</v>
      </c>
      <c r="S324" s="30">
        <f>((_xlfn.RANK.EQ(F324, PE, 1) / COUNT(PE)) * 0.4) + ((_xlfn.RANK.EQ(R324, $R$2:$R$400, 1) / COUNT($R$2:$R$400)) * 0.4) + ((_xlfn.RANK.EQ(M324, Debt_Equity, 0) / COUNT(Debt_Equity)) * 0.2)</f>
        <v>0.62355889724310776</v>
      </c>
      <c r="T324" s="11">
        <f>((_xlfn.RANK.EQ(D324, Alpha, 1) / COUNT(Alpha)) * 0.5) + ((_xlfn.RANK.EQ(E324, Beta, 1) / COUNT(Beta)) * 0.5)</f>
        <v>0.66917293233082709</v>
      </c>
      <c r="U324" s="11">
        <f>((_xlfn.RANK.EQ(H324, Accounts_Re,1 ) / COUNT(Accounts_Re)) * 0.5) + ((_xlfn.RANK.EQ(I324, Acc._payable, 0) / COUNT(Acc._payable)) * 0.5)</f>
        <v>0.51303972041636914</v>
      </c>
      <c r="V324" s="11">
        <f>((_xlfn.RANK.EQ(Q324, $Q$2:$Q$981, 1) / COUNT($Q$2:$Q$981)) * 0.4) + ((_xlfn.RANK.EQ(T324, $T$2:$T$981,1 ) / COUNT($T$2:$T$981)) * 0.4) + ((_xlfn.RANK.EQ(U324, $U$2:$U$981, 1) / COUNT($U$2:$U$981)) * 0.1)</f>
        <v>0.66942355889724314</v>
      </c>
      <c r="W324" s="11">
        <f>((_xlfn.RANK.EQ(AA324, $AA$2:$AA$982, 1) / COUNT($AA$2:$AA$982)) * 0.5) + ((_xlfn.RANK.EQ(AB324, $AB$2:$AB$982,1 ) / COUNT($AB$2:$AB$982)) * 0.5)</f>
        <v>0.77819548872180455</v>
      </c>
      <c r="X324" s="11">
        <f>((_xlfn.RANK.EQ(AC324, $AC$2:$AC$982, 1) / COUNT($AC$2:$AC$983)) * 1)</f>
        <v>0.8721804511278195</v>
      </c>
      <c r="Y324" s="62">
        <f>((_xlfn.RANK.EQ(C324, Price, 0) / COUNT(Price)) * 0.5) + ((_xlfn.RANK.EQ(AD324, Price_BVPS, 1) / COUNT(Price_BVPS)) * 0.5)</f>
        <v>0.11654135338345864</v>
      </c>
      <c r="Z324" s="8">
        <f>IF(OR(H324="", I324="", H324=0, I324=0), 0, H324-I324)</f>
        <v>20000064</v>
      </c>
      <c r="AA324">
        <f>IF(OR(H324="", I324="", H324=0, I324=0), 0, (H324-I324) / ( (ABS(I324))))</f>
        <v>0.44444586666666669</v>
      </c>
      <c r="AB324">
        <f>IF(OR(H324="", I324="", H324=0, I324=0), 0, (H324-I324) / ( (ABS(H324))))</f>
        <v>0.30769298934844125</v>
      </c>
      <c r="AC324">
        <f>IF(OR(H324="", I324="", H324=0, I324=0), 0, IF(ABS(H324-I324) = (ABS(H324) + ABS(I324)), 0, (H324-I324) / ((ABS(H324) + ABS(I324)) / 200)))</f>
        <v>36.363731570192542</v>
      </c>
      <c r="AD324" s="2">
        <f>G324-C324</f>
        <v>-13.271705627441406</v>
      </c>
    </row>
    <row r="325" spans="1:30" x14ac:dyDescent="0.25">
      <c r="A325" s="29" t="s">
        <v>460</v>
      </c>
      <c r="B325" s="7" t="s">
        <v>461</v>
      </c>
      <c r="C325" s="8">
        <v>16.889999389648438</v>
      </c>
      <c r="D325" s="9">
        <v>-7.7753567820204691E-2</v>
      </c>
      <c r="E325" s="9">
        <v>1.0590919355557655</v>
      </c>
      <c r="F325" s="9">
        <v>325.9073486328125</v>
      </c>
      <c r="G325" s="9">
        <v>17.504022598266602</v>
      </c>
      <c r="H325" s="8">
        <v>-1335000</v>
      </c>
      <c r="I325" s="8">
        <v>3482000</v>
      </c>
      <c r="J325" s="68"/>
      <c r="K325" s="7" t="s">
        <v>259</v>
      </c>
      <c r="L325" s="7" t="s">
        <v>48</v>
      </c>
      <c r="M325" s="9">
        <v>10.718907356262207</v>
      </c>
      <c r="N325" s="9">
        <v>2.6384010314941406</v>
      </c>
      <c r="O325" s="10">
        <v>20.141999816894533</v>
      </c>
      <c r="P325" s="2">
        <f>C325-O325</f>
        <v>-3.2520004272460952</v>
      </c>
      <c r="Q325" s="30">
        <f>((_xlfn.RANK.EQ(F325, PE, 1) / COUNT(PE)) * 0.4) + ((_xlfn.RANK.EQ(N325, Cash_Ratio, 1) / COUNT(Cash_Ratio)) * 0.4) + ((_xlfn.RANK.EQ(M325, Debt_Equity, 0) / COUNT(Debt_Equity)) * 0.2)</f>
        <v>0.88045378463827428</v>
      </c>
      <c r="R325" s="9">
        <v>2.6384010314941406</v>
      </c>
      <c r="S325" s="30">
        <f>((_xlfn.RANK.EQ(F325, PE, 1) / COUNT(PE)) * 0.4) + ((_xlfn.RANK.EQ(R325, $R$2:$R$400, 1) / COUNT($R$2:$R$400)) * 0.4) + ((_xlfn.RANK.EQ(M325, Debt_Equity, 0) / COUNT(Debt_Equity)) * 0.2)</f>
        <v>0.89072681704260659</v>
      </c>
      <c r="T325" s="11">
        <f>((_xlfn.RANK.EQ(D325, Alpha, 1) / COUNT(Alpha)) * 0.5) + ((_xlfn.RANK.EQ(E325, Beta, 1) / COUNT(Beta)) * 0.5)</f>
        <v>0.46992481203007519</v>
      </c>
      <c r="U325" s="11">
        <f>((_xlfn.RANK.EQ(H325, Accounts_Re,1 ) / COUNT(Accounts_Re)) * 0.5) + ((_xlfn.RANK.EQ(I325, Acc._payable, 0) / COUNT(Acc._payable)) * 0.5)</f>
        <v>0.30740420628061077</v>
      </c>
      <c r="V325" s="11">
        <f>((_xlfn.RANK.EQ(Q325, $Q$2:$Q$981, 1) / COUNT($Q$2:$Q$981)) * 0.4) + ((_xlfn.RANK.EQ(T325, $T$2:$T$981,1 ) / COUNT($T$2:$T$981)) * 0.4) + ((_xlfn.RANK.EQ(U325, $U$2:$U$981, 1) / COUNT($U$2:$U$981)) * 0.1)</f>
        <v>0.59774436090225569</v>
      </c>
      <c r="W325" s="11">
        <f>((_xlfn.RANK.EQ(AA325, $AA$2:$AA$982, 1) / COUNT($AA$2:$AA$982)) * 0.5) + ((_xlfn.RANK.EQ(AB325, $AB$2:$AB$982,1 ) / COUNT($AB$2:$AB$982)) * 0.5)</f>
        <v>0.11152882205513784</v>
      </c>
      <c r="X325" s="11">
        <f>((_xlfn.RANK.EQ(AC325, $AC$2:$AC$982, 1) / COUNT($AC$2:$AC$983)) * 1)</f>
        <v>0.19799498746867167</v>
      </c>
      <c r="Y325" s="61">
        <f>((_xlfn.RANK.EQ(C325, Price, 0) / COUNT(Price)) * 0.5) + ((_xlfn.RANK.EQ(AD325, Price_BVPS, 1) / COUNT(Price_BVPS)) * 0.5)</f>
        <v>0.61403508771929827</v>
      </c>
      <c r="Z325" s="8">
        <f>IF(OR(H325="", I325="", H325=0, I325=0), 0, H325-I325)</f>
        <v>-4817000</v>
      </c>
      <c r="AA325">
        <f>IF(OR(H325="", I325="", H325=0, I325=0), 0, (H325-I325) / ( (ABS(I325))))</f>
        <v>-1.3834003446295233</v>
      </c>
      <c r="AB325">
        <f>IF(OR(H325="", I325="", H325=0, I325=0), 0, (H325-I325) / ( (ABS(H325))))</f>
        <v>-3.6082397003745319</v>
      </c>
      <c r="AC325">
        <f>IF(OR(H325="", I325="", H325=0, I325=0), 0, IF(ABS(H325-I325) = (ABS(H325) + ABS(I325)), 0, (H325-I325) / ((ABS(H325) + ABS(I325)) / 200)))</f>
        <v>0</v>
      </c>
      <c r="AD325" s="2">
        <f>G325-C325</f>
        <v>0.61402320861816406</v>
      </c>
    </row>
    <row r="326" spans="1:30" x14ac:dyDescent="0.25">
      <c r="A326" s="7" t="s">
        <v>257</v>
      </c>
      <c r="B326" s="7" t="s">
        <v>258</v>
      </c>
      <c r="C326" s="8">
        <v>22.520000457763672</v>
      </c>
      <c r="D326" s="9">
        <v>0.60373603150415234</v>
      </c>
      <c r="E326" s="9">
        <v>0.85448136166975408</v>
      </c>
      <c r="F326" s="9">
        <v>18.008119583129883</v>
      </c>
      <c r="G326" s="9">
        <v>22.394817352294922</v>
      </c>
      <c r="H326" s="8">
        <v>0</v>
      </c>
      <c r="I326" s="8">
        <v>-19000</v>
      </c>
      <c r="J326" s="68"/>
      <c r="K326" s="7" t="s">
        <v>259</v>
      </c>
      <c r="L326" s="7" t="s">
        <v>52</v>
      </c>
      <c r="M326" s="9">
        <v>2.9648000374436378E-2</v>
      </c>
      <c r="N326" s="9">
        <v>6.2121338844299316</v>
      </c>
      <c r="O326" s="10">
        <v>26.684999465942383</v>
      </c>
      <c r="P326" s="2">
        <f>C326-O326</f>
        <v>-4.1649990081787109</v>
      </c>
      <c r="Q326" s="11">
        <f>((_xlfn.RANK.EQ(F326, PE, 1) / COUNT(PE)) * 0.4) + ((_xlfn.RANK.EQ(N326, Cash_Ratio, 1) / COUNT(Cash_Ratio)) * 0.4) + ((_xlfn.RANK.EQ(M326, Debt_Equity, 0) / COUNT(Debt_Equity)) * 0.2)</f>
        <v>0.62186561810887642</v>
      </c>
      <c r="R326" s="9">
        <v>6.2121338844299316</v>
      </c>
      <c r="S326" s="30">
        <f>((_xlfn.RANK.EQ(F326, PE, 1) / COUNT(PE)) * 0.4) + ((_xlfn.RANK.EQ(R326, $R$2:$R$400, 1) / COUNT($R$2:$R$400)) * 0.4) + ((_xlfn.RANK.EQ(M326, Debt_Equity, 0) / COUNT(Debt_Equity)) * 0.2)</f>
        <v>0.6255639097744361</v>
      </c>
      <c r="T326" s="11">
        <f>((_xlfn.RANK.EQ(D326, Alpha, 1) / COUNT(Alpha)) * 0.5) + ((_xlfn.RANK.EQ(E326, Beta, 1) / COUNT(Beta)) * 0.5)</f>
        <v>0.68546365914786966</v>
      </c>
      <c r="U326" s="11">
        <f>((_xlfn.RANK.EQ(H326, Accounts_Re,1 ) / COUNT(Accounts_Re)) * 0.5) + ((_xlfn.RANK.EQ(I326, Acc._payable, 0) / COUNT(Acc._payable)) * 0.5)</f>
        <v>0.4959477910137412</v>
      </c>
      <c r="V326" s="11">
        <f>((_xlfn.RANK.EQ(Q326, $Q$2:$Q$981, 1) / COUNT($Q$2:$Q$981)) * 0.4) + ((_xlfn.RANK.EQ(T326, $T$2:$T$981,1 ) / COUNT($T$2:$T$981)) * 0.4) + ((_xlfn.RANK.EQ(U326, $U$2:$U$981, 1) / COUNT($U$2:$U$981)) * 0.1)</f>
        <v>0.70476190476190492</v>
      </c>
      <c r="W326" s="11">
        <f>((_xlfn.RANK.EQ(AA326, $AA$2:$AA$982, 1) / COUNT($AA$2:$AA$982)) * 0.5) + ((_xlfn.RANK.EQ(AB326, $AB$2:$AB$982,1 ) / COUNT($AB$2:$AB$982)) * 0.5)</f>
        <v>0.32330827067669171</v>
      </c>
      <c r="X326" s="11">
        <f>((_xlfn.RANK.EQ(AC326, $AC$2:$AC$982, 1) / COUNT($AC$2:$AC$983)) * 1)</f>
        <v>0.19799498746867167</v>
      </c>
      <c r="Y326" s="62">
        <f>((_xlfn.RANK.EQ(C326, Price, 0) / COUNT(Price)) * 0.5) + ((_xlfn.RANK.EQ(AD326, Price_BVPS, 1) / COUNT(Price_BVPS)) * 0.5)</f>
        <v>0.48872180451127822</v>
      </c>
      <c r="Z326" s="8">
        <f>IF(OR(H326="", I326="", H326=0, I326=0), 0, H326-I326)</f>
        <v>0</v>
      </c>
      <c r="AA326">
        <f>IF(OR(H326="", I326="", H326=0, I326=0), 0, (H326-I326) / ( (ABS(I326))))</f>
        <v>0</v>
      </c>
      <c r="AB326">
        <f>IF(OR(H326="", I326="", H326=0, I326=0), 0, (H326-I326) / ( (ABS(H326))))</f>
        <v>0</v>
      </c>
      <c r="AC326">
        <f>IF(OR(H326="", I326="", H326=0, I326=0), 0, IF(ABS(H326-I326) = (ABS(H326) + ABS(I326)), 0, (H326-I326) / ((ABS(H326) + ABS(I326)) / 200)))</f>
        <v>0</v>
      </c>
      <c r="AD326" s="2">
        <f>G326-C326</f>
        <v>-0.12518310546875</v>
      </c>
    </row>
    <row r="327" spans="1:30" x14ac:dyDescent="0.25">
      <c r="A327" s="7" t="s">
        <v>671</v>
      </c>
      <c r="B327" s="7" t="s">
        <v>672</v>
      </c>
      <c r="C327" s="8">
        <v>13.039999961853027</v>
      </c>
      <c r="D327" s="9">
        <v>-4.6654539901517626E-2</v>
      </c>
      <c r="E327" s="9">
        <v>0.33151798776655189</v>
      </c>
      <c r="F327" s="9">
        <v>89.127052307128906</v>
      </c>
      <c r="G327" s="9">
        <v>9.118830680847168</v>
      </c>
      <c r="H327" s="8">
        <v>74133</v>
      </c>
      <c r="I327" s="8">
        <v>156028</v>
      </c>
      <c r="J327" s="68"/>
      <c r="K327" s="7" t="s">
        <v>259</v>
      </c>
      <c r="L327" s="7" t="s">
        <v>65</v>
      </c>
      <c r="M327" s="9">
        <v>0</v>
      </c>
      <c r="N327" s="9"/>
      <c r="O327" s="10">
        <v>15.590999984741211</v>
      </c>
      <c r="P327" s="2">
        <f>C327-O327</f>
        <v>-2.5510000228881839</v>
      </c>
      <c r="Q327" s="11">
        <f>((_xlfn.RANK.EQ(F327, PE, 1) / COUNT(PE)) * 0.4) + ((_xlfn.RANK.EQ(N327, Cash_Ratio, 1) / COUNT(Cash_Ratio)) * 0.4) + ((_xlfn.RANK.EQ(M327, Debt_Equity, 0) / COUNT(Debt_Equity)) * 0.2)</f>
        <v>0.5091828511207348</v>
      </c>
      <c r="R327" s="9">
        <v>0</v>
      </c>
      <c r="S327" s="30">
        <f>((_xlfn.RANK.EQ(F327, PE, 1) / COUNT(PE)) * 0.4) + ((_xlfn.RANK.EQ(R327, $R$2:$R$400, 1) / COUNT($R$2:$R$400)) * 0.4) + ((_xlfn.RANK.EQ(M327, Debt_Equity, 0) / COUNT(Debt_Equity)) * 0.2)</f>
        <v>0.50877192982456143</v>
      </c>
      <c r="T327" s="11">
        <f>((_xlfn.RANK.EQ(D327, Alpha, 1) / COUNT(Alpha)) * 0.5) + ((_xlfn.RANK.EQ(E327, Beta, 1) / COUNT(Beta)) * 0.5)</f>
        <v>0.20426065162907267</v>
      </c>
      <c r="U327" s="11">
        <f>((_xlfn.RANK.EQ(H327, Accounts_Re,1 ) / COUNT(Accounts_Re)) * 0.5) + ((_xlfn.RANK.EQ(I327, Acc._payable, 0) / COUNT(Acc._payable)) * 0.5)</f>
        <v>0.54565154760562673</v>
      </c>
      <c r="V327" s="11">
        <f>((_xlfn.RANK.EQ(Q327, $Q$2:$Q$981, 1) / COUNT($Q$2:$Q$981)) * 0.4) + ((_xlfn.RANK.EQ(T327, $T$2:$T$981,1 ) / COUNT($T$2:$T$981)) * 0.4) + ((_xlfn.RANK.EQ(U327, $U$2:$U$981, 1) / COUNT($U$2:$U$981)) * 0.1)</f>
        <v>0.3446115288220552</v>
      </c>
      <c r="W327" s="11">
        <f>((_xlfn.RANK.EQ(AA327, $AA$2:$AA$982, 1) / COUNT($AA$2:$AA$982)) * 0.5) + ((_xlfn.RANK.EQ(AB327, $AB$2:$AB$982,1 ) / COUNT($AB$2:$AB$982)) * 0.5)</f>
        <v>0.21303258145363407</v>
      </c>
      <c r="X327" s="11">
        <f>((_xlfn.RANK.EQ(AC327, $AC$2:$AC$982, 1) / COUNT($AC$2:$AC$983)) * 1)</f>
        <v>0.11779448621553884</v>
      </c>
      <c r="Y327" s="62">
        <f>((_xlfn.RANK.EQ(C327, Price, 0) / COUNT(Price)) * 0.5) + ((_xlfn.RANK.EQ(AD327, Price_BVPS, 1) / COUNT(Price_BVPS)) * 0.5)</f>
        <v>0.63533834586466165</v>
      </c>
      <c r="Z327" s="8">
        <f>IF(OR(H327="", I327="", H327=0, I327=0), 0, H327-I327)</f>
        <v>-81895</v>
      </c>
      <c r="AA327">
        <f>IF(OR(H327="", I327="", H327=0, I327=0), 0, (H327-I327) / ( (ABS(I327))))</f>
        <v>-0.52487374061065961</v>
      </c>
      <c r="AB327">
        <f>IF(OR(H327="", I327="", H327=0, I327=0), 0, (H327-I327) / ( (ABS(H327))))</f>
        <v>-1.1047037082001268</v>
      </c>
      <c r="AC327">
        <f>IF(OR(H327="", I327="", H327=0, I327=0), 0, IF(ABS(H327-I327) = (ABS(H327) + ABS(I327)), 0, (H327-I327) / ((ABS(H327) + ABS(I327)) / 200)))</f>
        <v>-71.163229217808393</v>
      </c>
      <c r="AD327" s="2">
        <f>G327-C327</f>
        <v>-3.9211692810058594</v>
      </c>
    </row>
    <row r="328" spans="1:30" x14ac:dyDescent="0.25">
      <c r="A328" s="48" t="s">
        <v>465</v>
      </c>
      <c r="B328" s="49" t="s">
        <v>466</v>
      </c>
      <c r="C328" s="50">
        <v>16.75</v>
      </c>
      <c r="D328" s="51">
        <v>0.6429623790189487</v>
      </c>
      <c r="E328" s="51">
        <v>2.0710863108829547</v>
      </c>
      <c r="F328" s="51">
        <v>47.292049407958984</v>
      </c>
      <c r="G328" s="51">
        <v>37.267166137695313</v>
      </c>
      <c r="H328" s="50"/>
      <c r="I328" s="50">
        <v>3575000</v>
      </c>
      <c r="J328" s="71"/>
      <c r="K328" s="49" t="s">
        <v>259</v>
      </c>
      <c r="L328" s="49" t="s">
        <v>65</v>
      </c>
      <c r="M328" s="51">
        <v>22.075668334960938</v>
      </c>
      <c r="N328" s="51"/>
      <c r="O328" s="52">
        <v>19.517999839782714</v>
      </c>
      <c r="P328" s="53">
        <f>C328-O328</f>
        <v>-2.7679998397827141</v>
      </c>
      <c r="Q328" s="11">
        <f>((_xlfn.RANK.EQ(F328, PE, 1) / COUNT(PE)) * 0.4) + ((_xlfn.RANK.EQ(N328, Cash_Ratio, 1) / COUNT(Cash_Ratio)) * 0.4) + ((_xlfn.RANK.EQ(M328, Debt_Equity, 0) / COUNT(Debt_Equity)) * 0.2)</f>
        <v>0.38487207417837882</v>
      </c>
      <c r="R328" s="51">
        <v>0</v>
      </c>
      <c r="S328" s="30">
        <f>((_xlfn.RANK.EQ(F328, PE, 1) / COUNT(PE)) * 0.4) + ((_xlfn.RANK.EQ(R328, $R$2:$R$400, 1) / COUNT($R$2:$R$400)) * 0.4) + ((_xlfn.RANK.EQ(M328, Debt_Equity, 0) / COUNT(Debt_Equity)) * 0.2)</f>
        <v>0.38446115288220556</v>
      </c>
      <c r="T328" s="55">
        <f>((_xlfn.RANK.EQ(D328, Alpha, 1) / COUNT(Alpha)) * 0.5) + ((_xlfn.RANK.EQ(E328, Beta, 1) / COUNT(Beta)) * 0.5)</f>
        <v>0.9285714285714286</v>
      </c>
      <c r="U328" s="54">
        <f>((_xlfn.RANK.EQ(H328, Accounts_Re,1 ) / COUNT(Accounts_Re)) * 0.5) + ((_xlfn.RANK.EQ(I328, Acc._payable, 0) / COUNT(Acc._payable)) * 0.5)</f>
        <v>0.35362569363546403</v>
      </c>
      <c r="V328" s="54">
        <f>((_xlfn.RANK.EQ(Q328, $Q$2:$Q$981, 1) / COUNT($Q$2:$Q$981)) * 0.4) + ((_xlfn.RANK.EQ(T328, $T$2:$T$981,1 ) / COUNT($T$2:$T$981)) * 0.4) + ((_xlfn.RANK.EQ(U328, $U$2:$U$981, 1) / COUNT($U$2:$U$981)) * 0.1)</f>
        <v>0.55964912280701751</v>
      </c>
      <c r="W328" s="54">
        <f>((_xlfn.RANK.EQ(AA328, $AA$2:$AA$982, 1) / COUNT($AA$2:$AA$982)) * 0.5) + ((_xlfn.RANK.EQ(AB328, $AB$2:$AB$982,1 ) / COUNT($AB$2:$AB$982)) * 0.5)</f>
        <v>0.32330827067669171</v>
      </c>
      <c r="X328" s="54">
        <f>((_xlfn.RANK.EQ(AC328, $AC$2:$AC$982, 1) / COUNT($AC$2:$AC$983)) * 1)</f>
        <v>0.19799498746867167</v>
      </c>
      <c r="Y328" s="64">
        <f>((_xlfn.RANK.EQ(C328, Price, 0) / COUNT(Price)) * 0.5) + ((_xlfn.RANK.EQ(AD328, Price_BVPS, 1) / COUNT(Price_BVPS)) * 0.5)</f>
        <v>0.71052631578947367</v>
      </c>
      <c r="Z328" s="50">
        <f>IF(OR(H328="", I328="", H328=0, I328=0), 0, H328-I328)</f>
        <v>0</v>
      </c>
      <c r="AA328" s="56">
        <f>IF(OR(H328="", I328="", H328=0, I328=0), 0, (H328-I328) / ( (ABS(I328))))</f>
        <v>0</v>
      </c>
      <c r="AB328" s="56">
        <f>IF(OR(H328="", I328="", H328=0, I328=0), 0, (H328-I328) / ( (ABS(H328))))</f>
        <v>0</v>
      </c>
      <c r="AC328" s="56">
        <f>IF(OR(H328="", I328="", H328=0, I328=0), 0, IF(ABS(H328-I328) = (ABS(H328) + ABS(I328)), 0, (H328-I328) / ((ABS(H328) + ABS(I328)) / 200)))</f>
        <v>0</v>
      </c>
      <c r="AD328" s="53">
        <f>G328-C328</f>
        <v>20.517166137695313</v>
      </c>
    </row>
    <row r="329" spans="1:30" x14ac:dyDescent="0.25">
      <c r="A329" s="7" t="s">
        <v>933</v>
      </c>
      <c r="B329" s="7" t="s">
        <v>934</v>
      </c>
      <c r="C329" s="8">
        <v>10.25</v>
      </c>
      <c r="D329" s="9">
        <v>9.0616722869748811E-2</v>
      </c>
      <c r="E329" s="9">
        <v>0.189922214686122</v>
      </c>
      <c r="F329" s="9">
        <v>32.348468780517578</v>
      </c>
      <c r="G329" s="9">
        <v>1.1541060209274292</v>
      </c>
      <c r="H329" s="8">
        <v>0</v>
      </c>
      <c r="I329" s="8">
        <v>171000</v>
      </c>
      <c r="J329" s="68"/>
      <c r="K329" s="7" t="s">
        <v>259</v>
      </c>
      <c r="L329" s="7" t="s">
        <v>16</v>
      </c>
      <c r="M329" s="9">
        <v>0</v>
      </c>
      <c r="N329" s="9"/>
      <c r="O329" s="10">
        <v>12.292000007629394</v>
      </c>
      <c r="P329" s="2">
        <f>C329-O329</f>
        <v>-2.0420000076293938</v>
      </c>
      <c r="Q329" s="11">
        <f>((_xlfn.RANK.EQ(F329, PE, 1) / COUNT(PE)) * 0.4) + ((_xlfn.RANK.EQ(N329, Cash_Ratio, 1) / COUNT(Cash_Ratio)) * 0.4) + ((_xlfn.RANK.EQ(M329, Debt_Equity, 0) / COUNT(Debt_Equity)) * 0.2)</f>
        <v>0.37384450525607305</v>
      </c>
      <c r="R329" s="9">
        <v>0</v>
      </c>
      <c r="S329" s="30">
        <f>((_xlfn.RANK.EQ(F329, PE, 1) / COUNT(PE)) * 0.4) + ((_xlfn.RANK.EQ(R329, $R$2:$R$400, 1) / COUNT($R$2:$R$400)) * 0.4) + ((_xlfn.RANK.EQ(M329, Debt_Equity, 0) / COUNT(Debt_Equity)) * 0.2)</f>
        <v>0.37343358395989978</v>
      </c>
      <c r="T329" s="11">
        <f>((_xlfn.RANK.EQ(D329, Alpha, 1) / COUNT(Alpha)) * 0.5) + ((_xlfn.RANK.EQ(E329, Beta, 1) / COUNT(Beta)) * 0.5)</f>
        <v>0.26691729323308272</v>
      </c>
      <c r="U329" s="11">
        <f>((_xlfn.RANK.EQ(H329, Accounts_Re,1 ) / COUNT(Accounts_Re)) * 0.5) + ((_xlfn.RANK.EQ(I329, Acc._payable, 0) / COUNT(Acc._payable)) * 0.5)</f>
        <v>0.45474928914108204</v>
      </c>
      <c r="V329" s="11">
        <f>((_xlfn.RANK.EQ(Q329, $Q$2:$Q$981, 1) / COUNT($Q$2:$Q$981)) * 0.4) + ((_xlfn.RANK.EQ(T329, $T$2:$T$981,1 ) / COUNT($T$2:$T$981)) * 0.4) + ((_xlfn.RANK.EQ(U329, $U$2:$U$981, 1) / COUNT($U$2:$U$981)) * 0.1)</f>
        <v>0.22982456140350876</v>
      </c>
      <c r="W329" s="11">
        <f>((_xlfn.RANK.EQ(AA329, $AA$2:$AA$982, 1) / COUNT($AA$2:$AA$982)) * 0.5) + ((_xlfn.RANK.EQ(AB329, $AB$2:$AB$982,1 ) / COUNT($AB$2:$AB$982)) * 0.5)</f>
        <v>0.32330827067669171</v>
      </c>
      <c r="X329" s="11">
        <f>((_xlfn.RANK.EQ(AC329, $AC$2:$AC$982, 1) / COUNT($AC$2:$AC$983)) * 1)</f>
        <v>0.19799498746867167</v>
      </c>
      <c r="Y329" s="62">
        <f>((_xlfn.RANK.EQ(C329, Price, 0) / COUNT(Price)) * 0.5) + ((_xlfn.RANK.EQ(AD329, Price_BVPS, 1) / COUNT(Price_BVPS)) * 0.5)</f>
        <v>0.64411027568922308</v>
      </c>
      <c r="Z329" s="8">
        <f>IF(OR(H329="", I329="", H329=0, I329=0), 0, H329-I329)</f>
        <v>0</v>
      </c>
      <c r="AA329">
        <f>IF(OR(H329="", I329="", H329=0, I329=0), 0, (H329-I329) / ( (ABS(I329))))</f>
        <v>0</v>
      </c>
      <c r="AB329">
        <f>IF(OR(H329="", I329="", H329=0, I329=0), 0, (H329-I329) / ( (ABS(H329))))</f>
        <v>0</v>
      </c>
      <c r="AC329">
        <f>IF(OR(H329="", I329="", H329=0, I329=0), 0, IF(ABS(H329-I329) = (ABS(H329) + ABS(I329)), 0, (H329-I329) / ((ABS(H329) + ABS(I329)) / 200)))</f>
        <v>0</v>
      </c>
      <c r="AD329" s="2">
        <f>G329-C329</f>
        <v>-9.0958939790725708</v>
      </c>
    </row>
    <row r="330" spans="1:30" x14ac:dyDescent="0.25">
      <c r="A330" s="7" t="s">
        <v>707</v>
      </c>
      <c r="B330" s="7" t="s">
        <v>708</v>
      </c>
      <c r="C330" s="8">
        <v>12.449999809265137</v>
      </c>
      <c r="D330" s="9">
        <v>0.75168809420377314</v>
      </c>
      <c r="E330" s="9">
        <v>1.4895708453663641</v>
      </c>
      <c r="F330" s="9">
        <v>55.714855194091797</v>
      </c>
      <c r="G330" s="9">
        <v>7.0048680305480957</v>
      </c>
      <c r="H330" s="8">
        <v>28104064</v>
      </c>
      <c r="I330" s="8"/>
      <c r="J330" s="68"/>
      <c r="K330" s="7" t="s">
        <v>709</v>
      </c>
      <c r="L330" s="7" t="s">
        <v>20</v>
      </c>
      <c r="M330" s="9">
        <v>140.62324523925781</v>
      </c>
      <c r="N330" s="9"/>
      <c r="O330" s="10">
        <v>14.502000045776366</v>
      </c>
      <c r="P330" s="2">
        <f>C330-O330</f>
        <v>-2.0520002365112298</v>
      </c>
      <c r="Q330" s="11">
        <f>((_xlfn.RANK.EQ(F330, PE, 1) / COUNT(PE)) * 0.4) + ((_xlfn.RANK.EQ(N330, Cash_Ratio, 1) / COUNT(Cash_Ratio)) * 0.4) + ((_xlfn.RANK.EQ(M330, Debt_Equity, 0) / COUNT(Debt_Equity)) * 0.2)</f>
        <v>0.32171417944153669</v>
      </c>
      <c r="R330" s="9">
        <v>0</v>
      </c>
      <c r="S330" s="30">
        <f>((_xlfn.RANK.EQ(F330, PE, 1) / COUNT(PE)) * 0.4) + ((_xlfn.RANK.EQ(R330, $R$2:$R$400, 1) / COUNT($R$2:$R$400)) * 0.4) + ((_xlfn.RANK.EQ(M330, Debt_Equity, 0) / COUNT(Debt_Equity)) * 0.2)</f>
        <v>0.32130325814536342</v>
      </c>
      <c r="T330" s="11">
        <f>((_xlfn.RANK.EQ(D330, Alpha, 1) / COUNT(Alpha)) * 0.5) + ((_xlfn.RANK.EQ(E330, Beta, 1) / COUNT(Beta)) * 0.5)</f>
        <v>0.90225563909774431</v>
      </c>
      <c r="U330" s="11">
        <f>((_xlfn.RANK.EQ(H330, Accounts_Re,1 ) / COUNT(Accounts_Re)) * 0.5) + ((_xlfn.RANK.EQ(I330, Acc._payable, 0) / COUNT(Acc._payable)) * 0.5)</f>
        <v>0.73307404206280613</v>
      </c>
      <c r="V330" s="11">
        <f>((_xlfn.RANK.EQ(Q330, $Q$2:$Q$981, 1) / COUNT($Q$2:$Q$981)) * 0.4) + ((_xlfn.RANK.EQ(T330, $T$2:$T$981,1 ) / COUNT($T$2:$T$981)) * 0.4) + ((_xlfn.RANK.EQ(U330, $U$2:$U$981, 1) / COUNT($U$2:$U$981)) * 0.1)</f>
        <v>0.59849624060150375</v>
      </c>
      <c r="W330" s="11">
        <f>((_xlfn.RANK.EQ(AA330, $AA$2:$AA$982, 1) / COUNT($AA$2:$AA$982)) * 0.5) + ((_xlfn.RANK.EQ(AB330, $AB$2:$AB$982,1 ) / COUNT($AB$2:$AB$982)) * 0.5)</f>
        <v>0.32330827067669171</v>
      </c>
      <c r="X330" s="11">
        <f>((_xlfn.RANK.EQ(AC330, $AC$2:$AC$982, 1) / COUNT($AC$2:$AC$983)) * 1)</f>
        <v>0.19799498746867167</v>
      </c>
      <c r="Y330" s="62">
        <f>((_xlfn.RANK.EQ(C330, Price, 0) / COUNT(Price)) * 0.5) + ((_xlfn.RANK.EQ(AD330, Price_BVPS, 1) / COUNT(Price_BVPS)) * 0.5)</f>
        <v>0.60902255639097747</v>
      </c>
      <c r="Z330" s="8">
        <f>IF(OR(H330="", I330="", H330=0, I330=0), 0, H330-I330)</f>
        <v>0</v>
      </c>
      <c r="AA330">
        <f>IF(OR(H330="", I330="", H330=0, I330=0), 0, (H330-I330) / ( (ABS(I330))))</f>
        <v>0</v>
      </c>
      <c r="AB330">
        <f>IF(OR(H330="", I330="", H330=0, I330=0), 0, (H330-I330) / ( (ABS(H330))))</f>
        <v>0</v>
      </c>
      <c r="AC330">
        <f>IF(OR(H330="", I330="", H330=0, I330=0), 0, IF(ABS(H330-I330) = (ABS(H330) + ABS(I330)), 0, (H330-I330) / ((ABS(H330) + ABS(I330)) / 200)))</f>
        <v>0</v>
      </c>
      <c r="AD330" s="2">
        <f>G330-C330</f>
        <v>-5.445131778717041</v>
      </c>
    </row>
    <row r="331" spans="1:30" x14ac:dyDescent="0.25">
      <c r="A331" s="7" t="s">
        <v>750</v>
      </c>
      <c r="B331" s="7" t="s">
        <v>751</v>
      </c>
      <c r="C331" s="8">
        <v>11.729999542236328</v>
      </c>
      <c r="D331" s="9">
        <v>-0.85306533066744261</v>
      </c>
      <c r="E331" s="9">
        <v>1.1402702191988101</v>
      </c>
      <c r="F331" s="9">
        <v>52.593955993652344</v>
      </c>
      <c r="G331" s="9">
        <v>21.400978088378906</v>
      </c>
      <c r="H331" s="8">
        <v>-33500000</v>
      </c>
      <c r="I331" s="8">
        <v>-16800000</v>
      </c>
      <c r="J331" s="68"/>
      <c r="K331" s="7" t="s">
        <v>571</v>
      </c>
      <c r="L331" s="7" t="s">
        <v>65</v>
      </c>
      <c r="M331" s="9">
        <v>111.69696044921875</v>
      </c>
      <c r="N331" s="9">
        <v>0.37243199348449707</v>
      </c>
      <c r="O331" s="10">
        <v>14.51200008392334</v>
      </c>
      <c r="P331" s="2">
        <f>C331-O331</f>
        <v>-2.7820005416870117</v>
      </c>
      <c r="Q331" s="11">
        <f>((_xlfn.RANK.EQ(F331, PE, 1) / COUNT(PE)) * 0.4) + ((_xlfn.RANK.EQ(N331, Cash_Ratio, 1) / COUNT(Cash_Ratio)) * 0.4) + ((_xlfn.RANK.EQ(M331, Debt_Equity, 0) / COUNT(Debt_Equity)) * 0.2)</f>
        <v>0.53199429669580311</v>
      </c>
      <c r="R331" s="9">
        <v>0.37243199348449707</v>
      </c>
      <c r="S331" s="30">
        <f>((_xlfn.RANK.EQ(F331, PE, 1) / COUNT(PE)) * 0.4) + ((_xlfn.RANK.EQ(R331, $R$2:$R$400, 1) / COUNT($R$2:$R$400)) * 0.4) + ((_xlfn.RANK.EQ(M331, Debt_Equity, 0) / COUNT(Debt_Equity)) * 0.2)</f>
        <v>0.58746867167919803</v>
      </c>
      <c r="T331" s="11">
        <f>((_xlfn.RANK.EQ(D331, Alpha, 1) / COUNT(Alpha)) * 0.5) + ((_xlfn.RANK.EQ(E331, Beta, 1) / COUNT(Beta)) * 0.5)</f>
        <v>0.38471177944862156</v>
      </c>
      <c r="U331" s="11">
        <f>((_xlfn.RANK.EQ(H331, Accounts_Re,1 ) / COUNT(Accounts_Re)) * 0.5) + ((_xlfn.RANK.EQ(I331, Acc._payable, 0) / COUNT(Acc._payable)) * 0.5)</f>
        <v>0.49766387333558804</v>
      </c>
      <c r="V331" s="11">
        <f>((_xlfn.RANK.EQ(Q331, $Q$2:$Q$981, 1) / COUNT($Q$2:$Q$981)) * 0.4) + ((_xlfn.RANK.EQ(T331, $T$2:$T$981,1 ) / COUNT($T$2:$T$981)) * 0.4) + ((_xlfn.RANK.EQ(U331, $U$2:$U$981, 1) / COUNT($U$2:$U$981)) * 0.1)</f>
        <v>0.46290726817042605</v>
      </c>
      <c r="W331" s="11">
        <f>((_xlfn.RANK.EQ(AA331, $AA$2:$AA$982, 1) / COUNT($AA$2:$AA$982)) * 0.5) + ((_xlfn.RANK.EQ(AB331, $AB$2:$AB$982,1 ) / COUNT($AB$2:$AB$982)) * 0.5)</f>
        <v>0.22180451127819548</v>
      </c>
      <c r="X331" s="11">
        <f>((_xlfn.RANK.EQ(AC331, $AC$2:$AC$982, 1) / COUNT($AC$2:$AC$983)) * 1)</f>
        <v>0.12280701754385964</v>
      </c>
      <c r="Y331" s="62">
        <f>((_xlfn.RANK.EQ(C331, Price, 0) / COUNT(Price)) * 0.5) + ((_xlfn.RANK.EQ(AD331, Price_BVPS, 1) / COUNT(Price_BVPS)) * 0.5)</f>
        <v>0.8571428571428571</v>
      </c>
      <c r="Z331" s="8">
        <f>IF(OR(H331="", I331="", H331=0, I331=0), 0, H331-I331)</f>
        <v>-16700000</v>
      </c>
      <c r="AA331">
        <f>IF(OR(H331="", I331="", H331=0, I331=0), 0, (H331-I331) / ( (ABS(I331))))</f>
        <v>-0.99404761904761907</v>
      </c>
      <c r="AB331">
        <f>IF(OR(H331="", I331="", H331=0, I331=0), 0, (H331-I331) / ( (ABS(H331))))</f>
        <v>-0.49850746268656715</v>
      </c>
      <c r="AC331">
        <f>IF(OR(H331="", I331="", H331=0, I331=0), 0, IF(ABS(H331-I331) = (ABS(H331) + ABS(I331)), 0, (H331-I331) / ((ABS(H331) + ABS(I331)) / 200)))</f>
        <v>-66.401590457256461</v>
      </c>
      <c r="AD331" s="2">
        <f>G331-C331</f>
        <v>9.6709785461425781</v>
      </c>
    </row>
    <row r="332" spans="1:30" x14ac:dyDescent="0.25">
      <c r="A332" s="7" t="s">
        <v>569</v>
      </c>
      <c r="B332" s="7" t="s">
        <v>570</v>
      </c>
      <c r="C332" s="8">
        <v>14.720000267028809</v>
      </c>
      <c r="D332" s="9">
        <v>0.37944880482179827</v>
      </c>
      <c r="E332" s="9">
        <v>0.87382702265506695</v>
      </c>
      <c r="F332" s="9">
        <v>18.855091094970703</v>
      </c>
      <c r="G332" s="9">
        <v>8.7389440536499023</v>
      </c>
      <c r="H332" s="8">
        <v>-1576000</v>
      </c>
      <c r="I332" s="8">
        <v>5690000</v>
      </c>
      <c r="J332" s="68"/>
      <c r="K332" s="7" t="s">
        <v>571</v>
      </c>
      <c r="L332" s="7" t="s">
        <v>263</v>
      </c>
      <c r="M332" s="9">
        <v>19.682790756225586</v>
      </c>
      <c r="N332" s="9">
        <v>0.62915199995040894</v>
      </c>
      <c r="O332" s="10">
        <v>17.7</v>
      </c>
      <c r="P332" s="2">
        <f>C332-O332</f>
        <v>-2.9799997329711907</v>
      </c>
      <c r="Q332" s="11">
        <f>((_xlfn.RANK.EQ(F332, PE, 1) / COUNT(PE)) * 0.4) + ((_xlfn.RANK.EQ(N332, Cash_Ratio, 1) / COUNT(Cash_Ratio)) * 0.4) + ((_xlfn.RANK.EQ(M332, Debt_Equity, 0) / COUNT(Debt_Equity)) * 0.2)</f>
        <v>0.4499960147719122</v>
      </c>
      <c r="R332" s="9">
        <v>0.62915199995040894</v>
      </c>
      <c r="S332" s="30">
        <f>((_xlfn.RANK.EQ(F332, PE, 1) / COUNT(PE)) * 0.4) + ((_xlfn.RANK.EQ(R332, $R$2:$R$400, 1) / COUNT($R$2:$R$400)) * 0.4) + ((_xlfn.RANK.EQ(M332, Debt_Equity, 0) / COUNT(Debt_Equity)) * 0.2)</f>
        <v>0.49273182957393491</v>
      </c>
      <c r="T332" s="11">
        <f>((_xlfn.RANK.EQ(D332, Alpha, 1) / COUNT(Alpha)) * 0.5) + ((_xlfn.RANK.EQ(E332, Beta, 1) / COUNT(Beta)) * 0.5)</f>
        <v>0.64536340852130325</v>
      </c>
      <c r="U332" s="11">
        <f>((_xlfn.RANK.EQ(H332, Accounts_Re,1 ) / COUNT(Accounts_Re)) * 0.5) + ((_xlfn.RANK.EQ(I332, Acc._payable, 0) / COUNT(Acc._payable)) * 0.5)</f>
        <v>0.26138940037327923</v>
      </c>
      <c r="V332" s="11">
        <f>((_xlfn.RANK.EQ(Q332, $Q$2:$Q$981, 1) / COUNT($Q$2:$Q$981)) * 0.4) + ((_xlfn.RANK.EQ(T332, $T$2:$T$981,1 ) / COUNT($T$2:$T$981)) * 0.4) + ((_xlfn.RANK.EQ(U332, $U$2:$U$981, 1) / COUNT($U$2:$U$981)) * 0.1)</f>
        <v>0.50075187969924806</v>
      </c>
      <c r="W332" s="11">
        <f>((_xlfn.RANK.EQ(AA332, $AA$2:$AA$982, 1) / COUNT($AA$2:$AA$982)) * 0.5) + ((_xlfn.RANK.EQ(AB332, $AB$2:$AB$982,1 ) / COUNT($AB$2:$AB$982)) * 0.5)</f>
        <v>0.10902255639097744</v>
      </c>
      <c r="X332" s="11">
        <f>((_xlfn.RANK.EQ(AC332, $AC$2:$AC$982, 1) / COUNT($AC$2:$AC$983)) * 1)</f>
        <v>0.19799498746867167</v>
      </c>
      <c r="Y332" s="62">
        <f>((_xlfn.RANK.EQ(C332, Price, 0) / COUNT(Price)) * 0.5) + ((_xlfn.RANK.EQ(AD332, Price_BVPS, 1) / COUNT(Price_BVPS)) * 0.5)</f>
        <v>0.52130325814536338</v>
      </c>
      <c r="Z332" s="8">
        <f>IF(OR(H332="", I332="", H332=0, I332=0), 0, H332-I332)</f>
        <v>-7266000</v>
      </c>
      <c r="AA332">
        <f>IF(OR(H332="", I332="", H332=0, I332=0), 0, (H332-I332) / ( (ABS(I332))))</f>
        <v>-1.2769771528998242</v>
      </c>
      <c r="AB332">
        <f>IF(OR(H332="", I332="", H332=0, I332=0), 0, (H332-I332) / ( (ABS(H332))))</f>
        <v>-4.6104060913705585</v>
      </c>
      <c r="AC332">
        <f>IF(OR(H332="", I332="", H332=0, I332=0), 0, IF(ABS(H332-I332) = (ABS(H332) + ABS(I332)), 0, (H332-I332) / ((ABS(H332) + ABS(I332)) / 200)))</f>
        <v>0</v>
      </c>
      <c r="AD332" s="2">
        <f>G332-C332</f>
        <v>-5.9810562133789063</v>
      </c>
    </row>
    <row r="333" spans="1:30" x14ac:dyDescent="0.25">
      <c r="A333" s="7" t="s">
        <v>685</v>
      </c>
      <c r="B333" s="7" t="s">
        <v>686</v>
      </c>
      <c r="C333" s="8">
        <v>12.850000381469727</v>
      </c>
      <c r="D333" s="9">
        <v>-0.19259764559945178</v>
      </c>
      <c r="E333" s="9">
        <v>1.3182384438812584</v>
      </c>
      <c r="F333" s="9">
        <v>15.235630035400391</v>
      </c>
      <c r="G333" s="9">
        <v>11.960681915283203</v>
      </c>
      <c r="H333" s="8">
        <v>-4445000</v>
      </c>
      <c r="I333" s="8">
        <v>-3183000</v>
      </c>
      <c r="J333" s="68"/>
      <c r="K333" s="7" t="s">
        <v>571</v>
      </c>
      <c r="L333" s="7" t="s">
        <v>24</v>
      </c>
      <c r="M333" s="9">
        <v>31.113012313842773</v>
      </c>
      <c r="N333" s="9">
        <v>1.1970999650657177E-2</v>
      </c>
      <c r="O333" s="10">
        <v>15.348000144958496</v>
      </c>
      <c r="P333" s="2">
        <f>C333-O333</f>
        <v>-2.4979997634887692</v>
      </c>
      <c r="Q333" s="11">
        <f>((_xlfn.RANK.EQ(F333, PE, 1) / COUNT(PE)) * 0.4) + ((_xlfn.RANK.EQ(N333, Cash_Ratio, 1) / COUNT(Cash_Ratio)) * 0.4) + ((_xlfn.RANK.EQ(M333, Debt_Equity, 0) / COUNT(Debt_Equity)) * 0.2)</f>
        <v>0.16826695714551398</v>
      </c>
      <c r="R333" s="9">
        <v>1.1970999650657177E-2</v>
      </c>
      <c r="S333" s="30">
        <f>((_xlfn.RANK.EQ(F333, PE, 1) / COUNT(PE)) * 0.4) + ((_xlfn.RANK.EQ(R333, $R$2:$R$400, 1) / COUNT($R$2:$R$400)) * 0.4) + ((_xlfn.RANK.EQ(M333, Debt_Equity, 0) / COUNT(Debt_Equity)) * 0.2)</f>
        <v>0.27017543859649124</v>
      </c>
      <c r="T333" s="11">
        <f>((_xlfn.RANK.EQ(D333, Alpha, 1) / COUNT(Alpha)) * 0.5) + ((_xlfn.RANK.EQ(E333, Beta, 1) / COUNT(Beta)) * 0.5)</f>
        <v>0.50751879699248126</v>
      </c>
      <c r="U333" s="11">
        <f>((_xlfn.RANK.EQ(H333, Accounts_Re,1 ) / COUNT(Accounts_Re)) * 0.5) + ((_xlfn.RANK.EQ(I333, Acc._payable, 0) / COUNT(Acc._payable)) * 0.5)</f>
        <v>0.49968058321746645</v>
      </c>
      <c r="V333" s="11">
        <f>((_xlfn.RANK.EQ(Q333, $Q$2:$Q$981, 1) / COUNT($Q$2:$Q$981)) * 0.4) + ((_xlfn.RANK.EQ(T333, $T$2:$T$981,1 ) / COUNT($T$2:$T$981)) * 0.4) + ((_xlfn.RANK.EQ(U333, $U$2:$U$981, 1) / COUNT($U$2:$U$981)) * 0.1)</f>
        <v>0.32631578947368423</v>
      </c>
      <c r="W333" s="11">
        <f>((_xlfn.RANK.EQ(AA333, $AA$2:$AA$982, 1) / COUNT($AA$2:$AA$982)) * 0.5) + ((_xlfn.RANK.EQ(AB333, $AB$2:$AB$982,1 ) / COUNT($AB$2:$AB$982)) * 0.5)</f>
        <v>0.27443609022556392</v>
      </c>
      <c r="X333" s="11">
        <f>((_xlfn.RANK.EQ(AC333, $AC$2:$AC$982, 1) / COUNT($AC$2:$AC$983)) * 1)</f>
        <v>0.14786967418546365</v>
      </c>
      <c r="Y333" s="62">
        <f>((_xlfn.RANK.EQ(C333, Price, 0) / COUNT(Price)) * 0.5) + ((_xlfn.RANK.EQ(AD333, Price_BVPS, 1) / COUNT(Price_BVPS)) * 0.5)</f>
        <v>0.70551378446115287</v>
      </c>
      <c r="Z333" s="8">
        <f>IF(OR(H333="", I333="", H333=0, I333=0), 0, H333-I333)</f>
        <v>-1262000</v>
      </c>
      <c r="AA333">
        <f>IF(OR(H333="", I333="", H333=0, I333=0), 0, (H333-I333) / ( (ABS(I333))))</f>
        <v>-0.39648130694313538</v>
      </c>
      <c r="AB333">
        <f>IF(OR(H333="", I333="", H333=0, I333=0), 0, (H333-I333) / ( (ABS(H333))))</f>
        <v>-0.28391451068616425</v>
      </c>
      <c r="AC333">
        <f>IF(OR(H333="", I333="", H333=0, I333=0), 0, IF(ABS(H333-I333) = (ABS(H333) + ABS(I333)), 0, (H333-I333) / ((ABS(H333) + ABS(I333)) / 200)))</f>
        <v>-33.088620870477186</v>
      </c>
      <c r="AD333" s="2">
        <f>G333-C333</f>
        <v>-0.88931846618652344</v>
      </c>
    </row>
    <row r="334" spans="1:30" x14ac:dyDescent="0.25">
      <c r="A334" s="7" t="s">
        <v>273</v>
      </c>
      <c r="B334" s="7" t="s">
        <v>274</v>
      </c>
      <c r="C334" s="8">
        <v>22.200000762939453</v>
      </c>
      <c r="D334" s="9">
        <v>0.69974675772931005</v>
      </c>
      <c r="E334" s="9">
        <v>0.56734399860927232</v>
      </c>
      <c r="F334" s="9">
        <v>39.658229827880859</v>
      </c>
      <c r="G334" s="9">
        <v>11.893861770629883</v>
      </c>
      <c r="H334" s="8">
        <v>2350000</v>
      </c>
      <c r="I334" s="8">
        <v>9109000</v>
      </c>
      <c r="J334" s="68"/>
      <c r="K334" s="7" t="s">
        <v>275</v>
      </c>
      <c r="L334" s="7" t="s">
        <v>24</v>
      </c>
      <c r="M334" s="9">
        <v>180.76509094238281</v>
      </c>
      <c r="N334" s="9">
        <v>7.8189998865127563E-2</v>
      </c>
      <c r="O334" s="10">
        <v>27.834000396728516</v>
      </c>
      <c r="P334" s="2">
        <f>C334-O334</f>
        <v>-5.6339996337890632</v>
      </c>
      <c r="Q334" s="11">
        <f>((_xlfn.RANK.EQ(F334, PE, 1) / COUNT(PE)) * 0.4) + ((_xlfn.RANK.EQ(N334, Cash_Ratio, 1) / COUNT(Cash_Ratio)) * 0.4) + ((_xlfn.RANK.EQ(M334, Debt_Equity, 0) / COUNT(Debt_Equity)) * 0.2)</f>
        <v>0.37281365959067275</v>
      </c>
      <c r="R334" s="9">
        <v>7.8189998865127563E-2</v>
      </c>
      <c r="S334" s="30">
        <f>((_xlfn.RANK.EQ(F334, PE, 1) / COUNT(PE)) * 0.4) + ((_xlfn.RANK.EQ(R334, $R$2:$R$400, 1) / COUNT($R$2:$R$400)) * 0.4) + ((_xlfn.RANK.EQ(M334, Debt_Equity, 0) / COUNT(Debt_Equity)) * 0.2)</f>
        <v>0.45664160401002502</v>
      </c>
      <c r="T334" s="11">
        <f>((_xlfn.RANK.EQ(D334, Alpha, 1) / COUNT(Alpha)) * 0.5) + ((_xlfn.RANK.EQ(E334, Beta, 1) / COUNT(Beta)) * 0.5)</f>
        <v>0.60651629072681701</v>
      </c>
      <c r="U334" s="11">
        <f>((_xlfn.RANK.EQ(H334, Accounts_Re,1 ) / COUNT(Accounts_Re)) * 0.5) + ((_xlfn.RANK.EQ(I334, Acc._payable, 0) / COUNT(Acc._payable)) * 0.5)</f>
        <v>0.44065737226460233</v>
      </c>
      <c r="V334" s="11">
        <f>((_xlfn.RANK.EQ(Q334, $Q$2:$Q$981, 1) / COUNT($Q$2:$Q$981)) * 0.4) + ((_xlfn.RANK.EQ(T334, $T$2:$T$981,1 ) / COUNT($T$2:$T$981)) * 0.4) + ((_xlfn.RANK.EQ(U334, $U$2:$U$981, 1) / COUNT($U$2:$U$981)) * 0.1)</f>
        <v>0.44887218045112787</v>
      </c>
      <c r="W334" s="11">
        <f>((_xlfn.RANK.EQ(AA334, $AA$2:$AA$982, 1) / COUNT($AA$2:$AA$982)) * 0.5) + ((_xlfn.RANK.EQ(AB334, $AB$2:$AB$982,1 ) / COUNT($AB$2:$AB$982)) * 0.5)</f>
        <v>0.16541353383458646</v>
      </c>
      <c r="X334" s="11">
        <f>((_xlfn.RANK.EQ(AC334, $AC$2:$AC$982, 1) / COUNT($AC$2:$AC$983)) * 1)</f>
        <v>9.0225563909774431E-2</v>
      </c>
      <c r="Y334" s="62">
        <f>((_xlfn.RANK.EQ(C334, Price, 0) / COUNT(Price)) * 0.5) + ((_xlfn.RANK.EQ(AD334, Price_BVPS, 1) / COUNT(Price_BVPS)) * 0.5)</f>
        <v>0.23182957393483708</v>
      </c>
      <c r="Z334" s="8">
        <f>IF(OR(H334="", I334="", H334=0, I334=0), 0, H334-I334)</f>
        <v>-6759000</v>
      </c>
      <c r="AA334">
        <f>IF(OR(H334="", I334="", H334=0, I334=0), 0, (H334-I334) / ( (ABS(I334))))</f>
        <v>-0.74201339334723904</v>
      </c>
      <c r="AB334">
        <f>IF(OR(H334="", I334="", H334=0, I334=0), 0, (H334-I334) / ( (ABS(H334))))</f>
        <v>-2.8761702127659574</v>
      </c>
      <c r="AC334">
        <f>IF(OR(H334="", I334="", H334=0, I334=0), 0, IF(ABS(H334-I334) = (ABS(H334) + ABS(I334)), 0, (H334-I334) / ((ABS(H334) + ABS(I334)) / 200)))</f>
        <v>-117.96840911074264</v>
      </c>
      <c r="AD334" s="2">
        <f>G334-C334</f>
        <v>-10.30613899230957</v>
      </c>
    </row>
    <row r="335" spans="1:30" x14ac:dyDescent="0.25">
      <c r="A335" s="7" t="s">
        <v>335</v>
      </c>
      <c r="B335" s="7" t="s">
        <v>336</v>
      </c>
      <c r="C335" s="8">
        <v>19.930000305175781</v>
      </c>
      <c r="D335" s="9">
        <v>-7.3614337948827976E-2</v>
      </c>
      <c r="E335" s="9">
        <v>1.2165130834582485</v>
      </c>
      <c r="F335" s="9">
        <v>277.88739013671875</v>
      </c>
      <c r="G335" s="9">
        <v>1.2519830465316772</v>
      </c>
      <c r="H335" s="8">
        <v>28692000</v>
      </c>
      <c r="I335" s="8">
        <v>55384000</v>
      </c>
      <c r="J335" s="68"/>
      <c r="K335" s="7" t="s">
        <v>337</v>
      </c>
      <c r="L335" s="7" t="s">
        <v>20</v>
      </c>
      <c r="M335" s="9">
        <v>2316.163818359375</v>
      </c>
      <c r="N335" s="9">
        <v>1.1698000133037567E-2</v>
      </c>
      <c r="O335" s="10">
        <v>23.616000366210937</v>
      </c>
      <c r="P335" s="2">
        <f>C335-O335</f>
        <v>-3.6860000610351555</v>
      </c>
      <c r="Q335" s="11">
        <f>((_xlfn.RANK.EQ(F335, PE, 1) / COUNT(PE)) * 0.4) + ((_xlfn.RANK.EQ(N335, Cash_Ratio, 1) / COUNT(Cash_Ratio)) * 0.4) + ((_xlfn.RANK.EQ(M335, Debt_Equity, 0) / COUNT(Debt_Equity)) * 0.2)</f>
        <v>0.42249262732803738</v>
      </c>
      <c r="R335" s="9">
        <v>1.1698000133037567E-2</v>
      </c>
      <c r="S335" s="30">
        <f>((_xlfn.RANK.EQ(F335, PE, 1) / COUNT(PE)) * 0.4) + ((_xlfn.RANK.EQ(R335, $R$2:$R$400, 1) / COUNT($R$2:$R$400)) * 0.4) + ((_xlfn.RANK.EQ(M335, Debt_Equity, 0) / COUNT(Debt_Equity)) * 0.2)</f>
        <v>0.52481203007518795</v>
      </c>
      <c r="T335" s="11">
        <f>((_xlfn.RANK.EQ(D335, Alpha, 1) / COUNT(Alpha)) * 0.5) + ((_xlfn.RANK.EQ(E335, Beta, 1) / COUNT(Beta)) * 0.5)</f>
        <v>0.53007518796992481</v>
      </c>
      <c r="U335" s="11">
        <f>((_xlfn.RANK.EQ(H335, Accounts_Re,1 ) / COUNT(Accounts_Re)) * 0.5) + ((_xlfn.RANK.EQ(I335, Acc._payable, 0) / COUNT(Acc._payable)) * 0.5)</f>
        <v>0.48922751243220225</v>
      </c>
      <c r="V335" s="11">
        <f>((_xlfn.RANK.EQ(Q335, $Q$2:$Q$981, 1) / COUNT($Q$2:$Q$981)) * 0.4) + ((_xlfn.RANK.EQ(T335, $T$2:$T$981,1 ) / COUNT($T$2:$T$981)) * 0.4) + ((_xlfn.RANK.EQ(U335, $U$2:$U$981, 1) / COUNT($U$2:$U$981)) * 0.1)</f>
        <v>0.47418546365914788</v>
      </c>
      <c r="W335" s="11">
        <f>((_xlfn.RANK.EQ(AA335, $AA$2:$AA$982, 1) / COUNT($AA$2:$AA$982)) * 0.5) + ((_xlfn.RANK.EQ(AB335, $AB$2:$AB$982,1 ) / COUNT($AB$2:$AB$982)) * 0.5)</f>
        <v>0.23684210526315788</v>
      </c>
      <c r="X335" s="11">
        <f>((_xlfn.RANK.EQ(AC335, $AC$2:$AC$982, 1) / COUNT($AC$2:$AC$983)) * 1)</f>
        <v>0.12781954887218044</v>
      </c>
      <c r="Y335" s="62">
        <f>((_xlfn.RANK.EQ(C335, Price, 0) / COUNT(Price)) * 0.5) + ((_xlfn.RANK.EQ(AD335, Price_BVPS, 1) / COUNT(Price_BVPS)) * 0.5)</f>
        <v>0.17794486215538846</v>
      </c>
      <c r="Z335" s="8">
        <f>IF(OR(H335="", I335="", H335=0, I335=0), 0, H335-I335)</f>
        <v>-26692000</v>
      </c>
      <c r="AA335">
        <f>IF(OR(H335="", I335="", H335=0, I335=0), 0, (H335-I335) / ( (ABS(I335))))</f>
        <v>-0.4819442438249314</v>
      </c>
      <c r="AB335">
        <f>IF(OR(H335="", I335="", H335=0, I335=0), 0, (H335-I335) / ( (ABS(H335))))</f>
        <v>-0.93029415865049492</v>
      </c>
      <c r="AC335">
        <f>IF(OR(H335="", I335="", H335=0, I335=0), 0, IF(ABS(H335-I335) = (ABS(H335) + ABS(I335)), 0, (H335-I335) / ((ABS(H335) + ABS(I335)) / 200)))</f>
        <v>-63.494933155716254</v>
      </c>
      <c r="AD335" s="2">
        <f>G335-C335</f>
        <v>-18.678017258644104</v>
      </c>
    </row>
    <row r="336" spans="1:30" x14ac:dyDescent="0.25">
      <c r="A336" s="7" t="s">
        <v>42</v>
      </c>
      <c r="B336" s="7" t="s">
        <v>43</v>
      </c>
      <c r="C336" s="8">
        <v>28.459999084472656</v>
      </c>
      <c r="D336" s="9">
        <v>-0.35766787478103962</v>
      </c>
      <c r="E336" s="9">
        <v>1.5473635788463327</v>
      </c>
      <c r="F336" s="9">
        <v>25.009506225585938</v>
      </c>
      <c r="G336" s="9">
        <v>17.455326080322266</v>
      </c>
      <c r="H336" s="8">
        <v>7828992</v>
      </c>
      <c r="I336" s="8">
        <v>59785984</v>
      </c>
      <c r="J336" s="68"/>
      <c r="K336" s="7" t="s">
        <v>44</v>
      </c>
      <c r="L336" s="7" t="s">
        <v>32</v>
      </c>
      <c r="M336" s="9">
        <v>170.40353393554688</v>
      </c>
      <c r="N336" s="9">
        <v>0.12194100022315979</v>
      </c>
      <c r="O336" s="10">
        <v>33.491999816894534</v>
      </c>
      <c r="P336" s="2">
        <f>C336-O336</f>
        <v>-5.0320007324218778</v>
      </c>
      <c r="Q336" s="11">
        <f>((_xlfn.RANK.EQ(F336, PE, 1) / COUNT(PE)) * 0.4) + ((_xlfn.RANK.EQ(N336, Cash_Ratio, 1) / COUNT(Cash_Ratio)) * 0.4) + ((_xlfn.RANK.EQ(M336, Debt_Equity, 0) / COUNT(Debt_Equity)) * 0.2)</f>
        <v>0.31162889556045587</v>
      </c>
      <c r="R336" s="9">
        <v>0.12194100022315979</v>
      </c>
      <c r="S336" s="30">
        <f>((_xlfn.RANK.EQ(F336, PE, 1) / COUNT(PE)) * 0.4) + ((_xlfn.RANK.EQ(R336, $R$2:$R$400, 1) / COUNT($R$2:$R$400)) * 0.4) + ((_xlfn.RANK.EQ(M336, Debt_Equity, 0) / COUNT(Debt_Equity)) * 0.2)</f>
        <v>0.38847117794486213</v>
      </c>
      <c r="T336" s="11">
        <f>((_xlfn.RANK.EQ(D336, Alpha, 1) / COUNT(Alpha)) * 0.5) + ((_xlfn.RANK.EQ(E336, Beta, 1) / COUNT(Beta)) * 0.5)</f>
        <v>0.51754385964912275</v>
      </c>
      <c r="U336" s="11">
        <f>((_xlfn.RANK.EQ(H336, Accounts_Re,1 ) / COUNT(Accounts_Re)) * 0.5) + ((_xlfn.RANK.EQ(I336, Acc._payable, 0) / COUNT(Acc._payable)) * 0.5)</f>
        <v>0.42193704357847006</v>
      </c>
      <c r="V336" s="11">
        <f>((_xlfn.RANK.EQ(Q336, $Q$2:$Q$981, 1) / COUNT($Q$2:$Q$981)) * 0.4) + ((_xlfn.RANK.EQ(T336, $T$2:$T$981,1 ) / COUNT($T$2:$T$981)) * 0.4) + ((_xlfn.RANK.EQ(U336, $U$2:$U$981, 1) / COUNT($U$2:$U$981)) * 0.1)</f>
        <v>0.35513784461152886</v>
      </c>
      <c r="W336" s="11">
        <f>((_xlfn.RANK.EQ(AA336, $AA$2:$AA$982, 1) / COUNT($AA$2:$AA$982)) * 0.5) + ((_xlfn.RANK.EQ(AB336, $AB$2:$AB$982,1 ) / COUNT($AB$2:$AB$982)) * 0.5)</f>
        <v>0.14411027568922305</v>
      </c>
      <c r="X336" s="11">
        <f>((_xlfn.RANK.EQ(AC336, $AC$2:$AC$982, 1) / COUNT($AC$2:$AC$983)) * 1)</f>
        <v>6.7669172932330823E-2</v>
      </c>
      <c r="Y336" s="62">
        <f>((_xlfn.RANK.EQ(C336, Price, 0) / COUNT(Price)) * 0.5) + ((_xlfn.RANK.EQ(AD336, Price_BVPS, 1) / COUNT(Price_BVPS)) * 0.5)</f>
        <v>0.11904761904761904</v>
      </c>
      <c r="Z336" s="8">
        <f>IF(OR(H336="", I336="", H336=0, I336=0), 0, H336-I336)</f>
        <v>-51956992</v>
      </c>
      <c r="AA336">
        <f>IF(OR(H336="", I336="", H336=0, I336=0), 0, (H336-I336) / ( (ABS(I336))))</f>
        <v>-0.86904970904217282</v>
      </c>
      <c r="AB336">
        <f>IF(OR(H336="", I336="", H336=0, I336=0), 0, (H336-I336) / ( (ABS(H336))))</f>
        <v>-6.6364855143548489</v>
      </c>
      <c r="AC336">
        <f>IF(OR(H336="", I336="", H336=0, I336=0), 0, IF(ABS(H336-I336) = (ABS(H336) + ABS(I336)), 0, (H336-I336) / ((ABS(H336) + ABS(I336)) / 200)))</f>
        <v>-153.68486413424151</v>
      </c>
      <c r="AD336" s="2">
        <f>G336-C336</f>
        <v>-11.004673004150391</v>
      </c>
    </row>
    <row r="337" spans="1:30" x14ac:dyDescent="0.25">
      <c r="A337" s="7" t="s">
        <v>351</v>
      </c>
      <c r="B337" s="7" t="s">
        <v>352</v>
      </c>
      <c r="C337" s="8">
        <v>19.649999618530273</v>
      </c>
      <c r="D337" s="9">
        <v>0.31451112281663229</v>
      </c>
      <c r="E337" s="9">
        <v>0.56779148103996657</v>
      </c>
      <c r="F337" s="9">
        <v>153.34475708007813</v>
      </c>
      <c r="G337" s="9">
        <v>15.097397804260254</v>
      </c>
      <c r="H337" s="8">
        <v>-5648000</v>
      </c>
      <c r="I337" s="8">
        <v>18021992</v>
      </c>
      <c r="J337" s="68"/>
      <c r="K337" s="7" t="s">
        <v>353</v>
      </c>
      <c r="L337" s="7" t="s">
        <v>144</v>
      </c>
      <c r="M337" s="9">
        <v>63.814586639404297</v>
      </c>
      <c r="N337" s="9"/>
      <c r="O337" s="10">
        <v>23.536000061035157</v>
      </c>
      <c r="P337" s="2">
        <f>C337-O337</f>
        <v>-3.8860004425048835</v>
      </c>
      <c r="Q337" s="11">
        <f>((_xlfn.RANK.EQ(F337, PE, 1) / COUNT(PE)) * 0.4) + ((_xlfn.RANK.EQ(N337, Cash_Ratio, 1) / COUNT(Cash_Ratio)) * 0.4) + ((_xlfn.RANK.EQ(M337, Debt_Equity, 0) / COUNT(Debt_Equity)) * 0.2)</f>
        <v>0.44702746264955678</v>
      </c>
      <c r="R337" s="9">
        <v>0</v>
      </c>
      <c r="S337" s="30">
        <f>((_xlfn.RANK.EQ(F337, PE, 1) / COUNT(PE)) * 0.4) + ((_xlfn.RANK.EQ(R337, $R$2:$R$400, 1) / COUNT($R$2:$R$400)) * 0.4) + ((_xlfn.RANK.EQ(M337, Debt_Equity, 0) / COUNT(Debt_Equity)) * 0.2)</f>
        <v>0.44661654135338352</v>
      </c>
      <c r="T337" s="11">
        <f>((_xlfn.RANK.EQ(D337, Alpha, 1) / COUNT(Alpha)) * 0.5) + ((_xlfn.RANK.EQ(E337, Beta, 1) / COUNT(Beta)) * 0.5)</f>
        <v>0.50375939849624052</v>
      </c>
      <c r="U337" s="11">
        <f>((_xlfn.RANK.EQ(H337, Accounts_Re,1 ) / COUNT(Accounts_Re)) * 0.5) + ((_xlfn.RANK.EQ(I337, Acc._payable, 0) / COUNT(Acc._payable)) * 0.5)</f>
        <v>0.15631380506807963</v>
      </c>
      <c r="V337" s="11">
        <f>((_xlfn.RANK.EQ(Q337, $Q$2:$Q$981, 1) / COUNT($Q$2:$Q$981)) * 0.4) + ((_xlfn.RANK.EQ(T337, $T$2:$T$981,1 ) / COUNT($T$2:$T$981)) * 0.4) + ((_xlfn.RANK.EQ(U337, $U$2:$U$981, 1) / COUNT($U$2:$U$981)) * 0.1)</f>
        <v>0.41478696741854643</v>
      </c>
      <c r="W337" s="11">
        <f>((_xlfn.RANK.EQ(AA337, $AA$2:$AA$982, 1) / COUNT($AA$2:$AA$982)) * 0.5) + ((_xlfn.RANK.EQ(AB337, $AB$2:$AB$982,1 ) / COUNT($AB$2:$AB$982)) * 0.5)</f>
        <v>0.11027568922305764</v>
      </c>
      <c r="X337" s="11">
        <f>((_xlfn.RANK.EQ(AC337, $AC$2:$AC$982, 1) / COUNT($AC$2:$AC$983)) * 1)</f>
        <v>0.19799498746867167</v>
      </c>
      <c r="Y337" s="62">
        <f>((_xlfn.RANK.EQ(C337, Price, 0) / COUNT(Price)) * 0.5) + ((_xlfn.RANK.EQ(AD337, Price_BVPS, 1) / COUNT(Price_BVPS)) * 0.5)</f>
        <v>0.44486215538847118</v>
      </c>
      <c r="Z337" s="8">
        <f>IF(OR(H337="", I337="", H337=0, I337=0), 0, H337-I337)</f>
        <v>-23669992</v>
      </c>
      <c r="AA337">
        <f>IF(OR(H337="", I337="", H337=0, I337=0), 0, (H337-I337) / ( (ABS(I337))))</f>
        <v>-1.3133948788790939</v>
      </c>
      <c r="AB337">
        <f>IF(OR(H337="", I337="", H337=0, I337=0), 0, (H337-I337) / ( (ABS(H337))))</f>
        <v>-4.1908626062322947</v>
      </c>
      <c r="AC337">
        <f>IF(OR(H337="", I337="", H337=0, I337=0), 0, IF(ABS(H337-I337) = (ABS(H337) + ABS(I337)), 0, (H337-I337) / ((ABS(H337) + ABS(I337)) / 200)))</f>
        <v>0</v>
      </c>
      <c r="AD337" s="2">
        <f>G337-C337</f>
        <v>-4.5526018142700195</v>
      </c>
    </row>
    <row r="338" spans="1:30" x14ac:dyDescent="0.25">
      <c r="A338" s="7" t="s">
        <v>481</v>
      </c>
      <c r="B338" s="7" t="s">
        <v>482</v>
      </c>
      <c r="C338" s="8">
        <v>16.459999084472656</v>
      </c>
      <c r="D338" s="9">
        <v>0.45657345649091263</v>
      </c>
      <c r="E338" s="9">
        <v>1.5561343872859272</v>
      </c>
      <c r="F338" s="9">
        <v>32.120853424072266</v>
      </c>
      <c r="G338" s="9">
        <v>9.371647834777832</v>
      </c>
      <c r="H338" s="8">
        <v>1402000</v>
      </c>
      <c r="I338" s="8">
        <v>643000</v>
      </c>
      <c r="J338" s="68"/>
      <c r="K338" s="7" t="s">
        <v>35</v>
      </c>
      <c r="L338" s="7" t="s">
        <v>20</v>
      </c>
      <c r="M338" s="9">
        <v>108.25072479248047</v>
      </c>
      <c r="N338" s="9">
        <v>0.43130901455879211</v>
      </c>
      <c r="O338" s="10">
        <v>19.455999565124511</v>
      </c>
      <c r="P338" s="2">
        <f>C338-O338</f>
        <v>-2.9960004806518548</v>
      </c>
      <c r="Q338" s="11">
        <f>((_xlfn.RANK.EQ(F338, PE, 1) / COUNT(PE)) * 0.4) + ((_xlfn.RANK.EQ(N338, Cash_Ratio, 1) / COUNT(Cash_Ratio)) * 0.4) + ((_xlfn.RANK.EQ(M338, Debt_Equity, 0) / COUNT(Debt_Equity)) * 0.2)</f>
        <v>0.46843433672520529</v>
      </c>
      <c r="R338" s="9">
        <v>0.43130901455879211</v>
      </c>
      <c r="S338" s="30">
        <f>((_xlfn.RANK.EQ(F338, PE, 1) / COUNT(PE)) * 0.4) + ((_xlfn.RANK.EQ(R338, $R$2:$R$400, 1) / COUNT($R$2:$R$400)) * 0.4) + ((_xlfn.RANK.EQ(M338, Debt_Equity, 0) / COUNT(Debt_Equity)) * 0.2)</f>
        <v>0.51979949874686715</v>
      </c>
      <c r="T338" s="11">
        <f>((_xlfn.RANK.EQ(D338, Alpha, 1) / COUNT(Alpha)) * 0.5) + ((_xlfn.RANK.EQ(E338, Beta, 1) / COUNT(Beta)) * 0.5)</f>
        <v>0.86466165413533835</v>
      </c>
      <c r="U338" s="11">
        <f>((_xlfn.RANK.EQ(H338, Accounts_Re,1 ) / COUNT(Accounts_Re)) * 0.5) + ((_xlfn.RANK.EQ(I338, Acc._payable, 0) / COUNT(Acc._payable)) * 0.5)</f>
        <v>0.55709418410932821</v>
      </c>
      <c r="V338" s="11">
        <f>((_xlfn.RANK.EQ(Q338, $Q$2:$Q$981, 1) / COUNT($Q$2:$Q$981)) * 0.4) + ((_xlfn.RANK.EQ(T338, $T$2:$T$981,1 ) / COUNT($T$2:$T$981)) * 0.4) + ((_xlfn.RANK.EQ(U338, $U$2:$U$981, 1) / COUNT($U$2:$U$981)) * 0.1)</f>
        <v>0.6696741854636592</v>
      </c>
      <c r="W338" s="11">
        <f>((_xlfn.RANK.EQ(AA338, $AA$2:$AA$982, 1) / COUNT($AA$2:$AA$982)) * 0.5) + ((_xlfn.RANK.EQ(AB338, $AB$2:$AB$982,1 ) / COUNT($AB$2:$AB$982)) * 0.5)</f>
        <v>0.82205513784461148</v>
      </c>
      <c r="X338" s="11">
        <f>((_xlfn.RANK.EQ(AC338, $AC$2:$AC$982, 1) / COUNT($AC$2:$AC$983)) * 1)</f>
        <v>0.90977443609022557</v>
      </c>
      <c r="Y338" s="62">
        <f>((_xlfn.RANK.EQ(C338, Price, 0) / COUNT(Price)) * 0.5) + ((_xlfn.RANK.EQ(AD338, Price_BVPS, 1) / COUNT(Price_BVPS)) * 0.5)</f>
        <v>0.43859649122807015</v>
      </c>
      <c r="Z338" s="8">
        <f>IF(OR(H338="", I338="", H338=0, I338=0), 0, H338-I338)</f>
        <v>759000</v>
      </c>
      <c r="AA338">
        <f>IF(OR(H338="", I338="", H338=0, I338=0), 0, (H338-I338) / ( (ABS(I338))))</f>
        <v>1.1804043545878693</v>
      </c>
      <c r="AB338">
        <f>IF(OR(H338="", I338="", H338=0, I338=0), 0, (H338-I338) / ( (ABS(H338))))</f>
        <v>0.54136947218259635</v>
      </c>
      <c r="AC338">
        <f>IF(OR(H338="", I338="", H338=0, I338=0), 0, IF(ABS(H338-I338) = (ABS(H338) + ABS(I338)), 0, (H338-I338) / ((ABS(H338) + ABS(I338)) / 200)))</f>
        <v>74.229828850855739</v>
      </c>
      <c r="AD338" s="2">
        <f>G338-C338</f>
        <v>-7.0883512496948242</v>
      </c>
    </row>
    <row r="339" spans="1:30" x14ac:dyDescent="0.25">
      <c r="A339" s="7" t="s">
        <v>450</v>
      </c>
      <c r="B339" s="7" t="s">
        <v>451</v>
      </c>
      <c r="C339" s="8">
        <v>17.090000152587891</v>
      </c>
      <c r="D339" s="9">
        <v>0.14700862232553116</v>
      </c>
      <c r="E339" s="9">
        <v>0.43832180685999306</v>
      </c>
      <c r="F339" s="9">
        <v>16.857051849365234</v>
      </c>
      <c r="G339" s="9">
        <v>1.3409470319747925</v>
      </c>
      <c r="H339" s="8">
        <v>-7875000</v>
      </c>
      <c r="I339" s="8">
        <v>-408000</v>
      </c>
      <c r="J339" s="68"/>
      <c r="K339" s="7" t="s">
        <v>35</v>
      </c>
      <c r="L339" s="7" t="s">
        <v>20</v>
      </c>
      <c r="M339" s="9">
        <v>1499.051025390625</v>
      </c>
      <c r="N339" s="9">
        <v>1.2757910490036011</v>
      </c>
      <c r="O339" s="10">
        <v>20.368000030517578</v>
      </c>
      <c r="P339" s="2">
        <f>C339-O339</f>
        <v>-3.2779998779296875</v>
      </c>
      <c r="Q339" s="11">
        <f>((_xlfn.RANK.EQ(F339, PE, 1) / COUNT(PE)) * 0.4) + ((_xlfn.RANK.EQ(N339, Cash_Ratio, 1) / COUNT(Cash_Ratio)) * 0.4) + ((_xlfn.RANK.EQ(M339, Debt_Equity, 0) / COUNT(Debt_Equity)) * 0.2)</f>
        <v>0.36404615779732019</v>
      </c>
      <c r="R339" s="9">
        <v>1.2757910490036011</v>
      </c>
      <c r="S339" s="30">
        <f>((_xlfn.RANK.EQ(F339, PE, 1) / COUNT(PE)) * 0.4) + ((_xlfn.RANK.EQ(R339, $R$2:$R$400, 1) / COUNT($R$2:$R$400)) * 0.4) + ((_xlfn.RANK.EQ(M339, Debt_Equity, 0) / COUNT(Debt_Equity)) * 0.2)</f>
        <v>0.38746867167919796</v>
      </c>
      <c r="T339" s="11">
        <f>((_xlfn.RANK.EQ(D339, Alpha, 1) / COUNT(Alpha)) * 0.5) + ((_xlfn.RANK.EQ(E339, Beta, 1) / COUNT(Beta)) * 0.5)</f>
        <v>0.4135338345864662</v>
      </c>
      <c r="U339" s="11">
        <f>((_xlfn.RANK.EQ(H339, Accounts_Re,1 ) / COUNT(Accounts_Re)) * 0.5) + ((_xlfn.RANK.EQ(I339, Acc._payable, 0) / COUNT(Acc._payable)) * 0.5)</f>
        <v>0.40069269600290608</v>
      </c>
      <c r="V339" s="11">
        <f>((_xlfn.RANK.EQ(Q339, $Q$2:$Q$981, 1) / COUNT($Q$2:$Q$981)) * 0.4) + ((_xlfn.RANK.EQ(T339, $T$2:$T$981,1 ) / COUNT($T$2:$T$981)) * 0.4) + ((_xlfn.RANK.EQ(U339, $U$2:$U$981, 1) / COUNT($U$2:$U$981)) * 0.1)</f>
        <v>0.31528822055137845</v>
      </c>
      <c r="W339" s="11">
        <f>((_xlfn.RANK.EQ(AA339, $AA$2:$AA$982, 1) / COUNT($AA$2:$AA$982)) * 0.5) + ((_xlfn.RANK.EQ(AB339, $AB$2:$AB$982,1 ) / COUNT($AB$2:$AB$982)) * 0.5)</f>
        <v>0.10902255639097744</v>
      </c>
      <c r="X339" s="11">
        <f>((_xlfn.RANK.EQ(AC339, $AC$2:$AC$982, 1) / COUNT($AC$2:$AC$983)) * 1)</f>
        <v>2.2556390977443608E-2</v>
      </c>
      <c r="Y339" s="62">
        <f>((_xlfn.RANK.EQ(C339, Price, 0) / COUNT(Price)) * 0.5) + ((_xlfn.RANK.EQ(AD339, Price_BVPS, 1) / COUNT(Price_BVPS)) * 0.5)</f>
        <v>0.26691729323308266</v>
      </c>
      <c r="Z339" s="8">
        <f>IF(OR(H339="", I339="", H339=0, I339=0), 0, H339-I339)</f>
        <v>-7467000</v>
      </c>
      <c r="AA339">
        <f>IF(OR(H339="", I339="", H339=0, I339=0), 0, (H339-I339) / ( (ABS(I339))))</f>
        <v>-18.301470588235293</v>
      </c>
      <c r="AB339">
        <f>IF(OR(H339="", I339="", H339=0, I339=0), 0, (H339-I339) / ( (ABS(H339))))</f>
        <v>-0.94819047619047614</v>
      </c>
      <c r="AC339">
        <f>IF(OR(H339="", I339="", H339=0, I339=0), 0, IF(ABS(H339-I339) = (ABS(H339) + ABS(I339)), 0, (H339-I339) / ((ABS(H339) + ABS(I339)) / 200)))</f>
        <v>-180.29699384281056</v>
      </c>
      <c r="AD339" s="2">
        <f>G339-C339</f>
        <v>-15.749053120613098</v>
      </c>
    </row>
    <row r="340" spans="1:30" x14ac:dyDescent="0.25">
      <c r="A340" s="29" t="s">
        <v>852</v>
      </c>
      <c r="B340" s="7" t="s">
        <v>853</v>
      </c>
      <c r="C340" s="8">
        <v>11.050000190734863</v>
      </c>
      <c r="D340" s="9">
        <v>1.0359314447381582</v>
      </c>
      <c r="E340" s="9">
        <v>1.625672921026738</v>
      </c>
      <c r="F340" s="9">
        <v>27.132839202880859</v>
      </c>
      <c r="G340" s="9">
        <v>5.0449151992797852</v>
      </c>
      <c r="H340" s="8">
        <v>879000</v>
      </c>
      <c r="I340" s="8">
        <v>8261000</v>
      </c>
      <c r="J340" s="68"/>
      <c r="K340" s="7" t="s">
        <v>35</v>
      </c>
      <c r="L340" s="7" t="s">
        <v>20</v>
      </c>
      <c r="M340" s="9">
        <v>125.24810028076172</v>
      </c>
      <c r="N340" s="9">
        <v>0.11309199780225754</v>
      </c>
      <c r="O340" s="10">
        <v>12.479999923706055</v>
      </c>
      <c r="P340" s="2">
        <f>C340-O340</f>
        <v>-1.4299997329711918</v>
      </c>
      <c r="Q340" s="11">
        <f>((_xlfn.RANK.EQ(F340, PE, 1) / COUNT(PE)) * 0.4) + ((_xlfn.RANK.EQ(N340, Cash_Ratio, 1) / COUNT(Cash_Ratio)) * 0.4) + ((_xlfn.RANK.EQ(M340, Debt_Equity, 0) / COUNT(Debt_Equity)) * 0.2)</f>
        <v>0.3345466138845346</v>
      </c>
      <c r="R340" s="9">
        <v>0.11309199780225754</v>
      </c>
      <c r="S340" s="30">
        <f>((_xlfn.RANK.EQ(F340, PE, 1) / COUNT(PE)) * 0.4) + ((_xlfn.RANK.EQ(R340, $R$2:$R$400, 1) / COUNT($R$2:$R$400)) * 0.4) + ((_xlfn.RANK.EQ(M340, Debt_Equity, 0) / COUNT(Debt_Equity)) * 0.2)</f>
        <v>0.41303258145363403</v>
      </c>
      <c r="T340" s="32">
        <f>((_xlfn.RANK.EQ(D340, Alpha, 1) / COUNT(Alpha)) * 0.5) + ((_xlfn.RANK.EQ(E340, Beta, 1) / COUNT(Beta)) * 0.5)</f>
        <v>0.95488721804511278</v>
      </c>
      <c r="U340" s="11">
        <f>((_xlfn.RANK.EQ(H340, Accounts_Re,1 ) / COUNT(Accounts_Re)) * 0.5) + ((_xlfn.RANK.EQ(I340, Acc._payable, 0) / COUNT(Acc._payable)) * 0.5)</f>
        <v>0.41804767452056169</v>
      </c>
      <c r="V340" s="11">
        <f>((_xlfn.RANK.EQ(Q340, $Q$2:$Q$981, 1) / COUNT($Q$2:$Q$981)) * 0.4) + ((_xlfn.RANK.EQ(T340, $T$2:$T$981,1 ) / COUNT($T$2:$T$981)) * 0.4) + ((_xlfn.RANK.EQ(U340, $U$2:$U$981, 1) / COUNT($U$2:$U$981)) * 0.1)</f>
        <v>0.54611528822055144</v>
      </c>
      <c r="W340" s="11">
        <f>((_xlfn.RANK.EQ(AA340, $AA$2:$AA$982, 1) / COUNT($AA$2:$AA$982)) * 0.5) + ((_xlfn.RANK.EQ(AB340, $AB$2:$AB$982,1 ) / COUNT($AB$2:$AB$982)) * 0.5)</f>
        <v>0.12781954887218044</v>
      </c>
      <c r="X340" s="11">
        <f>((_xlfn.RANK.EQ(AC340, $AC$2:$AC$982, 1) / COUNT($AC$2:$AC$983)) * 1)</f>
        <v>5.2631578947368418E-2</v>
      </c>
      <c r="Y340" s="62">
        <f>((_xlfn.RANK.EQ(C340, Price, 0) / COUNT(Price)) * 0.5) + ((_xlfn.RANK.EQ(AD340, Price_BVPS, 1) / COUNT(Price_BVPS)) * 0.5)</f>
        <v>0.68796992481203001</v>
      </c>
      <c r="Z340" s="8">
        <f>IF(OR(H340="", I340="", H340=0, I340=0), 0, H340-I340)</f>
        <v>-7382000</v>
      </c>
      <c r="AA340">
        <f>IF(OR(H340="", I340="", H340=0, I340=0), 0, (H340-I340) / ( (ABS(I340))))</f>
        <v>-0.89359641689868052</v>
      </c>
      <c r="AB340">
        <f>IF(OR(H340="", I340="", H340=0, I340=0), 0, (H340-I340) / ( (ABS(H340))))</f>
        <v>-8.3981797497155863</v>
      </c>
      <c r="AC340">
        <f>IF(OR(H340="", I340="", H340=0, I340=0), 0, IF(ABS(H340-I340) = (ABS(H340) + ABS(I340)), 0, (H340-I340) / ((ABS(H340) + ABS(I340)) / 200)))</f>
        <v>-161.53172866520788</v>
      </c>
      <c r="AD340" s="2">
        <f>G340-C340</f>
        <v>-6.0050849914550781</v>
      </c>
    </row>
    <row r="341" spans="1:30" x14ac:dyDescent="0.25">
      <c r="A341" s="7" t="s">
        <v>33</v>
      </c>
      <c r="B341" s="7" t="s">
        <v>34</v>
      </c>
      <c r="C341" s="8">
        <v>28.739999771118164</v>
      </c>
      <c r="D341" s="9">
        <v>-0.90976854360689874</v>
      </c>
      <c r="E341" s="9">
        <v>0.78406688032153882</v>
      </c>
      <c r="F341" s="9">
        <v>18.880363464355469</v>
      </c>
      <c r="G341" s="9">
        <v>16.703647613525391</v>
      </c>
      <c r="H341" s="8">
        <v>451000</v>
      </c>
      <c r="I341" s="8">
        <v>-1822000</v>
      </c>
      <c r="J341" s="68"/>
      <c r="K341" s="7" t="s">
        <v>35</v>
      </c>
      <c r="L341" s="7" t="s">
        <v>24</v>
      </c>
      <c r="M341" s="9">
        <v>130.61018371582031</v>
      </c>
      <c r="N341" s="9">
        <v>9.4233997166156769E-2</v>
      </c>
      <c r="O341" s="10">
        <v>34.375999832153319</v>
      </c>
      <c r="P341" s="2">
        <f>C341-O341</f>
        <v>-5.6360000610351548</v>
      </c>
      <c r="Q341" s="11">
        <f>((_xlfn.RANK.EQ(F341, PE, 1) / COUNT(PE)) * 0.4) + ((_xlfn.RANK.EQ(N341, Cash_Ratio, 1) / COUNT(Cash_Ratio)) * 0.4) + ((_xlfn.RANK.EQ(M341, Debt_Equity, 0) / COUNT(Debt_Equity)) * 0.2)</f>
        <v>0.23451738887855683</v>
      </c>
      <c r="R341" s="9">
        <v>9.4233997166156769E-2</v>
      </c>
      <c r="S341" s="30">
        <f>((_xlfn.RANK.EQ(F341, PE, 1) / COUNT(PE)) * 0.4) + ((_xlfn.RANK.EQ(R341, $R$2:$R$400, 1) / COUNT($R$2:$R$400)) * 0.4) + ((_xlfn.RANK.EQ(M341, Debt_Equity, 0) / COUNT(Debt_Equity)) * 0.2)</f>
        <v>0.31629072681704262</v>
      </c>
      <c r="T341" s="11">
        <f>((_xlfn.RANK.EQ(D341, Alpha, 1) / COUNT(Alpha)) * 0.5) + ((_xlfn.RANK.EQ(E341, Beta, 1) / COUNT(Beta)) * 0.5)</f>
        <v>0.24310776942355888</v>
      </c>
      <c r="U341" s="11">
        <f>((_xlfn.RANK.EQ(H341, Accounts_Re,1 ) / COUNT(Accounts_Re)) * 0.5) + ((_xlfn.RANK.EQ(I341, Acc._payable, 0) / COUNT(Acc._payable)) * 0.5)</f>
        <v>0.67660616537021034</v>
      </c>
      <c r="V341" s="11">
        <f>((_xlfn.RANK.EQ(Q341, $Q$2:$Q$981, 1) / COUNT($Q$2:$Q$981)) * 0.4) + ((_xlfn.RANK.EQ(T341, $T$2:$T$981,1 ) / COUNT($T$2:$T$981)) * 0.4) + ((_xlfn.RANK.EQ(U341, $U$2:$U$981, 1) / COUNT($U$2:$U$981)) * 0.1)</f>
        <v>0.20350877192982456</v>
      </c>
      <c r="W341" s="11">
        <f>((_xlfn.RANK.EQ(AA341, $AA$2:$AA$982, 1) / COUNT($AA$2:$AA$982)) * 0.5) + ((_xlfn.RANK.EQ(AB341, $AB$2:$AB$982,1 ) / COUNT($AB$2:$AB$982)) * 0.5)</f>
        <v>0.91102756892230574</v>
      </c>
      <c r="X341" s="11">
        <f>((_xlfn.RANK.EQ(AC341, $AC$2:$AC$982, 1) / COUNT($AC$2:$AC$983)) * 1)</f>
        <v>0.19799498746867167</v>
      </c>
      <c r="Y341" s="62">
        <f>((_xlfn.RANK.EQ(C341, Price, 0) / COUNT(Price)) * 0.5) + ((_xlfn.RANK.EQ(AD341, Price_BVPS, 1) / COUNT(Price_BVPS)) * 0.5)</f>
        <v>0.10526315789473684</v>
      </c>
      <c r="Z341" s="8">
        <f>IF(OR(H341="", I341="", H341=0, I341=0), 0, H341-I341)</f>
        <v>2273000</v>
      </c>
      <c r="AA341">
        <f>IF(OR(H341="", I341="", H341=0, I341=0), 0, (H341-I341) / ( (ABS(I341))))</f>
        <v>1.247530186608123</v>
      </c>
      <c r="AB341">
        <f>IF(OR(H341="", I341="", H341=0, I341=0), 0, (H341-I341) / ( (ABS(H341))))</f>
        <v>5.0399113082039912</v>
      </c>
      <c r="AC341">
        <f>IF(OR(H341="", I341="", H341=0, I341=0), 0, IF(ABS(H341-I341) = (ABS(H341) + ABS(I341)), 0, (H341-I341) / ((ABS(H341) + ABS(I341)) / 200)))</f>
        <v>0</v>
      </c>
      <c r="AD341" s="2">
        <f>G341-C341</f>
        <v>-12.036352157592773</v>
      </c>
    </row>
    <row r="342" spans="1:30" x14ac:dyDescent="0.25">
      <c r="A342" s="7" t="s">
        <v>699</v>
      </c>
      <c r="B342" s="7" t="s">
        <v>700</v>
      </c>
      <c r="C342" s="8">
        <v>12.560000419616699</v>
      </c>
      <c r="D342" s="9">
        <v>0.68406377206667979</v>
      </c>
      <c r="E342" s="9">
        <v>0.92035772275930017</v>
      </c>
      <c r="F342" s="9">
        <v>15.281251907348633</v>
      </c>
      <c r="G342" s="9">
        <v>8.2890357971191406</v>
      </c>
      <c r="H342" s="8">
        <v>-334000</v>
      </c>
      <c r="I342" s="8">
        <v>-177000</v>
      </c>
      <c r="J342" s="68"/>
      <c r="K342" s="7" t="s">
        <v>35</v>
      </c>
      <c r="L342" s="7" t="s">
        <v>20</v>
      </c>
      <c r="M342" s="9">
        <v>110.65500640869141</v>
      </c>
      <c r="N342" s="9">
        <v>0.13974599540233612</v>
      </c>
      <c r="O342" s="10">
        <v>14.335999870300293</v>
      </c>
      <c r="P342" s="2">
        <f>C342-O342</f>
        <v>-1.7759994506835941</v>
      </c>
      <c r="Q342" s="11">
        <f>((_xlfn.RANK.EQ(F342, PE, 1) / COUNT(PE)) * 0.4) + ((_xlfn.RANK.EQ(N342, Cash_Ratio, 1) / COUNT(Cash_Ratio)) * 0.4) + ((_xlfn.RANK.EQ(M342, Debt_Equity, 0) / COUNT(Debt_Equity)) * 0.2)</f>
        <v>0.19789402835711187</v>
      </c>
      <c r="R342" s="9">
        <v>0.13974599540233612</v>
      </c>
      <c r="S342" s="30">
        <f>((_xlfn.RANK.EQ(F342, PE, 1) / COUNT(PE)) * 0.4) + ((_xlfn.RANK.EQ(R342, $R$2:$R$400, 1) / COUNT($R$2:$R$400)) * 0.4) + ((_xlfn.RANK.EQ(M342, Debt_Equity, 0) / COUNT(Debt_Equity)) * 0.2)</f>
        <v>0.27268170426065164</v>
      </c>
      <c r="T342" s="11">
        <f>((_xlfn.RANK.EQ(D342, Alpha, 1) / COUNT(Alpha)) * 0.5) + ((_xlfn.RANK.EQ(E342, Beta, 1) / COUNT(Beta)) * 0.5)</f>
        <v>0.72807017543859653</v>
      </c>
      <c r="U342" s="11">
        <f>((_xlfn.RANK.EQ(H342, Accounts_Re,1 ) / COUNT(Accounts_Re)) * 0.5) + ((_xlfn.RANK.EQ(I342, Acc._payable, 0) / COUNT(Acc._payable)) * 0.5)</f>
        <v>0.50129645635263609</v>
      </c>
      <c r="V342" s="11">
        <f>((_xlfn.RANK.EQ(Q342, $Q$2:$Q$981, 1) / COUNT($Q$2:$Q$981)) * 0.4) + ((_xlfn.RANK.EQ(T342, $T$2:$T$981,1 ) / COUNT($T$2:$T$981)) * 0.4) + ((_xlfn.RANK.EQ(U342, $U$2:$U$981, 1) / COUNT($U$2:$U$981)) * 0.1)</f>
        <v>0.46190476190476187</v>
      </c>
      <c r="W342" s="11">
        <f>((_xlfn.RANK.EQ(AA342, $AA$2:$AA$982, 1) / COUNT($AA$2:$AA$982)) * 0.5) + ((_xlfn.RANK.EQ(AB342, $AB$2:$AB$982,1 ) / COUNT($AB$2:$AB$982)) * 0.5)</f>
        <v>0.23934837092731828</v>
      </c>
      <c r="X342" s="11">
        <f>((_xlfn.RANK.EQ(AC342, $AC$2:$AC$982, 1) / COUNT($AC$2:$AC$983)) * 1)</f>
        <v>0.13283208020050125</v>
      </c>
      <c r="Y342" s="62">
        <f>((_xlfn.RANK.EQ(C342, Price, 0) / COUNT(Price)) * 0.5) + ((_xlfn.RANK.EQ(AD342, Price_BVPS, 1) / COUNT(Price_BVPS)) * 0.5)</f>
        <v>0.64536340852130325</v>
      </c>
      <c r="Z342" s="8">
        <f>IF(OR(H342="", I342="", H342=0, I342=0), 0, H342-I342)</f>
        <v>-157000</v>
      </c>
      <c r="AA342">
        <f>IF(OR(H342="", I342="", H342=0, I342=0), 0, (H342-I342) / ( (ABS(I342))))</f>
        <v>-0.88700564971751417</v>
      </c>
      <c r="AB342">
        <f>IF(OR(H342="", I342="", H342=0, I342=0), 0, (H342-I342) / ( (ABS(H342))))</f>
        <v>-0.47005988023952094</v>
      </c>
      <c r="AC342">
        <f>IF(OR(H342="", I342="", H342=0, I342=0), 0, IF(ABS(H342-I342) = (ABS(H342) + ABS(I342)), 0, (H342-I342) / ((ABS(H342) + ABS(I342)) / 200)))</f>
        <v>-61.448140900195696</v>
      </c>
      <c r="AD342" s="2">
        <f>G342-C342</f>
        <v>-4.2709646224975586</v>
      </c>
    </row>
    <row r="343" spans="1:30" x14ac:dyDescent="0.25">
      <c r="A343" s="7" t="s">
        <v>69</v>
      </c>
      <c r="B343" s="7" t="s">
        <v>70</v>
      </c>
      <c r="C343" s="8">
        <v>27.780000686645508</v>
      </c>
      <c r="D343" s="9">
        <v>0.46189264818213377</v>
      </c>
      <c r="E343" s="9">
        <v>0.75659260314961652</v>
      </c>
      <c r="F343" s="9">
        <v>442.56106567382813</v>
      </c>
      <c r="G343" s="9">
        <v>22.60951042175293</v>
      </c>
      <c r="H343" s="8">
        <v>1095000</v>
      </c>
      <c r="I343" s="8">
        <v>10703000</v>
      </c>
      <c r="J343" s="68">
        <v>1</v>
      </c>
      <c r="K343" s="7" t="s">
        <v>71</v>
      </c>
      <c r="L343" s="7" t="s">
        <v>20</v>
      </c>
      <c r="M343" s="9">
        <v>52.893413543701172</v>
      </c>
      <c r="N343" s="9"/>
      <c r="O343" s="10">
        <v>33.248000335693362</v>
      </c>
      <c r="P343" s="2">
        <f>C343-O343</f>
        <v>-5.4679996490478544</v>
      </c>
      <c r="Q343" s="11">
        <f>((_xlfn.RANK.EQ(F343, PE, 1) / COUNT(PE)) * 0.4) + ((_xlfn.RANK.EQ(N343, Cash_Ratio, 1) / COUNT(Cash_Ratio)) * 0.4) + ((_xlfn.RANK.EQ(M343, Debt_Equity, 0) / COUNT(Debt_Equity)) * 0.2)</f>
        <v>0.47860641001797782</v>
      </c>
      <c r="R343" s="9">
        <v>0</v>
      </c>
      <c r="S343" s="30">
        <f>((_xlfn.RANK.EQ(F343, PE, 1) / COUNT(PE)) * 0.4) + ((_xlfn.RANK.EQ(R343, $R$2:$R$400, 1) / COUNT($R$2:$R$400)) * 0.4) + ((_xlfn.RANK.EQ(M343, Debt_Equity, 0) / COUNT(Debt_Equity)) * 0.2)</f>
        <v>0.47819548872180456</v>
      </c>
      <c r="T343" s="11">
        <f>((_xlfn.RANK.EQ(D343, Alpha, 1) / COUNT(Alpha)) * 0.5) + ((_xlfn.RANK.EQ(E343, Beta, 1) / COUNT(Beta)) * 0.5)</f>
        <v>0.62781954887218039</v>
      </c>
      <c r="U343" s="11">
        <f>((_xlfn.RANK.EQ(H343, Accounts_Re,1 ) / COUNT(Accounts_Re)) * 0.5) + ((_xlfn.RANK.EQ(I343, Acc._payable, 0) / COUNT(Acc._payable)) * 0.5)</f>
        <v>0.40079290518958327</v>
      </c>
      <c r="V343" s="11">
        <f>((_xlfn.RANK.EQ(Q343, $Q$2:$Q$981, 1) / COUNT($Q$2:$Q$981)) * 0.4) + ((_xlfn.RANK.EQ(T343, $T$2:$T$981,1 ) / COUNT($T$2:$T$981)) * 0.4) + ((_xlfn.RANK.EQ(U343, $U$2:$U$981, 1) / COUNT($U$2:$U$981)) * 0.1)</f>
        <v>0.51904761904761909</v>
      </c>
      <c r="W343" s="11">
        <f>((_xlfn.RANK.EQ(AA343, $AA$2:$AA$982, 1) / COUNT($AA$2:$AA$982)) * 0.5) + ((_xlfn.RANK.EQ(AB343, $AB$2:$AB$982,1 ) / COUNT($AB$2:$AB$982)) * 0.5)</f>
        <v>0.12280701754385964</v>
      </c>
      <c r="X343" s="11">
        <f>((_xlfn.RANK.EQ(AC343, $AC$2:$AC$982, 1) / COUNT($AC$2:$AC$983)) * 1)</f>
        <v>5.0125313283208017E-2</v>
      </c>
      <c r="Y343" s="62">
        <f>((_xlfn.RANK.EQ(C343, Price, 0) / COUNT(Price)) * 0.5) + ((_xlfn.RANK.EQ(AD343, Price_BVPS, 1) / COUNT(Price_BVPS)) * 0.5)</f>
        <v>0.2857142857142857</v>
      </c>
      <c r="Z343" s="8">
        <f>IF(OR(H343="", I343="", H343=0, I343=0), 0, H343-I343)</f>
        <v>-9608000</v>
      </c>
      <c r="AA343">
        <f>IF(OR(H343="", I343="", H343=0, I343=0), 0, (H343-I343) / ( (ABS(I343))))</f>
        <v>-0.89769223582173219</v>
      </c>
      <c r="AB343">
        <f>IF(OR(H343="", I343="", H343=0, I343=0), 0, (H343-I343) / ( (ABS(H343))))</f>
        <v>-8.774429223744292</v>
      </c>
      <c r="AC343">
        <f>IF(OR(H343="", I343="", H343=0, I343=0), 0, IF(ABS(H343-I343) = (ABS(H343) + ABS(I343)), 0, (H343-I343) / ((ABS(H343) + ABS(I343)) / 200)))</f>
        <v>-162.87506357009661</v>
      </c>
      <c r="AD343" s="2">
        <f>G343-C343</f>
        <v>-5.1704902648925781</v>
      </c>
    </row>
    <row r="344" spans="1:30" x14ac:dyDescent="0.25">
      <c r="A344" s="7" t="s">
        <v>301</v>
      </c>
      <c r="B344" s="7" t="s">
        <v>302</v>
      </c>
      <c r="C344" s="8">
        <v>21.319999694824219</v>
      </c>
      <c r="D344" s="9">
        <v>0.5951443427274673</v>
      </c>
      <c r="E344" s="9">
        <v>0.82617304993847362</v>
      </c>
      <c r="F344" s="9">
        <v>350.477294921875</v>
      </c>
      <c r="G344" s="9">
        <v>16.92341423034668</v>
      </c>
      <c r="H344" s="8">
        <v>2480000</v>
      </c>
      <c r="I344" s="8">
        <v>286000</v>
      </c>
      <c r="J344" s="68">
        <v>1</v>
      </c>
      <c r="K344" s="7" t="s">
        <v>71</v>
      </c>
      <c r="L344" s="7" t="s">
        <v>144</v>
      </c>
      <c r="M344" s="9">
        <v>75.707077026367188</v>
      </c>
      <c r="N344" s="9"/>
      <c r="O344" s="10">
        <v>25.639999771118163</v>
      </c>
      <c r="P344" s="2">
        <f>C344-O344</f>
        <v>-4.3200000762939439</v>
      </c>
      <c r="Q344" s="11">
        <f>((_xlfn.RANK.EQ(F344, PE, 1) / COUNT(PE)) * 0.4) + ((_xlfn.RANK.EQ(N344, Cash_Ratio, 1) / COUNT(Cash_Ratio)) * 0.4) + ((_xlfn.RANK.EQ(M344, Debt_Equity, 0) / COUNT(Debt_Equity)) * 0.2)</f>
        <v>0.45354375337637381</v>
      </c>
      <c r="R344" s="9">
        <v>0</v>
      </c>
      <c r="S344" s="30">
        <f>((_xlfn.RANK.EQ(F344, PE, 1) / COUNT(PE)) * 0.4) + ((_xlfn.RANK.EQ(R344, $R$2:$R$400, 1) / COUNT($R$2:$R$400)) * 0.4) + ((_xlfn.RANK.EQ(M344, Debt_Equity, 0) / COUNT(Debt_Equity)) * 0.2)</f>
        <v>0.45313283208020055</v>
      </c>
      <c r="T344" s="11">
        <f>((_xlfn.RANK.EQ(D344, Alpha, 1) / COUNT(Alpha)) * 0.5) + ((_xlfn.RANK.EQ(E344, Beta, 1) / COUNT(Beta)) * 0.5)</f>
        <v>0.6729323308270676</v>
      </c>
      <c r="U344" s="11">
        <f>((_xlfn.RANK.EQ(H344, Accounts_Re,1 ) / COUNT(Accounts_Re)) * 0.5) + ((_xlfn.RANK.EQ(I344, Acc._payable, 0) / COUNT(Acc._payable)) * 0.5)</f>
        <v>0.59963298385379482</v>
      </c>
      <c r="V344" s="11">
        <f>((_xlfn.RANK.EQ(Q344, $Q$2:$Q$981, 1) / COUNT($Q$2:$Q$981)) * 0.4) + ((_xlfn.RANK.EQ(T344, $T$2:$T$981,1 ) / COUNT($T$2:$T$981)) * 0.4) + ((_xlfn.RANK.EQ(U344, $U$2:$U$981, 1) / COUNT($U$2:$U$981)) * 0.1)</f>
        <v>0.5909774436090226</v>
      </c>
      <c r="W344" s="11">
        <f>((_xlfn.RANK.EQ(AA344, $AA$2:$AA$982, 1) / COUNT($AA$2:$AA$982)) * 0.5) + ((_xlfn.RANK.EQ(AB344, $AB$2:$AB$982,1 ) / COUNT($AB$2:$AB$982)) * 0.5)</f>
        <v>0.91228070175438591</v>
      </c>
      <c r="X344" s="11">
        <f>((_xlfn.RANK.EQ(AC344, $AC$2:$AC$982, 1) / COUNT($AC$2:$AC$983)) * 1)</f>
        <v>0.96240601503759393</v>
      </c>
      <c r="Y344" s="62">
        <f>((_xlfn.RANK.EQ(C344, Price, 0) / COUNT(Price)) * 0.5) + ((_xlfn.RANK.EQ(AD344, Price_BVPS, 1) / COUNT(Price_BVPS)) * 0.5)</f>
        <v>0.42355889724310775</v>
      </c>
      <c r="Z344" s="8">
        <f>IF(OR(H344="", I344="", H344=0, I344=0), 0, H344-I344)</f>
        <v>2194000</v>
      </c>
      <c r="AA344">
        <f>IF(OR(H344="", I344="", H344=0, I344=0), 0, (H344-I344) / ( (ABS(I344))))</f>
        <v>7.6713286713286717</v>
      </c>
      <c r="AB344">
        <f>IF(OR(H344="", I344="", H344=0, I344=0), 0, (H344-I344) / ( (ABS(H344))))</f>
        <v>0.88467741935483868</v>
      </c>
      <c r="AC344">
        <f>IF(OR(H344="", I344="", H344=0, I344=0), 0, IF(ABS(H344-I344) = (ABS(H344) + ABS(I344)), 0, (H344-I344) / ((ABS(H344) + ABS(I344)) / 200)))</f>
        <v>158.64063629790311</v>
      </c>
      <c r="AD344" s="2">
        <f>G344-C344</f>
        <v>-4.3965854644775391</v>
      </c>
    </row>
    <row r="345" spans="1:30" x14ac:dyDescent="0.25">
      <c r="A345" s="7" t="s">
        <v>546</v>
      </c>
      <c r="B345" s="7" t="s">
        <v>547</v>
      </c>
      <c r="C345" s="8">
        <v>15.310000419616699</v>
      </c>
      <c r="D345" s="9">
        <v>0.1063710427382136</v>
      </c>
      <c r="E345" s="9">
        <v>0.65994627228659319</v>
      </c>
      <c r="F345" s="9">
        <v>114.67218780517578</v>
      </c>
      <c r="G345" s="9">
        <v>10.316365242004395</v>
      </c>
      <c r="H345" s="8">
        <v>-8994000</v>
      </c>
      <c r="I345" s="8">
        <v>9000</v>
      </c>
      <c r="J345" s="68">
        <v>1</v>
      </c>
      <c r="K345" s="7" t="s">
        <v>71</v>
      </c>
      <c r="L345" s="7" t="s">
        <v>144</v>
      </c>
      <c r="M345" s="9">
        <v>64.848617553710938</v>
      </c>
      <c r="N345" s="9"/>
      <c r="O345" s="10">
        <v>18.292000198364256</v>
      </c>
      <c r="P345" s="2">
        <f>C345-O345</f>
        <v>-2.9819997787475572</v>
      </c>
      <c r="Q345" s="11">
        <f>((_xlfn.RANK.EQ(F345, PE, 1) / COUNT(PE)) * 0.4) + ((_xlfn.RANK.EQ(N345, Cash_Ratio, 1) / COUNT(Cash_Ratio)) * 0.4) + ((_xlfn.RANK.EQ(M345, Debt_Equity, 0) / COUNT(Debt_Equity)) * 0.2)</f>
        <v>0.43299237493025849</v>
      </c>
      <c r="R345" s="9">
        <v>0</v>
      </c>
      <c r="S345" s="30">
        <f>((_xlfn.RANK.EQ(F345, PE, 1) / COUNT(PE)) * 0.4) + ((_xlfn.RANK.EQ(R345, $R$2:$R$400, 1) / COUNT($R$2:$R$400)) * 0.4) + ((_xlfn.RANK.EQ(M345, Debt_Equity, 0) / COUNT(Debt_Equity)) * 0.2)</f>
        <v>0.43258145363408523</v>
      </c>
      <c r="T345" s="11">
        <f>((_xlfn.RANK.EQ(D345, Alpha, 1) / COUNT(Alpha)) * 0.5) + ((_xlfn.RANK.EQ(E345, Beta, 1) / COUNT(Beta)) * 0.5)</f>
        <v>0.45488721804511278</v>
      </c>
      <c r="U345" s="11">
        <f>((_xlfn.RANK.EQ(H345, Accounts_Re,1 ) / COUNT(Accounts_Re)) * 0.5) + ((_xlfn.RANK.EQ(I345, Acc._payable, 0) / COUNT(Acc._payable)) * 0.5)</f>
        <v>0.33655255345533802</v>
      </c>
      <c r="V345" s="11">
        <f>((_xlfn.RANK.EQ(Q345, $Q$2:$Q$981, 1) / COUNT($Q$2:$Q$981)) * 0.4) + ((_xlfn.RANK.EQ(T345, $T$2:$T$981,1 ) / COUNT($T$2:$T$981)) * 0.4) + ((_xlfn.RANK.EQ(U345, $U$2:$U$981, 1) / COUNT($U$2:$U$981)) * 0.1)</f>
        <v>0.36992481203007521</v>
      </c>
      <c r="W345" s="11">
        <f>((_xlfn.RANK.EQ(AA345, $AA$2:$AA$982, 1) / COUNT($AA$2:$AA$982)) * 0.5) + ((_xlfn.RANK.EQ(AB345, $AB$2:$AB$982,1 ) / COUNT($AB$2:$AB$982)) * 0.5)</f>
        <v>9.1478696741854632E-2</v>
      </c>
      <c r="X345" s="11">
        <f>((_xlfn.RANK.EQ(AC345, $AC$2:$AC$982, 1) / COUNT($AC$2:$AC$983)) * 1)</f>
        <v>0.19799498746867167</v>
      </c>
      <c r="Y345" s="62">
        <f>((_xlfn.RANK.EQ(C345, Price, 0) / COUNT(Price)) * 0.5) + ((_xlfn.RANK.EQ(AD345, Price_BVPS, 1) / COUNT(Price_BVPS)) * 0.5)</f>
        <v>0.52882205513784464</v>
      </c>
      <c r="Z345" s="8">
        <f>IF(OR(H345="", I345="", H345=0, I345=0), 0, H345-I345)</f>
        <v>-9003000</v>
      </c>
      <c r="AA345">
        <f>IF(OR(H345="", I345="", H345=0, I345=0), 0, (H345-I345) / ( (ABS(I345))))</f>
        <v>-1000.3333333333334</v>
      </c>
      <c r="AB345">
        <f>IF(OR(H345="", I345="", H345=0, I345=0), 0, (H345-I345) / ( (ABS(H345))))</f>
        <v>-1.0010006671114076</v>
      </c>
      <c r="AC345">
        <f>IF(OR(H345="", I345="", H345=0, I345=0), 0, IF(ABS(H345-I345) = (ABS(H345) + ABS(I345)), 0, (H345-I345) / ((ABS(H345) + ABS(I345)) / 200)))</f>
        <v>0</v>
      </c>
      <c r="AD345" s="2">
        <f>G345-C345</f>
        <v>-4.9936351776123047</v>
      </c>
    </row>
    <row r="346" spans="1:30" x14ac:dyDescent="0.25">
      <c r="A346" s="7" t="s">
        <v>215</v>
      </c>
      <c r="B346" s="7" t="s">
        <v>216</v>
      </c>
      <c r="C346" s="8">
        <v>24.379999160766602</v>
      </c>
      <c r="D346" s="9">
        <v>0.3511871708333662</v>
      </c>
      <c r="E346" s="9">
        <v>0.70082249247499595</v>
      </c>
      <c r="F346" s="9">
        <v>111.48719787597656</v>
      </c>
      <c r="G346" s="9">
        <v>15.577162742614746</v>
      </c>
      <c r="H346" s="8">
        <v>1955000</v>
      </c>
      <c r="I346" s="8">
        <v>18114000</v>
      </c>
      <c r="J346" s="68">
        <v>1</v>
      </c>
      <c r="K346" s="7" t="s">
        <v>71</v>
      </c>
      <c r="L346" s="7" t="s">
        <v>144</v>
      </c>
      <c r="M346" s="9">
        <v>86.171257019042969</v>
      </c>
      <c r="N346" s="9"/>
      <c r="O346" s="10">
        <v>29.039999771118165</v>
      </c>
      <c r="P346" s="2">
        <f>C346-O346</f>
        <v>-4.6600006103515632</v>
      </c>
      <c r="Q346" s="11">
        <f>((_xlfn.RANK.EQ(F346, PE, 1) / COUNT(PE)) * 0.4) + ((_xlfn.RANK.EQ(N346, Cash_Ratio, 1) / COUNT(Cash_Ratio)) * 0.4) + ((_xlfn.RANK.EQ(M346, Debt_Equity, 0) / COUNT(Debt_Equity)) * 0.2)</f>
        <v>0.40993473081998283</v>
      </c>
      <c r="R346" s="9">
        <v>0</v>
      </c>
      <c r="S346" s="30">
        <f>((_xlfn.RANK.EQ(F346, PE, 1) / COUNT(PE)) * 0.4) + ((_xlfn.RANK.EQ(R346, $R$2:$R$400, 1) / COUNT($R$2:$R$400)) * 0.4) + ((_xlfn.RANK.EQ(M346, Debt_Equity, 0) / COUNT(Debt_Equity)) * 0.2)</f>
        <v>0.40952380952380957</v>
      </c>
      <c r="T346" s="11">
        <f>((_xlfn.RANK.EQ(D346, Alpha, 1) / COUNT(Alpha)) * 0.5) + ((_xlfn.RANK.EQ(E346, Beta, 1) / COUNT(Beta)) * 0.5)</f>
        <v>0.56766917293233077</v>
      </c>
      <c r="U346" s="11">
        <f>((_xlfn.RANK.EQ(H346, Accounts_Re,1 ) / COUNT(Accounts_Re)) * 0.5) + ((_xlfn.RANK.EQ(I346, Acc._payable, 0) / COUNT(Acc._payable)) * 0.5)</f>
        <v>0.40193278468803628</v>
      </c>
      <c r="V346" s="11">
        <f>((_xlfn.RANK.EQ(Q346, $Q$2:$Q$981, 1) / COUNT($Q$2:$Q$981)) * 0.4) + ((_xlfn.RANK.EQ(T346, $T$2:$T$981,1 ) / COUNT($T$2:$T$981)) * 0.4) + ((_xlfn.RANK.EQ(U346, $U$2:$U$981, 1) / COUNT($U$2:$U$981)) * 0.1)</f>
        <v>0.44160401002506267</v>
      </c>
      <c r="W346" s="11">
        <f>((_xlfn.RANK.EQ(AA346, $AA$2:$AA$982, 1) / COUNT($AA$2:$AA$982)) * 0.5) + ((_xlfn.RANK.EQ(AB346, $AB$2:$AB$982,1 ) / COUNT($AB$2:$AB$982)) * 0.5)</f>
        <v>0.13032581453634084</v>
      </c>
      <c r="X346" s="11">
        <f>((_xlfn.RANK.EQ(AC346, $AC$2:$AC$982, 1) / COUNT($AC$2:$AC$983)) * 1)</f>
        <v>5.5137844611528819E-2</v>
      </c>
      <c r="Y346" s="62">
        <f>((_xlfn.RANK.EQ(C346, Price, 0) / COUNT(Price)) * 0.5) + ((_xlfn.RANK.EQ(AD346, Price_BVPS, 1) / COUNT(Price_BVPS)) * 0.5)</f>
        <v>0.25187969924812026</v>
      </c>
      <c r="Z346" s="8">
        <f>IF(OR(H346="", I346="", H346=0, I346=0), 0, H346-I346)</f>
        <v>-16159000</v>
      </c>
      <c r="AA346">
        <f>IF(OR(H346="", I346="", H346=0, I346=0), 0, (H346-I346) / ( (ABS(I346))))</f>
        <v>-0.89207243016451365</v>
      </c>
      <c r="AB346">
        <f>IF(OR(H346="", I346="", H346=0, I346=0), 0, (H346-I346) / ( (ABS(H346))))</f>
        <v>-8.2654731457800512</v>
      </c>
      <c r="AC346">
        <f>IF(OR(H346="", I346="", H346=0, I346=0), 0, IF(ABS(H346-I346) = (ABS(H346) + ABS(I346)), 0, (H346-I346) / ((ABS(H346) + ABS(I346)) / 200)))</f>
        <v>-161.03443121231751</v>
      </c>
      <c r="AD346" s="2">
        <f>G346-C346</f>
        <v>-8.8028364181518555</v>
      </c>
    </row>
    <row r="347" spans="1:30" s="41" customFormat="1" x14ac:dyDescent="0.25">
      <c r="A347" s="7" t="s">
        <v>521</v>
      </c>
      <c r="B347" s="7" t="s">
        <v>522</v>
      </c>
      <c r="C347" s="8">
        <v>15.640000343322754</v>
      </c>
      <c r="D347" s="9">
        <v>-0.23213476397527971</v>
      </c>
      <c r="E347" s="9">
        <v>0.68139943135108982</v>
      </c>
      <c r="F347" s="9">
        <v>71.760719299316406</v>
      </c>
      <c r="G347" s="9">
        <v>16.932737350463867</v>
      </c>
      <c r="H347" s="8"/>
      <c r="I347" s="8"/>
      <c r="J347" s="68">
        <v>1</v>
      </c>
      <c r="K347" s="7" t="s">
        <v>71</v>
      </c>
      <c r="L347" s="7" t="s">
        <v>24</v>
      </c>
      <c r="M347" s="9">
        <v>55.221107482910156</v>
      </c>
      <c r="N347" s="9"/>
      <c r="O347" s="10">
        <v>18.576000022888184</v>
      </c>
      <c r="P347" s="2">
        <f>C347-O347</f>
        <v>-2.9359996795654304</v>
      </c>
      <c r="Q347" s="11">
        <f>((_xlfn.RANK.EQ(F347, PE, 1) / COUNT(PE)) * 0.4) + ((_xlfn.RANK.EQ(N347, Cash_Ratio, 1) / COUNT(Cash_Ratio)) * 0.4) + ((_xlfn.RANK.EQ(M347, Debt_Equity, 0) / COUNT(Debt_Equity)) * 0.2)</f>
        <v>0.40542345262449409</v>
      </c>
      <c r="R347" s="9">
        <v>0</v>
      </c>
      <c r="S347" s="30">
        <f>((_xlfn.RANK.EQ(F347, PE, 1) / COUNT(PE)) * 0.4) + ((_xlfn.RANK.EQ(R347, $R$2:$R$400, 1) / COUNT($R$2:$R$400)) * 0.4) + ((_xlfn.RANK.EQ(M347, Debt_Equity, 0) / COUNT(Debt_Equity)) * 0.2)</f>
        <v>0.40501253132832082</v>
      </c>
      <c r="T347" s="11">
        <f>((_xlfn.RANK.EQ(D347, Alpha, 1) / COUNT(Alpha)) * 0.5) + ((_xlfn.RANK.EQ(E347, Beta, 1) / COUNT(Beta)) * 0.5)</f>
        <v>0.2781954887218045</v>
      </c>
      <c r="U347" s="11">
        <f>((_xlfn.RANK.EQ(H347, Accounts_Re,1 ) / COUNT(Accounts_Re)) * 0.5) + ((_xlfn.RANK.EQ(I347, Acc._payable, 0) / COUNT(Acc._payable)) * 0.5)</f>
        <v>0.47722119925344153</v>
      </c>
      <c r="V347" s="11">
        <f>((_xlfn.RANK.EQ(Q347, $Q$2:$Q$981, 1) / COUNT($Q$2:$Q$981)) * 0.4) + ((_xlfn.RANK.EQ(T347, $T$2:$T$981,1 ) / COUNT($T$2:$T$981)) * 0.4) + ((_xlfn.RANK.EQ(U347, $U$2:$U$981, 1) / COUNT($U$2:$U$981)) * 0.1)</f>
        <v>0.26090225563909775</v>
      </c>
      <c r="W347" s="11">
        <f>((_xlfn.RANK.EQ(AA347, $AA$2:$AA$982, 1) / COUNT($AA$2:$AA$982)) * 0.5) + ((_xlfn.RANK.EQ(AB347, $AB$2:$AB$982,1 ) / COUNT($AB$2:$AB$982)) * 0.5)</f>
        <v>0.32330827067669171</v>
      </c>
      <c r="X347" s="11">
        <f>((_xlfn.RANK.EQ(AC347, $AC$2:$AC$982, 1) / COUNT($AC$2:$AC$983)) * 1)</f>
        <v>0.19799498746867167</v>
      </c>
      <c r="Y347" s="62">
        <f>((_xlfn.RANK.EQ(C347, Price, 0) / COUNT(Price)) * 0.5) + ((_xlfn.RANK.EQ(AD347, Price_BVPS, 1) / COUNT(Price_BVPS)) * 0.5)</f>
        <v>0.66040100250626566</v>
      </c>
      <c r="Z347" s="8">
        <f>IF(OR(H347="", I347="", H347=0, I347=0), 0, H347-I347)</f>
        <v>0</v>
      </c>
      <c r="AA347">
        <f>IF(OR(H347="", I347="", H347=0, I347=0), 0, (H347-I347) / ( (ABS(I347))))</f>
        <v>0</v>
      </c>
      <c r="AB347">
        <f>IF(OR(H347="", I347="", H347=0, I347=0), 0, (H347-I347) / ( (ABS(H347))))</f>
        <v>0</v>
      </c>
      <c r="AC347">
        <f>IF(OR(H347="", I347="", H347=0, I347=0), 0, IF(ABS(H347-I347) = (ABS(H347) + ABS(I347)), 0, (H347-I347) / ((ABS(H347) + ABS(I347)) / 200)))</f>
        <v>0</v>
      </c>
      <c r="AD347" s="2">
        <f>G347-C347</f>
        <v>1.2927370071411133</v>
      </c>
    </row>
    <row r="348" spans="1:30" x14ac:dyDescent="0.25">
      <c r="A348" s="7" t="s">
        <v>349</v>
      </c>
      <c r="B348" s="7" t="s">
        <v>350</v>
      </c>
      <c r="C348" s="8">
        <v>19.659999847412109</v>
      </c>
      <c r="D348" s="9">
        <v>0.14759172839280255</v>
      </c>
      <c r="E348" s="9">
        <v>0.65466960772056115</v>
      </c>
      <c r="F348" s="9">
        <v>80.619338989257813</v>
      </c>
      <c r="G348" s="9">
        <v>9.8313226699829102</v>
      </c>
      <c r="H348" s="8">
        <v>8801000</v>
      </c>
      <c r="I348" s="8">
        <v>-8862000</v>
      </c>
      <c r="J348" s="68">
        <v>1</v>
      </c>
      <c r="K348" s="7" t="s">
        <v>71</v>
      </c>
      <c r="L348" s="7" t="s">
        <v>28</v>
      </c>
      <c r="M348" s="9">
        <v>134.74903869628906</v>
      </c>
      <c r="N348" s="9"/>
      <c r="O348" s="10">
        <v>23.609999847412109</v>
      </c>
      <c r="P348" s="2">
        <f>C348-O348</f>
        <v>-3.9499999999999993</v>
      </c>
      <c r="Q348" s="11">
        <f>((_xlfn.RANK.EQ(F348, PE, 1) / COUNT(PE)) * 0.4) + ((_xlfn.RANK.EQ(N348, Cash_Ratio, 1) / COUNT(Cash_Ratio)) * 0.4) + ((_xlfn.RANK.EQ(M348, Debt_Equity, 0) / COUNT(Debt_Equity)) * 0.2)</f>
        <v>0.35730315187261436</v>
      </c>
      <c r="R348" s="9">
        <v>0</v>
      </c>
      <c r="S348" s="30">
        <f>((_xlfn.RANK.EQ(F348, PE, 1) / COUNT(PE)) * 0.4) + ((_xlfn.RANK.EQ(R348, $R$2:$R$400, 1) / COUNT($R$2:$R$400)) * 0.4) + ((_xlfn.RANK.EQ(M348, Debt_Equity, 0) / COUNT(Debt_Equity)) * 0.2)</f>
        <v>0.35689223057644109</v>
      </c>
      <c r="T348" s="11">
        <f>((_xlfn.RANK.EQ(D348, Alpha, 1) / COUNT(Alpha)) * 0.5) + ((_xlfn.RANK.EQ(E348, Beta, 1) / COUNT(Beta)) * 0.5)</f>
        <v>0.46992481203007519</v>
      </c>
      <c r="U348" s="11">
        <f>((_xlfn.RANK.EQ(H348, Accounts_Re,1 ) / COUNT(Accounts_Re)) * 0.5) + ((_xlfn.RANK.EQ(I348, Acc._payable, 0) / COUNT(Acc._payable)) * 0.5)</f>
        <v>0.83519346636102865</v>
      </c>
      <c r="V348" s="11">
        <f>((_xlfn.RANK.EQ(Q348, $Q$2:$Q$981, 1) / COUNT($Q$2:$Q$981)) * 0.4) + ((_xlfn.RANK.EQ(T348, $T$2:$T$981,1 ) / COUNT($T$2:$T$981)) * 0.4) + ((_xlfn.RANK.EQ(U348, $U$2:$U$981, 1) / COUNT($U$2:$U$981)) * 0.1)</f>
        <v>0.42681704260651626</v>
      </c>
      <c r="W348" s="11">
        <f>((_xlfn.RANK.EQ(AA348, $AA$2:$AA$982, 1) / COUNT($AA$2:$AA$982)) * 0.5) + ((_xlfn.RANK.EQ(AB348, $AB$2:$AB$982,1 ) / COUNT($AB$2:$AB$982)) * 0.5)</f>
        <v>0.91729323308270672</v>
      </c>
      <c r="X348" s="11">
        <f>((_xlfn.RANK.EQ(AC348, $AC$2:$AC$982, 1) / COUNT($AC$2:$AC$983)) * 1)</f>
        <v>0.19799498746867167</v>
      </c>
      <c r="Y348" s="62">
        <f>((_xlfn.RANK.EQ(C348, Price, 0) / COUNT(Price)) * 0.5) + ((_xlfn.RANK.EQ(AD348, Price_BVPS, 1) / COUNT(Price_BVPS)) * 0.5)</f>
        <v>0.28446115288220553</v>
      </c>
      <c r="Z348" s="8">
        <f>IF(OR(H348="", I348="", H348=0, I348=0), 0, H348-I348)</f>
        <v>17663000</v>
      </c>
      <c r="AA348">
        <f>IF(OR(H348="", I348="", H348=0, I348=0), 0, (H348-I348) / ( (ABS(I348))))</f>
        <v>1.9931166779508012</v>
      </c>
      <c r="AB348">
        <f>IF(OR(H348="", I348="", H348=0, I348=0), 0, (H348-I348) / ( (ABS(H348))))</f>
        <v>2.0069310305647083</v>
      </c>
      <c r="AC348">
        <f>IF(OR(H348="", I348="", H348=0, I348=0), 0, IF(ABS(H348-I348) = (ABS(H348) + ABS(I348)), 0, (H348-I348) / ((ABS(H348) + ABS(I348)) / 200)))</f>
        <v>0</v>
      </c>
      <c r="AD348" s="2">
        <f>G348-C348</f>
        <v>-9.8286771774291992</v>
      </c>
    </row>
    <row r="349" spans="1:30" x14ac:dyDescent="0.25">
      <c r="A349" s="7" t="s">
        <v>548</v>
      </c>
      <c r="B349" s="7" t="s">
        <v>549</v>
      </c>
      <c r="C349" s="8">
        <v>15.189999580383301</v>
      </c>
      <c r="D349" s="9">
        <v>0.81772274884433138</v>
      </c>
      <c r="E349" s="9">
        <v>0.38728301281274707</v>
      </c>
      <c r="F349" s="9">
        <v>54.25</v>
      </c>
      <c r="G349" s="9">
        <v>9.9598245620727539</v>
      </c>
      <c r="H349" s="8">
        <v>-1371000</v>
      </c>
      <c r="I349" s="8">
        <v>-16228000</v>
      </c>
      <c r="J349" s="68">
        <v>1</v>
      </c>
      <c r="K349" s="7" t="s">
        <v>71</v>
      </c>
      <c r="L349" s="7" t="s">
        <v>174</v>
      </c>
      <c r="M349" s="9">
        <v>108.49747467041016</v>
      </c>
      <c r="N349" s="9"/>
      <c r="O349" s="10">
        <v>18.192000007629396</v>
      </c>
      <c r="P349" s="2">
        <f>C349-O349</f>
        <v>-3.0020004272460952</v>
      </c>
      <c r="Q349" s="11">
        <f>((_xlfn.RANK.EQ(F349, PE, 1) / COUNT(PE)) * 0.4) + ((_xlfn.RANK.EQ(N349, Cash_Ratio, 1) / COUNT(Cash_Ratio)) * 0.4) + ((_xlfn.RANK.EQ(M349, Debt_Equity, 0) / COUNT(Debt_Equity)) * 0.2)</f>
        <v>0.33424550776233869</v>
      </c>
      <c r="R349" s="9">
        <v>0</v>
      </c>
      <c r="S349" s="30">
        <f>((_xlfn.RANK.EQ(F349, PE, 1) / COUNT(PE)) * 0.4) + ((_xlfn.RANK.EQ(R349, $R$2:$R$400, 1) / COUNT($R$2:$R$400)) * 0.4) + ((_xlfn.RANK.EQ(M349, Debt_Equity, 0) / COUNT(Debt_Equity)) * 0.2)</f>
        <v>0.33383458646616543</v>
      </c>
      <c r="T349" s="11">
        <f>((_xlfn.RANK.EQ(D349, Alpha, 1) / COUNT(Alpha)) * 0.5) + ((_xlfn.RANK.EQ(E349, Beta, 1) / COUNT(Beta)) * 0.5)</f>
        <v>0.57393483709273185</v>
      </c>
      <c r="U349" s="11">
        <f>((_xlfn.RANK.EQ(H349, Accounts_Re,1 ) / COUNT(Accounts_Re)) * 0.5) + ((_xlfn.RANK.EQ(I349, Acc._payable, 0) / COUNT(Acc._payable)) * 0.5)</f>
        <v>0.61284807034684907</v>
      </c>
      <c r="V349" s="11">
        <f>((_xlfn.RANK.EQ(Q349, $Q$2:$Q$981, 1) / COUNT($Q$2:$Q$981)) * 0.4) + ((_xlfn.RANK.EQ(T349, $T$2:$T$981,1 ) / COUNT($T$2:$T$981)) * 0.4) + ((_xlfn.RANK.EQ(U349, $U$2:$U$981, 1) / COUNT($U$2:$U$981)) * 0.1)</f>
        <v>0.47017543859649119</v>
      </c>
      <c r="W349" s="11">
        <f>((_xlfn.RANK.EQ(AA349, $AA$2:$AA$982, 1) / COUNT($AA$2:$AA$982)) * 0.5) + ((_xlfn.RANK.EQ(AB349, $AB$2:$AB$982,1 ) / COUNT($AB$2:$AB$982)) * 0.5)</f>
        <v>0.90726817042606522</v>
      </c>
      <c r="X349" s="11">
        <f>((_xlfn.RANK.EQ(AC349, $AC$2:$AC$982, 1) / COUNT($AC$2:$AC$983)) * 1)</f>
        <v>0.97243107769423553</v>
      </c>
      <c r="Y349" s="62">
        <f>((_xlfn.RANK.EQ(C349, Price, 0) / COUNT(Price)) * 0.5) + ((_xlfn.RANK.EQ(AD349, Price_BVPS, 1) / COUNT(Price_BVPS)) * 0.5)</f>
        <v>0.52380952380952384</v>
      </c>
      <c r="Z349" s="8">
        <f>IF(OR(H349="", I349="", H349=0, I349=0), 0, H349-I349)</f>
        <v>14857000</v>
      </c>
      <c r="AA349">
        <f>IF(OR(H349="", I349="", H349=0, I349=0), 0, (H349-I349) / ( (ABS(I349))))</f>
        <v>0.91551639142223318</v>
      </c>
      <c r="AB349">
        <f>IF(OR(H349="", I349="", H349=0, I349=0), 0, (H349-I349) / ( (ABS(H349))))</f>
        <v>10.836615609044493</v>
      </c>
      <c r="AC349">
        <f>IF(OR(H349="", I349="", H349=0, I349=0), 0, IF(ABS(H349-I349) = (ABS(H349) + ABS(I349)), 0, (H349-I349) / ((ABS(H349) + ABS(I349)) / 200)))</f>
        <v>168.83913858741974</v>
      </c>
      <c r="AD349" s="2">
        <f>G349-C349</f>
        <v>-5.2301750183105469</v>
      </c>
    </row>
    <row r="350" spans="1:30" x14ac:dyDescent="0.25">
      <c r="A350" s="7" t="s">
        <v>278</v>
      </c>
      <c r="B350" s="7" t="s">
        <v>279</v>
      </c>
      <c r="C350" s="8">
        <v>21.860000610351563</v>
      </c>
      <c r="D350" s="9">
        <v>0.37324910327874888</v>
      </c>
      <c r="E350" s="9">
        <v>0.74188350670691483</v>
      </c>
      <c r="F350" s="9">
        <v>38.823772430419922</v>
      </c>
      <c r="G350" s="9">
        <v>14.837539672851563</v>
      </c>
      <c r="H350" s="8">
        <v>-1484992</v>
      </c>
      <c r="I350" s="8">
        <v>12012000</v>
      </c>
      <c r="J350" s="68">
        <v>1</v>
      </c>
      <c r="K350" s="7" t="s">
        <v>71</v>
      </c>
      <c r="L350" s="7" t="s">
        <v>24</v>
      </c>
      <c r="M350" s="9">
        <v>72.206550598144531</v>
      </c>
      <c r="N350" s="9"/>
      <c r="O350" s="10">
        <v>26.09800033569336</v>
      </c>
      <c r="P350" s="2">
        <f>C350-O350</f>
        <v>-4.2379997253417976</v>
      </c>
      <c r="Q350" s="11">
        <f>((_xlfn.RANK.EQ(F350, PE, 1) / COUNT(PE)) * 0.4) + ((_xlfn.RANK.EQ(N350, Cash_Ratio, 1) / COUNT(Cash_Ratio)) * 0.4) + ((_xlfn.RANK.EQ(M350, Debt_Equity, 0) / COUNT(Debt_Equity)) * 0.2)</f>
        <v>0.30767909172223845</v>
      </c>
      <c r="R350" s="9">
        <v>0</v>
      </c>
      <c r="S350" s="30">
        <f>((_xlfn.RANK.EQ(F350, PE, 1) / COUNT(PE)) * 0.4) + ((_xlfn.RANK.EQ(R350, $R$2:$R$400, 1) / COUNT($R$2:$R$400)) * 0.4) + ((_xlfn.RANK.EQ(M350, Debt_Equity, 0) / COUNT(Debt_Equity)) * 0.2)</f>
        <v>0.30726817042606519</v>
      </c>
      <c r="T350" s="11">
        <f>((_xlfn.RANK.EQ(D350, Alpha, 1) / COUNT(Alpha)) * 0.5) + ((_xlfn.RANK.EQ(E350, Beta, 1) / COUNT(Beta)) * 0.5)</f>
        <v>0.58897243107769426</v>
      </c>
      <c r="U350" s="11">
        <f>((_xlfn.RANK.EQ(H350, Accounts_Re,1 ) / COUNT(Accounts_Re)) * 0.5) + ((_xlfn.RANK.EQ(I350, Acc._payable, 0) / COUNT(Acc._payable)) * 0.5)</f>
        <v>0.21791740257788134</v>
      </c>
      <c r="V350" s="11">
        <f>((_xlfn.RANK.EQ(Q350, $Q$2:$Q$981, 1) / COUNT($Q$2:$Q$981)) * 0.4) + ((_xlfn.RANK.EQ(T350, $T$2:$T$981,1 ) / COUNT($T$2:$T$981)) * 0.4) + ((_xlfn.RANK.EQ(U350, $U$2:$U$981, 1) / COUNT($U$2:$U$981)) * 0.1)</f>
        <v>0.37744360902255641</v>
      </c>
      <c r="W350" s="11">
        <f>((_xlfn.RANK.EQ(AA350, $AA$2:$AA$982, 1) / COUNT($AA$2:$AA$982)) * 0.5) + ((_xlfn.RANK.EQ(AB350, $AB$2:$AB$982,1 ) / COUNT($AB$2:$AB$982)) * 0.5)</f>
        <v>0.10150375939849623</v>
      </c>
      <c r="X350" s="11">
        <f>((_xlfn.RANK.EQ(AC350, $AC$2:$AC$982, 1) / COUNT($AC$2:$AC$983)) * 1)</f>
        <v>0.19799498746867167</v>
      </c>
      <c r="Y350" s="62">
        <f>((_xlfn.RANK.EQ(C350, Price, 0) / COUNT(Price)) * 0.5) + ((_xlfn.RANK.EQ(AD350, Price_BVPS, 1) / COUNT(Price_BVPS)) * 0.5)</f>
        <v>0.33709273182957389</v>
      </c>
      <c r="Z350" s="8">
        <f>IF(OR(H350="", I350="", H350=0, I350=0), 0, H350-I350)</f>
        <v>-13496992</v>
      </c>
      <c r="AA350">
        <f>IF(OR(H350="", I350="", H350=0, I350=0), 0, (H350-I350) / ( (ABS(I350))))</f>
        <v>-1.1236257076257077</v>
      </c>
      <c r="AB350">
        <f>IF(OR(H350="", I350="", H350=0, I350=0), 0, (H350-I350) / ( (ABS(H350))))</f>
        <v>-9.0889324656294441</v>
      </c>
      <c r="AC350">
        <f>IF(OR(H350="", I350="", H350=0, I350=0), 0, IF(ABS(H350-I350) = (ABS(H350) + ABS(I350)), 0, (H350-I350) / ((ABS(H350) + ABS(I350)) / 200)))</f>
        <v>0</v>
      </c>
      <c r="AD350" s="2">
        <f>G350-C350</f>
        <v>-7.0224609375</v>
      </c>
    </row>
    <row r="351" spans="1:30" x14ac:dyDescent="0.25">
      <c r="A351" s="7" t="s">
        <v>92</v>
      </c>
      <c r="B351" s="7" t="s">
        <v>93</v>
      </c>
      <c r="C351" s="8">
        <v>27.559999465942383</v>
      </c>
      <c r="D351" s="9">
        <v>0.17762820715267219</v>
      </c>
      <c r="E351" s="9">
        <v>0.95478551665496436</v>
      </c>
      <c r="F351" s="9">
        <v>30.488889694213867</v>
      </c>
      <c r="G351" s="9">
        <v>5.0637588500976563</v>
      </c>
      <c r="H351" s="8"/>
      <c r="I351" s="8">
        <v>8069000</v>
      </c>
      <c r="J351" s="68">
        <v>1</v>
      </c>
      <c r="K351" s="7" t="s">
        <v>71</v>
      </c>
      <c r="L351" s="7" t="s">
        <v>32</v>
      </c>
      <c r="M351" s="9">
        <v>267.570556640625</v>
      </c>
      <c r="N351" s="9"/>
      <c r="O351" s="10">
        <v>32.899999618530273</v>
      </c>
      <c r="P351" s="2">
        <f>C351-O351</f>
        <v>-5.3400001525878906</v>
      </c>
      <c r="Q351" s="11">
        <f>((_xlfn.RANK.EQ(F351, PE, 1) / COUNT(PE)) * 0.4) + ((_xlfn.RANK.EQ(N351, Cash_Ratio, 1) / COUNT(Cash_Ratio)) * 0.4) + ((_xlfn.RANK.EQ(M351, Debt_Equity, 0) / COUNT(Debt_Equity)) * 0.2)</f>
        <v>0.1979046556320129</v>
      </c>
      <c r="R351" s="9">
        <v>0</v>
      </c>
      <c r="S351" s="30">
        <f>((_xlfn.RANK.EQ(F351, PE, 1) / COUNT(PE)) * 0.4) + ((_xlfn.RANK.EQ(R351, $R$2:$R$400, 1) / COUNT($R$2:$R$400)) * 0.4) + ((_xlfn.RANK.EQ(M351, Debt_Equity, 0) / COUNT(Debt_Equity)) * 0.2)</f>
        <v>0.19749373433583961</v>
      </c>
      <c r="T351" s="11">
        <f>((_xlfn.RANK.EQ(D351, Alpha, 1) / COUNT(Alpha)) * 0.5) + ((_xlfn.RANK.EQ(E351, Beta, 1) / COUNT(Beta)) * 0.5)</f>
        <v>0.59398496240601495</v>
      </c>
      <c r="U351" s="11">
        <f>((_xlfn.RANK.EQ(H351, Accounts_Re,1 ) / COUNT(Accounts_Re)) * 0.5) + ((_xlfn.RANK.EQ(I351, Acc._payable, 0) / COUNT(Acc._payable)) * 0.5)</f>
        <v>0.30306389588265503</v>
      </c>
      <c r="V351" s="11">
        <f>((_xlfn.RANK.EQ(Q351, $Q$2:$Q$981, 1) / COUNT($Q$2:$Q$981)) * 0.4) + ((_xlfn.RANK.EQ(T351, $T$2:$T$981,1 ) / COUNT($T$2:$T$981)) * 0.4) + ((_xlfn.RANK.EQ(U351, $U$2:$U$981, 1) / COUNT($U$2:$U$981)) * 0.1)</f>
        <v>0.33859649122807017</v>
      </c>
      <c r="W351" s="11">
        <f>((_xlfn.RANK.EQ(AA351, $AA$2:$AA$982, 1) / COUNT($AA$2:$AA$982)) * 0.5) + ((_xlfn.RANK.EQ(AB351, $AB$2:$AB$982,1 ) / COUNT($AB$2:$AB$982)) * 0.5)</f>
        <v>0.32330827067669171</v>
      </c>
      <c r="X351" s="11">
        <f>((_xlfn.RANK.EQ(AC351, $AC$2:$AC$982, 1) / COUNT($AC$2:$AC$983)) * 1)</f>
        <v>0.19799498746867167</v>
      </c>
      <c r="Y351" s="62">
        <f>((_xlfn.RANK.EQ(C351, Price, 0) / COUNT(Price)) * 0.5) + ((_xlfn.RANK.EQ(AD351, Price_BVPS, 1) / COUNT(Price_BVPS)) * 0.5)</f>
        <v>3.7593984962406013E-2</v>
      </c>
      <c r="Z351" s="8">
        <f>IF(OR(H351="", I351="", H351=0, I351=0), 0, H351-I351)</f>
        <v>0</v>
      </c>
      <c r="AA351">
        <f>IF(OR(H351="", I351="", H351=0, I351=0), 0, (H351-I351) / ( (ABS(I351))))</f>
        <v>0</v>
      </c>
      <c r="AB351">
        <f>IF(OR(H351="", I351="", H351=0, I351=0), 0, (H351-I351) / ( (ABS(H351))))</f>
        <v>0</v>
      </c>
      <c r="AC351">
        <f>IF(OR(H351="", I351="", H351=0, I351=0), 0, IF(ABS(H351-I351) = (ABS(H351) + ABS(I351)), 0, (H351-I351) / ((ABS(H351) + ABS(I351)) / 200)))</f>
        <v>0</v>
      </c>
      <c r="AD351" s="2">
        <f>G351-C351</f>
        <v>-22.496240615844727</v>
      </c>
    </row>
    <row r="352" spans="1:30" x14ac:dyDescent="0.25">
      <c r="A352" s="7" t="s">
        <v>183</v>
      </c>
      <c r="B352" s="7" t="s">
        <v>184</v>
      </c>
      <c r="C352" s="8">
        <v>25.319999694824219</v>
      </c>
      <c r="D352" s="9">
        <v>0.37880510823770536</v>
      </c>
      <c r="E352" s="9">
        <v>0.63951874845788759</v>
      </c>
      <c r="F352" s="9">
        <v>28.723033905029297</v>
      </c>
      <c r="G352" s="9">
        <v>9.4747962951660156</v>
      </c>
      <c r="H352" s="8">
        <v>4623008</v>
      </c>
      <c r="I352" s="8">
        <v>24153024</v>
      </c>
      <c r="J352" s="68">
        <v>1</v>
      </c>
      <c r="K352" s="7" t="s">
        <v>71</v>
      </c>
      <c r="L352" s="7" t="s">
        <v>16</v>
      </c>
      <c r="M352" s="9">
        <v>189.33929443359375</v>
      </c>
      <c r="N352" s="9"/>
      <c r="O352" s="10">
        <v>30.229999542236328</v>
      </c>
      <c r="P352" s="2">
        <f>C352-O352</f>
        <v>-4.9099998474121094</v>
      </c>
      <c r="Q352" s="11">
        <f>((_xlfn.RANK.EQ(F352, PE, 1) / COUNT(PE)) * 0.4) + ((_xlfn.RANK.EQ(N352, Cash_Ratio, 1) / COUNT(Cash_Ratio)) * 0.4) + ((_xlfn.RANK.EQ(M352, Debt_Equity, 0) / COUNT(Debt_Equity)) * 0.2)</f>
        <v>0.19690214936634876</v>
      </c>
      <c r="R352" s="9">
        <v>0</v>
      </c>
      <c r="S352" s="30">
        <f>((_xlfn.RANK.EQ(F352, PE, 1) / COUNT(PE)) * 0.4) + ((_xlfn.RANK.EQ(R352, $R$2:$R$400, 1) / COUNT($R$2:$R$400)) * 0.4) + ((_xlfn.RANK.EQ(M352, Debt_Equity, 0) / COUNT(Debt_Equity)) * 0.2)</f>
        <v>0.19649122807017547</v>
      </c>
      <c r="T352" s="11">
        <f>((_xlfn.RANK.EQ(D352, Alpha, 1) / COUNT(Alpha)) * 0.5) + ((_xlfn.RANK.EQ(E352, Beta, 1) / COUNT(Beta)) * 0.5)</f>
        <v>0.56015037593984962</v>
      </c>
      <c r="U352" s="11">
        <f>((_xlfn.RANK.EQ(H352, Accounts_Re,1 ) / COUNT(Accounts_Re)) * 0.5) + ((_xlfn.RANK.EQ(I352, Acc._payable, 0) / COUNT(Acc._payable)) * 0.5)</f>
        <v>0.42414164568536822</v>
      </c>
      <c r="V352" s="11">
        <f>((_xlfn.RANK.EQ(Q352, $Q$2:$Q$981, 1) / COUNT($Q$2:$Q$981)) * 0.4) + ((_xlfn.RANK.EQ(T352, $T$2:$T$981,1 ) / COUNT($T$2:$T$981)) * 0.4) + ((_xlfn.RANK.EQ(U352, $U$2:$U$981, 1) / COUNT($U$2:$U$981)) * 0.1)</f>
        <v>0.32431077694235588</v>
      </c>
      <c r="W352" s="11">
        <f>((_xlfn.RANK.EQ(AA352, $AA$2:$AA$982, 1) / COUNT($AA$2:$AA$982)) * 0.5) + ((_xlfn.RANK.EQ(AB352, $AB$2:$AB$982,1 ) / COUNT($AB$2:$AB$982)) * 0.5)</f>
        <v>0.15413533834586465</v>
      </c>
      <c r="X352" s="11">
        <f>((_xlfn.RANK.EQ(AC352, $AC$2:$AC$982, 1) / COUNT($AC$2:$AC$983)) * 1)</f>
        <v>7.7694235588972427E-2</v>
      </c>
      <c r="Y352" s="62">
        <f>((_xlfn.RANK.EQ(C352, Price, 0) / COUNT(Price)) * 0.5) + ((_xlfn.RANK.EQ(AD352, Price_BVPS, 1) / COUNT(Price_BVPS)) * 0.5)</f>
        <v>0.12781954887218044</v>
      </c>
      <c r="Z352" s="8">
        <f>IF(OR(H352="", I352="", H352=0, I352=0), 0, H352-I352)</f>
        <v>-19530016</v>
      </c>
      <c r="AA352">
        <f>IF(OR(H352="", I352="", H352=0, I352=0), 0, (H352-I352) / ( (ABS(I352))))</f>
        <v>-0.80859506453519026</v>
      </c>
      <c r="AB352">
        <f>IF(OR(H352="", I352="", H352=0, I352=0), 0, (H352-I352) / ( (ABS(H352))))</f>
        <v>-4.224525676788792</v>
      </c>
      <c r="AC352">
        <f>IF(OR(H352="", I352="", H352=0, I352=0), 0, IF(ABS(H352-I352) = (ABS(H352) + ABS(I352)), 0, (H352-I352) / ((ABS(H352) + ABS(I352)) / 200)))</f>
        <v>-135.73807535382224</v>
      </c>
      <c r="AD352" s="2">
        <f>G352-C352</f>
        <v>-15.845203399658203</v>
      </c>
    </row>
    <row r="353" spans="1:30" x14ac:dyDescent="0.25">
      <c r="A353" s="7" t="s">
        <v>227</v>
      </c>
      <c r="B353" s="7" t="s">
        <v>228</v>
      </c>
      <c r="C353" s="8">
        <v>23.280000686645508</v>
      </c>
      <c r="D353" s="9">
        <v>-0.8184889645762583</v>
      </c>
      <c r="E353" s="9">
        <v>2.333629085513595</v>
      </c>
      <c r="F353" s="9">
        <v>43.7396240234375</v>
      </c>
      <c r="G353" s="9">
        <v>5.7191581726074219</v>
      </c>
      <c r="H353" s="8">
        <v>-57853000</v>
      </c>
      <c r="I353" s="8">
        <v>-618000</v>
      </c>
      <c r="J353" s="68"/>
      <c r="K353" s="7" t="s">
        <v>229</v>
      </c>
      <c r="L353" s="7" t="s">
        <v>20</v>
      </c>
      <c r="M353" s="9">
        <v>20.293699264526367</v>
      </c>
      <c r="N353" s="9">
        <v>1.6405240297317505</v>
      </c>
      <c r="O353" s="10">
        <v>26.695999908447266</v>
      </c>
      <c r="P353" s="2">
        <f>C353-O353</f>
        <v>-3.4159992218017585</v>
      </c>
      <c r="Q353" s="11">
        <f>((_xlfn.RANK.EQ(F353, PE, 1) / COUNT(PE)) * 0.4) + ((_xlfn.RANK.EQ(N353, Cash_Ratio, 1) / COUNT(Cash_Ratio)) * 0.4) + ((_xlfn.RANK.EQ(M353, Debt_Equity, 0) / COUNT(Debt_Equity)) * 0.2)</f>
        <v>0.71448054765890001</v>
      </c>
      <c r="R353" s="9">
        <v>1.6405240297317505</v>
      </c>
      <c r="S353" s="30">
        <f>((_xlfn.RANK.EQ(F353, PE, 1) / COUNT(PE)) * 0.4) + ((_xlfn.RANK.EQ(R353, $R$2:$R$400, 1) / COUNT($R$2:$R$400)) * 0.4) + ((_xlfn.RANK.EQ(M353, Debt_Equity, 0) / COUNT(Debt_Equity)) * 0.2)</f>
        <v>0.73132832080200505</v>
      </c>
      <c r="T353" s="11">
        <f>((_xlfn.RANK.EQ(D353, Alpha, 1) / COUNT(Alpha)) * 0.5) + ((_xlfn.RANK.EQ(E353, Beta, 1) / COUNT(Beta)) * 0.5)</f>
        <v>0.51378446115288223</v>
      </c>
      <c r="U353" s="11">
        <f>((_xlfn.RANK.EQ(H353, Accounts_Re,1 ) / COUNT(Accounts_Re)) * 0.5) + ((_xlfn.RANK.EQ(I353, Acc._payable, 0) / COUNT(Acc._payable)) * 0.5)</f>
        <v>0.36550674533087818</v>
      </c>
      <c r="V353" s="11">
        <f>((_xlfn.RANK.EQ(Q353, $Q$2:$Q$981, 1) / COUNT($Q$2:$Q$981)) * 0.4) + ((_xlfn.RANK.EQ(T353, $T$2:$T$981,1 ) / COUNT($T$2:$T$981)) * 0.4) + ((_xlfn.RANK.EQ(U353, $U$2:$U$981, 1) / COUNT($U$2:$U$981)) * 0.1)</f>
        <v>0.59949874686716798</v>
      </c>
      <c r="W353" s="11">
        <f>((_xlfn.RANK.EQ(AA353, $AA$2:$AA$982, 1) / COUNT($AA$2:$AA$982)) * 0.5) + ((_xlfn.RANK.EQ(AB353, $AB$2:$AB$982,1 ) / COUNT($AB$2:$AB$982)) * 0.5)</f>
        <v>9.6491228070175433E-2</v>
      </c>
      <c r="X353" s="11">
        <f>((_xlfn.RANK.EQ(AC353, $AC$2:$AC$982, 1) / COUNT($AC$2:$AC$983)) * 1)</f>
        <v>5.0125313283208017E-3</v>
      </c>
      <c r="Y353" s="62">
        <f>((_xlfn.RANK.EQ(C353, Price, 0) / COUNT(Price)) * 0.5) + ((_xlfn.RANK.EQ(AD353, Price_BVPS, 1) / COUNT(Price_BVPS)) * 0.5)</f>
        <v>0.13032581453634084</v>
      </c>
      <c r="Z353" s="8">
        <f>IF(OR(H353="", I353="", H353=0, I353=0), 0, H353-I353)</f>
        <v>-57235000</v>
      </c>
      <c r="AA353">
        <f>IF(OR(H353="", I353="", H353=0, I353=0), 0, (H353-I353) / ( (ABS(I353))))</f>
        <v>-92.613268608414245</v>
      </c>
      <c r="AB353">
        <f>IF(OR(H353="", I353="", H353=0, I353=0), 0, (H353-I353) / ( (ABS(H353))))</f>
        <v>-0.98931775361692564</v>
      </c>
      <c r="AC353">
        <f>IF(OR(H353="", I353="", H353=0, I353=0), 0, IF(ABS(H353-I353) = (ABS(H353) + ABS(I353)), 0, (H353-I353) / ((ABS(H353) + ABS(I353)) / 200)))</f>
        <v>-195.77226317319696</v>
      </c>
      <c r="AD353" s="2">
        <f>G353-C353</f>
        <v>-17.560842514038086</v>
      </c>
    </row>
    <row r="354" spans="1:30" x14ac:dyDescent="0.25">
      <c r="A354" s="7" t="s">
        <v>325</v>
      </c>
      <c r="B354" s="7" t="s">
        <v>326</v>
      </c>
      <c r="C354" s="8">
        <v>20.469999313354492</v>
      </c>
      <c r="D354" s="9">
        <v>-1.7026361482668304</v>
      </c>
      <c r="E354" s="9">
        <v>2.3314576074836215</v>
      </c>
      <c r="F354" s="9">
        <v>38.895046234130859</v>
      </c>
      <c r="G354" s="9">
        <v>26.947847366333008</v>
      </c>
      <c r="H354" s="8">
        <v>-192000000</v>
      </c>
      <c r="I354" s="8">
        <v>1058999808</v>
      </c>
      <c r="J354" s="68"/>
      <c r="K354" s="7" t="s">
        <v>229</v>
      </c>
      <c r="L354" s="7" t="s">
        <v>24</v>
      </c>
      <c r="M354" s="9">
        <v>44.031585693359375</v>
      </c>
      <c r="N354" s="9">
        <v>0.91400998830795288</v>
      </c>
      <c r="O354" s="10">
        <v>23.769999694824218</v>
      </c>
      <c r="P354" s="2">
        <f>C354-O354</f>
        <v>-3.3000003814697259</v>
      </c>
      <c r="Q354" s="11">
        <f>((_xlfn.RANK.EQ(F354, PE, 1) / COUNT(PE)) * 0.4) + ((_xlfn.RANK.EQ(N354, Cash_Ratio, 1) / COUNT(Cash_Ratio)) * 0.4) + ((_xlfn.RANK.EQ(M354, Debt_Equity, 0) / COUNT(Debt_Equity)) * 0.2)</f>
        <v>0.62176288778483313</v>
      </c>
      <c r="R354" s="9">
        <v>0.91400998830795288</v>
      </c>
      <c r="S354" s="30">
        <f>((_xlfn.RANK.EQ(F354, PE, 1) / COUNT(PE)) * 0.4) + ((_xlfn.RANK.EQ(R354, $R$2:$R$400, 1) / COUNT($R$2:$R$400)) * 0.4) + ((_xlfn.RANK.EQ(M354, Debt_Equity, 0) / COUNT(Debt_Equity)) * 0.2)</f>
        <v>0.65463659147869679</v>
      </c>
      <c r="T354" s="11">
        <f>((_xlfn.RANK.EQ(D354, Alpha, 1) / COUNT(Alpha)) * 0.5) + ((_xlfn.RANK.EQ(E354, Beta, 1) / COUNT(Beta)) * 0.5)</f>
        <v>0.49749373433583954</v>
      </c>
      <c r="U354" s="11">
        <f>((_xlfn.RANK.EQ(H354, Accounts_Re,1 ) / COUNT(Accounts_Re)) * 0.5) + ((_xlfn.RANK.EQ(I354, Acc._payable, 0) / COUNT(Acc._payable)) * 0.5)</f>
        <v>6.8893815840567188E-3</v>
      </c>
      <c r="V354" s="11">
        <f>((_xlfn.RANK.EQ(Q354, $Q$2:$Q$981, 1) / COUNT($Q$2:$Q$981)) * 0.4) + ((_xlfn.RANK.EQ(T354, $T$2:$T$981,1 ) / COUNT($T$2:$T$981)) * 0.4) + ((_xlfn.RANK.EQ(U354, $U$2:$U$981, 1) / COUNT($U$2:$U$981)) * 0.1)</f>
        <v>0.53358395989974938</v>
      </c>
      <c r="W354" s="11">
        <f>((_xlfn.RANK.EQ(AA354, $AA$2:$AA$982, 1) / COUNT($AA$2:$AA$982)) * 0.5) + ((_xlfn.RANK.EQ(AB354, $AB$2:$AB$982,1 ) / COUNT($AB$2:$AB$982)) * 0.5)</f>
        <v>0.10902255639097744</v>
      </c>
      <c r="X354" s="11">
        <f>((_xlfn.RANK.EQ(AC354, $AC$2:$AC$982, 1) / COUNT($AC$2:$AC$983)) * 1)</f>
        <v>0.19799498746867167</v>
      </c>
      <c r="Y354" s="61">
        <f>((_xlfn.RANK.EQ(C354, Price, 0) / COUNT(Price)) * 0.5) + ((_xlfn.RANK.EQ(AD354, Price_BVPS, 1) / COUNT(Price_BVPS)) * 0.5)</f>
        <v>0.59899749373433586</v>
      </c>
      <c r="Z354" s="8">
        <f>IF(OR(H354="", I354="", H354=0, I354=0), 0, H354-I354)</f>
        <v>-1250999808</v>
      </c>
      <c r="AA354">
        <f>IF(OR(H354="", I354="", H354=0, I354=0), 0, (H354-I354) / ( (ABS(I354))))</f>
        <v>-1.1813031490181347</v>
      </c>
      <c r="AB354">
        <f>IF(OR(H354="", I354="", H354=0, I354=0), 0, (H354-I354) / ( (ABS(H354))))</f>
        <v>-6.5156239999999999</v>
      </c>
      <c r="AC354">
        <f>IF(OR(H354="", I354="", H354=0, I354=0), 0, IF(ABS(H354-I354) = (ABS(H354) + ABS(I354)), 0, (H354-I354) / ((ABS(H354) + ABS(I354)) / 200)))</f>
        <v>0</v>
      </c>
      <c r="AD354" s="2">
        <f>G354-C354</f>
        <v>6.4778480529785156</v>
      </c>
    </row>
    <row r="355" spans="1:30" x14ac:dyDescent="0.25">
      <c r="A355" s="7" t="s">
        <v>163</v>
      </c>
      <c r="B355" s="7" t="s">
        <v>164</v>
      </c>
      <c r="C355" s="8">
        <v>25.629999160766602</v>
      </c>
      <c r="D355" s="9">
        <v>-0.21675438239122033</v>
      </c>
      <c r="E355" s="9">
        <v>0.79143186257366249</v>
      </c>
      <c r="F355" s="9">
        <v>30.929330825805664</v>
      </c>
      <c r="G355" s="9">
        <v>3.5578150749206543</v>
      </c>
      <c r="H355" s="8">
        <v>-7795000</v>
      </c>
      <c r="I355" s="8">
        <v>3692000</v>
      </c>
      <c r="J355" s="68"/>
      <c r="K355" s="7" t="s">
        <v>165</v>
      </c>
      <c r="L355" s="7" t="s">
        <v>28</v>
      </c>
      <c r="M355" s="9">
        <v>1.284400001168251E-2</v>
      </c>
      <c r="N355" s="9">
        <v>1.604856014251709</v>
      </c>
      <c r="O355" s="10">
        <v>30.777999877929688</v>
      </c>
      <c r="P355" s="2">
        <f>C355-O355</f>
        <v>-5.1480007171630859</v>
      </c>
      <c r="Q355" s="11">
        <f>((_xlfn.RANK.EQ(F355, PE, 1) / COUNT(PE)) * 0.4) + ((_xlfn.RANK.EQ(N355, Cash_Ratio, 1) / COUNT(Cash_Ratio)) * 0.4) + ((_xlfn.RANK.EQ(M355, Debt_Equity, 0) / COUNT(Debt_Equity)) * 0.2)</f>
        <v>0.70554832310458127</v>
      </c>
      <c r="R355" s="9">
        <v>1.604856014251709</v>
      </c>
      <c r="S355" s="30">
        <f>((_xlfn.RANK.EQ(F355, PE, 1) / COUNT(PE)) * 0.4) + ((_xlfn.RANK.EQ(R355, $R$2:$R$400, 1) / COUNT($R$2:$R$400)) * 0.4) + ((_xlfn.RANK.EQ(M355, Debt_Equity, 0) / COUNT(Debt_Equity)) * 0.2)</f>
        <v>0.72280701754385968</v>
      </c>
      <c r="T355" s="11">
        <f>((_xlfn.RANK.EQ(D355, Alpha, 1) / COUNT(Alpha)) * 0.5) + ((_xlfn.RANK.EQ(E355, Beta, 1) / COUNT(Beta)) * 0.5)</f>
        <v>0.31704260651629068</v>
      </c>
      <c r="U355" s="11">
        <f>((_xlfn.RANK.EQ(H355, Accounts_Re,1 ) / COUNT(Accounts_Re)) * 0.5) + ((_xlfn.RANK.EQ(I355, Acc._payable, 0) / COUNT(Acc._payable)) * 0.5)</f>
        <v>0.22426189670938082</v>
      </c>
      <c r="V355" s="11">
        <f>((_xlfn.RANK.EQ(Q355, $Q$2:$Q$981, 1) / COUNT($Q$2:$Q$981)) * 0.4) + ((_xlfn.RANK.EQ(T355, $T$2:$T$981,1 ) / COUNT($T$2:$T$981)) * 0.4) + ((_xlfn.RANK.EQ(U355, $U$2:$U$981, 1) / COUNT($U$2:$U$981)) * 0.1)</f>
        <v>0.46741854636591484</v>
      </c>
      <c r="W355" s="11">
        <f>((_xlfn.RANK.EQ(AA355, $AA$2:$AA$982, 1) / COUNT($AA$2:$AA$982)) * 0.5) + ((_xlfn.RANK.EQ(AB355, $AB$2:$AB$982,1 ) / COUNT($AB$2:$AB$982)) * 0.5)</f>
        <v>0.11528822055137844</v>
      </c>
      <c r="X355" s="11">
        <f>((_xlfn.RANK.EQ(AC355, $AC$2:$AC$982, 1) / COUNT($AC$2:$AC$983)) * 1)</f>
        <v>0.19799498746867167</v>
      </c>
      <c r="Y355" s="62">
        <f>((_xlfn.RANK.EQ(C355, Price, 0) / COUNT(Price)) * 0.5) + ((_xlfn.RANK.EQ(AD355, Price_BVPS, 1) / COUNT(Price_BVPS)) * 0.5)</f>
        <v>7.2681704260651625E-2</v>
      </c>
      <c r="Z355" s="8">
        <f>IF(OR(H355="", I355="", H355=0, I355=0), 0, H355-I355)</f>
        <v>-11487000</v>
      </c>
      <c r="AA355">
        <f>IF(OR(H355="", I355="", H355=0, I355=0), 0, (H355-I355) / ( (ABS(I355))))</f>
        <v>-3.1113217768147345</v>
      </c>
      <c r="AB355">
        <f>IF(OR(H355="", I355="", H355=0, I355=0), 0, (H355-I355) / ( (ABS(H355))))</f>
        <v>-1.473636946760744</v>
      </c>
      <c r="AC355">
        <f>IF(OR(H355="", I355="", H355=0, I355=0), 0, IF(ABS(H355-I355) = (ABS(H355) + ABS(I355)), 0, (H355-I355) / ((ABS(H355) + ABS(I355)) / 200)))</f>
        <v>0</v>
      </c>
      <c r="AD355" s="2">
        <f>G355-C355</f>
        <v>-22.072184085845947</v>
      </c>
    </row>
    <row r="356" spans="1:30" x14ac:dyDescent="0.25">
      <c r="A356" s="29" t="s">
        <v>613</v>
      </c>
      <c r="B356" s="7" t="s">
        <v>614</v>
      </c>
      <c r="C356" s="8">
        <v>13.859999656677246</v>
      </c>
      <c r="D356" s="9">
        <v>0.35400837281414882</v>
      </c>
      <c r="E356" s="9">
        <v>1.3044767797187575</v>
      </c>
      <c r="F356" s="9">
        <v>165.67752075195313</v>
      </c>
      <c r="G356" s="9">
        <v>1.6123600006103516</v>
      </c>
      <c r="H356" s="8">
        <v>1945000</v>
      </c>
      <c r="I356" s="8">
        <v>1040000</v>
      </c>
      <c r="J356" s="68">
        <v>1</v>
      </c>
      <c r="K356" s="7" t="s">
        <v>194</v>
      </c>
      <c r="L356" s="7" t="s">
        <v>20</v>
      </c>
      <c r="M356" s="9">
        <v>5.1827178001403809</v>
      </c>
      <c r="N356" s="9">
        <v>2.0671389102935791</v>
      </c>
      <c r="O356" s="10">
        <v>16.221999740600587</v>
      </c>
      <c r="P356" s="2">
        <f>C356-O356</f>
        <v>-2.3620000839233413</v>
      </c>
      <c r="Q356" s="30">
        <f>((_xlfn.RANK.EQ(F356, PE, 1) / COUNT(PE)) * 0.4) + ((_xlfn.RANK.EQ(N356, Cash_Ratio, 1) / COUNT(Cash_Ratio)) * 0.4) + ((_xlfn.RANK.EQ(M356, Debt_Equity, 0) / COUNT(Debt_Equity)) * 0.2)</f>
        <v>0.86805352604125152</v>
      </c>
      <c r="R356" s="9">
        <v>2.0671389102935791</v>
      </c>
      <c r="S356" s="30">
        <f>((_xlfn.RANK.EQ(F356, PE, 1) / COUNT(PE)) * 0.4) + ((_xlfn.RANK.EQ(R356, $R$2:$R$400, 1) / COUNT($R$2:$R$400)) * 0.4) + ((_xlfn.RANK.EQ(M356, Debt_Equity, 0) / COUNT(Debt_Equity)) * 0.2)</f>
        <v>0.88120300751879699</v>
      </c>
      <c r="T356" s="11">
        <f>((_xlfn.RANK.EQ(D356, Alpha, 1) / COUNT(Alpha)) * 0.5) + ((_xlfn.RANK.EQ(E356, Beta, 1) / COUNT(Beta)) * 0.5)</f>
        <v>0.77944862155388472</v>
      </c>
      <c r="U356" s="31">
        <f>((_xlfn.RANK.EQ(H356, Accounts_Re,1 ) / COUNT(Accounts_Re)) * 0.5) + ((_xlfn.RANK.EQ(I356, Acc._payable, 0) / COUNT(Acc._payable)) * 0.5)</f>
        <v>0.5575639146718776</v>
      </c>
      <c r="V356" s="28">
        <f>((_xlfn.RANK.EQ(Q356, $Q$2:$Q$981, 1) / COUNT($Q$2:$Q$981)) * 0.4) + ((_xlfn.RANK.EQ(T356, $T$2:$T$981,1 ) / COUNT($T$2:$T$981)) * 0.4) + ((_xlfn.RANK.EQ(U356, $U$2:$U$981, 1) / COUNT($U$2:$U$981)) * 0.1)</f>
        <v>0.83032581453634091</v>
      </c>
      <c r="W356" s="11">
        <f>((_xlfn.RANK.EQ(AA356, $AA$2:$AA$982, 1) / COUNT($AA$2:$AA$982)) * 0.5) + ((_xlfn.RANK.EQ(AB356, $AB$2:$AB$982,1 ) / COUNT($AB$2:$AB$982)) * 0.5)</f>
        <v>0.80200501253132828</v>
      </c>
      <c r="X356" s="27">
        <f>((_xlfn.RANK.EQ(AC356, $AC$2:$AC$982, 1) / COUNT($AC$2:$AC$983)) * 1)</f>
        <v>0.89974937343358397</v>
      </c>
      <c r="Y356" s="62">
        <f>((_xlfn.RANK.EQ(C356, Price, 0) / COUNT(Price)) * 0.5) + ((_xlfn.RANK.EQ(AD356, Price_BVPS, 1) / COUNT(Price_BVPS)) * 0.5)</f>
        <v>0.39348370927318299</v>
      </c>
      <c r="Z356" s="8">
        <f>IF(OR(H356="", I356="", H356=0, I356=0), 0, H356-I356)</f>
        <v>905000</v>
      </c>
      <c r="AA356">
        <f>IF(OR(H356="", I356="", H356=0, I356=0), 0, (H356-I356) / ( (ABS(I356))))</f>
        <v>0.87019230769230771</v>
      </c>
      <c r="AB356">
        <f>IF(OR(H356="", I356="", H356=0, I356=0), 0, (H356-I356) / ( (ABS(H356))))</f>
        <v>0.4652956298200514</v>
      </c>
      <c r="AC356">
        <f>IF(OR(H356="", I356="", H356=0, I356=0), 0, IF(ABS(H356-I356) = (ABS(H356) + ABS(I356)), 0, (H356-I356) / ((ABS(H356) + ABS(I356)) / 200)))</f>
        <v>60.636515912897821</v>
      </c>
      <c r="AD356" s="2">
        <f>G356-C356</f>
        <v>-12.247639656066895</v>
      </c>
    </row>
    <row r="357" spans="1:30" x14ac:dyDescent="0.25">
      <c r="A357" s="29" t="s">
        <v>422</v>
      </c>
      <c r="B357" s="7" t="s">
        <v>423</v>
      </c>
      <c r="C357" s="8">
        <v>18.030000686645508</v>
      </c>
      <c r="D357" s="9">
        <v>0.44101475267725188</v>
      </c>
      <c r="E357" s="9">
        <v>1.4001357124454064</v>
      </c>
      <c r="F357" s="9">
        <v>65.383804321289063</v>
      </c>
      <c r="G357" s="9">
        <v>2.550055980682373</v>
      </c>
      <c r="H357" s="8">
        <v>-23079</v>
      </c>
      <c r="I357" s="8">
        <v>178106</v>
      </c>
      <c r="J357" s="68">
        <v>1</v>
      </c>
      <c r="K357" s="7" t="s">
        <v>194</v>
      </c>
      <c r="L357" s="7" t="s">
        <v>424</v>
      </c>
      <c r="M357" s="9">
        <v>1.0622860193252563</v>
      </c>
      <c r="N357" s="9">
        <v>5.264409065246582</v>
      </c>
      <c r="O357" s="10">
        <v>20.778000640869141</v>
      </c>
      <c r="P357" s="2">
        <f>C357-O357</f>
        <v>-2.7479999542236335</v>
      </c>
      <c r="Q357" s="30">
        <f>((_xlfn.RANK.EQ(F357, PE, 1) / COUNT(PE)) * 0.4) + ((_xlfn.RANK.EQ(N357, Cash_Ratio, 1) / COUNT(Cash_Ratio)) * 0.4) + ((_xlfn.RANK.EQ(M357, Debt_Equity, 0) / COUNT(Debt_Equity)) * 0.2)</f>
        <v>0.84628709583145145</v>
      </c>
      <c r="R357" s="9">
        <v>5.264409065246582</v>
      </c>
      <c r="S357" s="30">
        <f>((_xlfn.RANK.EQ(F357, PE, 1) / COUNT(PE)) * 0.4) + ((_xlfn.RANK.EQ(R357, $R$2:$R$400, 1) / COUNT($R$2:$R$400)) * 0.4) + ((_xlfn.RANK.EQ(M357, Debt_Equity, 0) / COUNT(Debt_Equity)) * 0.2)</f>
        <v>0.8516290726817044</v>
      </c>
      <c r="T357" s="11">
        <f>((_xlfn.RANK.EQ(D357, Alpha, 1) / COUNT(Alpha)) * 0.5) + ((_xlfn.RANK.EQ(E357, Beta, 1) / COUNT(Beta)) * 0.5)</f>
        <v>0.82832080200501257</v>
      </c>
      <c r="U357" s="11">
        <f>((_xlfn.RANK.EQ(H357, Accounts_Re,1 ) / COUNT(Accounts_Re)) * 0.5) + ((_xlfn.RANK.EQ(I357, Acc._payable, 0) / COUNT(Acc._payable)) * 0.5)</f>
        <v>0.45120438916237648</v>
      </c>
      <c r="V357" s="28">
        <f>((_xlfn.RANK.EQ(Q357, $Q$2:$Q$981, 1) / COUNT($Q$2:$Q$981)) * 0.4) + ((_xlfn.RANK.EQ(T357, $T$2:$T$981,1 ) / COUNT($T$2:$T$981)) * 0.4) + ((_xlfn.RANK.EQ(U357, $U$2:$U$981, 1) / COUNT($U$2:$U$981)) * 0.1)</f>
        <v>0.78546365914786964</v>
      </c>
      <c r="W357" s="11">
        <f>((_xlfn.RANK.EQ(AA357, $AA$2:$AA$982, 1) / COUNT($AA$2:$AA$982)) * 0.5) + ((_xlfn.RANK.EQ(AB357, $AB$2:$AB$982,1 ) / COUNT($AB$2:$AB$982)) * 0.5)</f>
        <v>0.10275689223057644</v>
      </c>
      <c r="X357" s="11">
        <f>((_xlfn.RANK.EQ(AC357, $AC$2:$AC$982, 1) / COUNT($AC$2:$AC$983)) * 1)</f>
        <v>0.19799498746867167</v>
      </c>
      <c r="Y357" s="62">
        <f>((_xlfn.RANK.EQ(C357, Price, 0) / COUNT(Price)) * 0.5) + ((_xlfn.RANK.EQ(AD357, Price_BVPS, 1) / COUNT(Price_BVPS)) * 0.5)</f>
        <v>0.25563909774436089</v>
      </c>
      <c r="Z357" s="8">
        <f>IF(OR(H357="", I357="", H357=0, I357=0), 0, H357-I357)</f>
        <v>-201185</v>
      </c>
      <c r="AA357">
        <f>IF(OR(H357="", I357="", H357=0, I357=0), 0, (H357-I357) / ( (ABS(I357))))</f>
        <v>-1.1295801376708252</v>
      </c>
      <c r="AB357">
        <f>IF(OR(H357="", I357="", H357=0, I357=0), 0, (H357-I357) / ( (ABS(H357))))</f>
        <v>-8.7172321157762465</v>
      </c>
      <c r="AC357">
        <f>IF(OR(H357="", I357="", H357=0, I357=0), 0, IF(ABS(H357-I357) = (ABS(H357) + ABS(I357)), 0, (H357-I357) / ((ABS(H357) + ABS(I357)) / 200)))</f>
        <v>0</v>
      </c>
      <c r="AD357" s="2">
        <f>G357-C357</f>
        <v>-15.479944705963135</v>
      </c>
    </row>
    <row r="358" spans="1:30" x14ac:dyDescent="0.25">
      <c r="A358" s="7" t="s">
        <v>408</v>
      </c>
      <c r="B358" s="7" t="s">
        <v>409</v>
      </c>
      <c r="C358" s="8">
        <v>18.309999465942383</v>
      </c>
      <c r="D358" s="9">
        <v>-0.26133397699737909</v>
      </c>
      <c r="E358" s="9">
        <v>0.80900416241720707</v>
      </c>
      <c r="F358" s="9">
        <v>52.372379302978516</v>
      </c>
      <c r="G358" s="9">
        <v>6.453732967376709</v>
      </c>
      <c r="H358" s="8">
        <v>-7877008</v>
      </c>
      <c r="I358" s="8">
        <v>-2157000</v>
      </c>
      <c r="J358" s="68">
        <v>1</v>
      </c>
      <c r="K358" s="7" t="s">
        <v>194</v>
      </c>
      <c r="L358" s="7" t="s">
        <v>65</v>
      </c>
      <c r="M358" s="9">
        <v>8.1992425918579102</v>
      </c>
      <c r="N358" s="9">
        <v>4.2605471611022949</v>
      </c>
      <c r="O358" s="10">
        <v>22.354000091552734</v>
      </c>
      <c r="P358" s="2">
        <f>C358-O358</f>
        <v>-4.0440006256103516</v>
      </c>
      <c r="Q358" s="11">
        <f>((_xlfn.RANK.EQ(F358, PE, 1) / COUNT(PE)) * 0.4) + ((_xlfn.RANK.EQ(N358, Cash_Ratio, 1) / COUNT(Cash_Ratio)) * 0.4) + ((_xlfn.RANK.EQ(M358, Debt_Equity, 0) / COUNT(Debt_Equity)) * 0.2)</f>
        <v>0.79301433796505405</v>
      </c>
      <c r="R358" s="9">
        <v>4.2605471611022949</v>
      </c>
      <c r="S358" s="30">
        <f>((_xlfn.RANK.EQ(F358, PE, 1) / COUNT(PE)) * 0.4) + ((_xlfn.RANK.EQ(R358, $R$2:$R$400, 1) / COUNT($R$2:$R$400)) * 0.4) + ((_xlfn.RANK.EQ(M358, Debt_Equity, 0) / COUNT(Debt_Equity)) * 0.2)</f>
        <v>0.8</v>
      </c>
      <c r="T358" s="11">
        <f>((_xlfn.RANK.EQ(D358, Alpha, 1) / COUNT(Alpha)) * 0.5) + ((_xlfn.RANK.EQ(E358, Beta, 1) / COUNT(Beta)) * 0.5)</f>
        <v>0.30952380952380953</v>
      </c>
      <c r="U358" s="11">
        <f>((_xlfn.RANK.EQ(H358, Accounts_Re,1 ) / COUNT(Accounts_Re)) * 0.5) + ((_xlfn.RANK.EQ(I358, Acc._payable, 0) / COUNT(Acc._payable)) * 0.5)</f>
        <v>0.45332757130509937</v>
      </c>
      <c r="V358" s="11">
        <f>((_xlfn.RANK.EQ(Q358, $Q$2:$Q$981, 1) / COUNT($Q$2:$Q$981)) * 0.4) + ((_xlfn.RANK.EQ(T358, $T$2:$T$981,1 ) / COUNT($T$2:$T$981)) * 0.4) + ((_xlfn.RANK.EQ(U358, $U$2:$U$981, 1) / COUNT($U$2:$U$981)) * 0.1)</f>
        <v>0.5022556390977444</v>
      </c>
      <c r="W358" s="11">
        <f>((_xlfn.RANK.EQ(AA358, $AA$2:$AA$982, 1) / COUNT($AA$2:$AA$982)) * 0.5) + ((_xlfn.RANK.EQ(AB358, $AB$2:$AB$982,1 ) / COUNT($AB$2:$AB$982)) * 0.5)</f>
        <v>0.17042606516290726</v>
      </c>
      <c r="X358" s="11">
        <f>((_xlfn.RANK.EQ(AC358, $AC$2:$AC$982, 1) / COUNT($AC$2:$AC$983)) * 1)</f>
        <v>9.5238095238095233E-2</v>
      </c>
      <c r="Y358" s="62">
        <f>((_xlfn.RANK.EQ(C358, Price, 0) / COUNT(Price)) * 0.5) + ((_xlfn.RANK.EQ(AD358, Price_BVPS, 1) / COUNT(Price_BVPS)) * 0.5)</f>
        <v>0.2857142857142857</v>
      </c>
      <c r="Z358" s="8">
        <f>IF(OR(H358="", I358="", H358=0, I358=0), 0, H358-I358)</f>
        <v>-5720008</v>
      </c>
      <c r="AA358">
        <f>IF(OR(H358="", I358="", H358=0, I358=0), 0, (H358-I358) / ( (ABS(I358))))</f>
        <v>-2.651834955957348</v>
      </c>
      <c r="AB358">
        <f>IF(OR(H358="", I358="", H358=0, I358=0), 0, (H358-I358) / ( (ABS(H358))))</f>
        <v>-0.72616506165792905</v>
      </c>
      <c r="AC358">
        <f>IF(OR(H358="", I358="", H358=0, I358=0), 0, IF(ABS(H358-I358) = (ABS(H358) + ABS(I358)), 0, (H358-I358) / ((ABS(H358) + ABS(I358)) / 200)))</f>
        <v>-114.01242653982337</v>
      </c>
      <c r="AD358" s="2">
        <f>G358-C358</f>
        <v>-11.856266498565674</v>
      </c>
    </row>
    <row r="359" spans="1:30" x14ac:dyDescent="0.25">
      <c r="A359" s="7" t="s">
        <v>687</v>
      </c>
      <c r="B359" s="7" t="s">
        <v>688</v>
      </c>
      <c r="C359" s="8">
        <v>12.850000381469727</v>
      </c>
      <c r="D359" s="9">
        <v>-0.48533313006675916</v>
      </c>
      <c r="E359" s="9">
        <v>0.85995712041516692</v>
      </c>
      <c r="F359" s="9">
        <v>93.209152221679688</v>
      </c>
      <c r="G359" s="9">
        <v>3.8825309276580811</v>
      </c>
      <c r="H359" s="8">
        <v>261000</v>
      </c>
      <c r="I359" s="8">
        <v>1207000</v>
      </c>
      <c r="J359" s="68">
        <v>1</v>
      </c>
      <c r="K359" s="7" t="s">
        <v>194</v>
      </c>
      <c r="L359" s="7" t="s">
        <v>473</v>
      </c>
      <c r="M359" s="9">
        <v>52.647884368896484</v>
      </c>
      <c r="N359" s="9">
        <v>1.8729029893875122</v>
      </c>
      <c r="O359" s="10">
        <v>15.744000053405761</v>
      </c>
      <c r="P359" s="2">
        <f>C359-O359</f>
        <v>-2.8939996719360348</v>
      </c>
      <c r="Q359" s="11">
        <f>((_xlfn.RANK.EQ(F359, PE, 1) / COUNT(PE)) * 0.4) + ((_xlfn.RANK.EQ(N359, Cash_Ratio, 1) / COUNT(Cash_Ratio)) * 0.4) + ((_xlfn.RANK.EQ(M359, Debt_Equity, 0) / COUNT(Debt_Equity)) * 0.2)</f>
        <v>0.7722645837207861</v>
      </c>
      <c r="R359" s="9">
        <v>1.8729029893875122</v>
      </c>
      <c r="S359" s="30">
        <f>((_xlfn.RANK.EQ(F359, PE, 1) / COUNT(PE)) * 0.4) + ((_xlfn.RANK.EQ(R359, $R$2:$R$400, 1) / COUNT($R$2:$R$400)) * 0.4) + ((_xlfn.RANK.EQ(M359, Debt_Equity, 0) / COUNT(Debt_Equity)) * 0.2)</f>
        <v>0.78746867167919798</v>
      </c>
      <c r="T359" s="11">
        <f>((_xlfn.RANK.EQ(D359, Alpha, 1) / COUNT(Alpha)) * 0.5) + ((_xlfn.RANK.EQ(E359, Beta, 1) / COUNT(Beta)) * 0.5)</f>
        <v>0.29699248120300747</v>
      </c>
      <c r="U359" s="11">
        <f>((_xlfn.RANK.EQ(H359, Accounts_Re,1 ) / COUNT(Accounts_Re)) * 0.5) + ((_xlfn.RANK.EQ(I359, Acc._payable, 0) / COUNT(Acc._payable)) * 0.5)</f>
        <v>0.49783297633810586</v>
      </c>
      <c r="V359" s="11">
        <f>((_xlfn.RANK.EQ(Q359, $Q$2:$Q$981, 1) / COUNT($Q$2:$Q$981)) * 0.4) + ((_xlfn.RANK.EQ(T359, $T$2:$T$981,1 ) / COUNT($T$2:$T$981)) * 0.4) + ((_xlfn.RANK.EQ(U359, $U$2:$U$981, 1) / COUNT($U$2:$U$981)) * 0.1)</f>
        <v>0.5273182957393483</v>
      </c>
      <c r="W359" s="11">
        <f>((_xlfn.RANK.EQ(AA359, $AA$2:$AA$982, 1) / COUNT($AA$2:$AA$982)) * 0.5) + ((_xlfn.RANK.EQ(AB359, $AB$2:$AB$982,1 ) / COUNT($AB$2:$AB$982)) * 0.5)</f>
        <v>0.15914786967418545</v>
      </c>
      <c r="X359" s="11">
        <f>((_xlfn.RANK.EQ(AC359, $AC$2:$AC$982, 1) / COUNT($AC$2:$AC$983)) * 1)</f>
        <v>8.5213032581453629E-2</v>
      </c>
      <c r="Y359" s="62">
        <f>((_xlfn.RANK.EQ(C359, Price, 0) / COUNT(Price)) * 0.5) + ((_xlfn.RANK.EQ(AD359, Price_BVPS, 1) / COUNT(Price_BVPS)) * 0.5)</f>
        <v>0.49749373433583954</v>
      </c>
      <c r="Z359" s="8">
        <f>IF(OR(H359="", I359="", H359=0, I359=0), 0, H359-I359)</f>
        <v>-946000</v>
      </c>
      <c r="AA359">
        <f>IF(OR(H359="", I359="", H359=0, I359=0), 0, (H359-I359) / ( (ABS(I359))))</f>
        <v>-0.78376139188069593</v>
      </c>
      <c r="AB359">
        <f>IF(OR(H359="", I359="", H359=0, I359=0), 0, (H359-I359) / ( (ABS(H359))))</f>
        <v>-3.6245210727969348</v>
      </c>
      <c r="AC359">
        <f>IF(OR(H359="", I359="", H359=0, I359=0), 0, IF(ABS(H359-I359) = (ABS(H359) + ABS(I359)), 0, (H359-I359) / ((ABS(H359) + ABS(I359)) / 200)))</f>
        <v>-128.88283378746593</v>
      </c>
      <c r="AD359" s="2">
        <f>G359-C359</f>
        <v>-8.9674694538116455</v>
      </c>
    </row>
    <row r="360" spans="1:30" x14ac:dyDescent="0.25">
      <c r="A360" s="7" t="s">
        <v>714</v>
      </c>
      <c r="B360" s="7" t="s">
        <v>715</v>
      </c>
      <c r="C360" s="8">
        <v>12.409999847412109</v>
      </c>
      <c r="D360" s="9">
        <v>0.14332077039533819</v>
      </c>
      <c r="E360" s="9">
        <v>0.59004712484030386</v>
      </c>
      <c r="F360" s="9">
        <v>40.412464141845703</v>
      </c>
      <c r="G360" s="9">
        <v>6.336705207824707</v>
      </c>
      <c r="H360" s="8">
        <v>-1092000</v>
      </c>
      <c r="I360" s="8">
        <v>-771000</v>
      </c>
      <c r="J360" s="68">
        <v>1</v>
      </c>
      <c r="K360" s="7" t="s">
        <v>194</v>
      </c>
      <c r="L360" s="7" t="s">
        <v>20</v>
      </c>
      <c r="M360" s="9">
        <v>5.7169270515441895</v>
      </c>
      <c r="N360" s="9">
        <v>3.4777069091796875</v>
      </c>
      <c r="O360" s="10">
        <v>14.597999763488769</v>
      </c>
      <c r="P360" s="2">
        <f>C360-O360</f>
        <v>-2.1879999160766594</v>
      </c>
      <c r="Q360" s="11">
        <f>((_xlfn.RANK.EQ(F360, PE, 1) / COUNT(PE)) * 0.4) + ((_xlfn.RANK.EQ(N360, Cash_Ratio, 1) / COUNT(Cash_Ratio)) * 0.4) + ((_xlfn.RANK.EQ(M360, Debt_Equity, 0) / COUNT(Debt_Equity)) * 0.2)</f>
        <v>0.75477917408361894</v>
      </c>
      <c r="R360" s="9">
        <v>3.4777069091796875</v>
      </c>
      <c r="S360" s="30">
        <f>((_xlfn.RANK.EQ(F360, PE, 1) / COUNT(PE)) * 0.4) + ((_xlfn.RANK.EQ(R360, $R$2:$R$400, 1) / COUNT($R$2:$R$400)) * 0.4) + ((_xlfn.RANK.EQ(M360, Debt_Equity, 0) / COUNT(Debt_Equity)) * 0.2)</f>
        <v>0.7634085213032582</v>
      </c>
      <c r="T360" s="11">
        <f>((_xlfn.RANK.EQ(D360, Alpha, 1) / COUNT(Alpha)) * 0.5) + ((_xlfn.RANK.EQ(E360, Beta, 1) / COUNT(Beta)) * 0.5)</f>
        <v>0.44611528822055135</v>
      </c>
      <c r="U360" s="11">
        <f>((_xlfn.RANK.EQ(H360, Accounts_Re,1 ) / COUNT(Accounts_Re)) * 0.5) + ((_xlfn.RANK.EQ(I360, Acc._payable, 0) / COUNT(Acc._payable)) * 0.5)</f>
        <v>0.50677664624904484</v>
      </c>
      <c r="V360" s="11">
        <f>((_xlfn.RANK.EQ(Q360, $Q$2:$Q$981, 1) / COUNT($Q$2:$Q$981)) * 0.4) + ((_xlfn.RANK.EQ(T360, $T$2:$T$981,1 ) / COUNT($T$2:$T$981)) * 0.4) + ((_xlfn.RANK.EQ(U360, $U$2:$U$981, 1) / COUNT($U$2:$U$981)) * 0.1)</f>
        <v>0.60676691729323307</v>
      </c>
      <c r="W360" s="11">
        <f>((_xlfn.RANK.EQ(AA360, $AA$2:$AA$982, 1) / COUNT($AA$2:$AA$982)) * 0.5) + ((_xlfn.RANK.EQ(AB360, $AB$2:$AB$982,1 ) / COUNT($AB$2:$AB$982)) * 0.5)</f>
        <v>0.27192982456140347</v>
      </c>
      <c r="X360" s="11">
        <f>((_xlfn.RANK.EQ(AC360, $AC$2:$AC$982, 1) / COUNT($AC$2:$AC$983)) * 1)</f>
        <v>0.14536340852130325</v>
      </c>
      <c r="Y360" s="62">
        <f>((_xlfn.RANK.EQ(C360, Price, 0) / COUNT(Price)) * 0.5) + ((_xlfn.RANK.EQ(AD360, Price_BVPS, 1) / COUNT(Price_BVPS)) * 0.5)</f>
        <v>0.60025062656641603</v>
      </c>
      <c r="Z360" s="8">
        <f>IF(OR(H360="", I360="", H360=0, I360=0), 0, H360-I360)</f>
        <v>-321000</v>
      </c>
      <c r="AA360">
        <f>IF(OR(H360="", I360="", H360=0, I360=0), 0, (H360-I360) / ( (ABS(I360))))</f>
        <v>-0.41634241245136189</v>
      </c>
      <c r="AB360">
        <f>IF(OR(H360="", I360="", H360=0, I360=0), 0, (H360-I360) / ( (ABS(H360))))</f>
        <v>-0.29395604395604397</v>
      </c>
      <c r="AC360">
        <f>IF(OR(H360="", I360="", H360=0, I360=0), 0, IF(ABS(H360-I360) = (ABS(H360) + ABS(I360)), 0, (H360-I360) / ((ABS(H360) + ABS(I360)) / 200)))</f>
        <v>-34.460547504025762</v>
      </c>
      <c r="AD360" s="2">
        <f>G360-C360</f>
        <v>-6.0732946395874023</v>
      </c>
    </row>
    <row r="361" spans="1:30" x14ac:dyDescent="0.25">
      <c r="A361" s="29" t="s">
        <v>935</v>
      </c>
      <c r="B361" s="7" t="s">
        <v>936</v>
      </c>
      <c r="C361" s="8">
        <v>10.239999771118164</v>
      </c>
      <c r="D361" s="9">
        <v>0.44002734762464424</v>
      </c>
      <c r="E361" s="9">
        <v>0.83077368626042214</v>
      </c>
      <c r="F361" s="9">
        <v>35.172412872314453</v>
      </c>
      <c r="G361" s="9">
        <v>3.9277689456939697</v>
      </c>
      <c r="H361" s="8">
        <v>4200000</v>
      </c>
      <c r="I361" s="8">
        <v>162000</v>
      </c>
      <c r="J361" s="68">
        <v>1</v>
      </c>
      <c r="K361" s="7" t="s">
        <v>194</v>
      </c>
      <c r="L361" s="29" t="s">
        <v>585</v>
      </c>
      <c r="M361" s="9">
        <v>7.2040997445583344E-2</v>
      </c>
      <c r="N361" s="9">
        <v>1.3882800340652466</v>
      </c>
      <c r="O361" s="10">
        <v>12.279999923706054</v>
      </c>
      <c r="P361" s="2">
        <f>C361-O361</f>
        <v>-2.0400001525878899</v>
      </c>
      <c r="Q361" s="11">
        <f>((_xlfn.RANK.EQ(F361, PE, 1) / COUNT(PE)) * 0.4) + ((_xlfn.RANK.EQ(N361, Cash_Ratio, 1) / COUNT(Cash_Ratio)) * 0.4) + ((_xlfn.RANK.EQ(M361, Debt_Equity, 0) / COUNT(Debt_Equity)) * 0.2)</f>
        <v>0.71670696175066639</v>
      </c>
      <c r="R361" s="9">
        <v>1.3882800340652466</v>
      </c>
      <c r="S361" s="30">
        <f>((_xlfn.RANK.EQ(F361, PE, 1) / COUNT(PE)) * 0.4) + ((_xlfn.RANK.EQ(R361, $R$2:$R$400, 1) / COUNT($R$2:$R$400)) * 0.4) + ((_xlfn.RANK.EQ(M361, Debt_Equity, 0) / COUNT(Debt_Equity)) * 0.2)</f>
        <v>0.73684210526315785</v>
      </c>
      <c r="T361" s="11">
        <f>((_xlfn.RANK.EQ(D361, Alpha, 1) / COUNT(Alpha)) * 0.5) + ((_xlfn.RANK.EQ(E361, Beta, 1) / COUNT(Beta)) * 0.5)</f>
        <v>0.63909774436090228</v>
      </c>
      <c r="U361" s="11">
        <f>((_xlfn.RANK.EQ(H361, Accounts_Re,1 ) / COUNT(Accounts_Re)) * 0.5) + ((_xlfn.RANK.EQ(I361, Acc._payable, 0) / COUNT(Acc._payable)) * 0.5)</f>
        <v>0.63220723259804845</v>
      </c>
      <c r="V361" s="28">
        <f>((_xlfn.RANK.EQ(Q361, $Q$2:$Q$981, 1) / COUNT($Q$2:$Q$981)) * 0.4) + ((_xlfn.RANK.EQ(T361, $T$2:$T$981,1 ) / COUNT($T$2:$T$981)) * 0.4) + ((_xlfn.RANK.EQ(U361, $U$2:$U$981, 1) / COUNT($U$2:$U$981)) * 0.1)</f>
        <v>0.74260651629072683</v>
      </c>
      <c r="W361" s="33">
        <f>((_xlfn.RANK.EQ(AA361, $AA$2:$AA$982, 1) / COUNT($AA$2:$AA$982)) * 0.5) + ((_xlfn.RANK.EQ(AB361, $AB$2:$AB$982,1 ) / COUNT($AB$2:$AB$982)) * 0.5)</f>
        <v>0.93107769423558895</v>
      </c>
      <c r="X361" s="27">
        <f>((_xlfn.RANK.EQ(AC361, $AC$2:$AC$982, 1) / COUNT($AC$2:$AC$983)) * 1)</f>
        <v>0.99248120300751874</v>
      </c>
      <c r="Y361" s="62">
        <f>((_xlfn.RANK.EQ(C361, Price, 0) / COUNT(Price)) * 0.5) + ((_xlfn.RANK.EQ(AD361, Price_BVPS, 1) / COUNT(Price_BVPS)) * 0.5)</f>
        <v>0.72681704260651625</v>
      </c>
      <c r="Z361" s="8">
        <f>IF(OR(H361="", I361="", H361=0, I361=0), 0, H361-I361)</f>
        <v>4038000</v>
      </c>
      <c r="AA361">
        <f>IF(OR(H361="", I361="", H361=0, I361=0), 0, (H361-I361) / ( (ABS(I361))))</f>
        <v>24.925925925925927</v>
      </c>
      <c r="AB361">
        <f>IF(OR(H361="", I361="", H361=0, I361=0), 0, (H361-I361) / ( (ABS(H361))))</f>
        <v>0.96142857142857141</v>
      </c>
      <c r="AC361">
        <f>IF(OR(H361="", I361="", H361=0, I361=0), 0, IF(ABS(H361-I361) = (ABS(H361) + ABS(I361)), 0, (H361-I361) / ((ABS(H361) + ABS(I361)) / 200)))</f>
        <v>185.14442916093535</v>
      </c>
      <c r="AD361" s="2">
        <f>G361-C361</f>
        <v>-6.3122308254241943</v>
      </c>
    </row>
    <row r="362" spans="1:30" x14ac:dyDescent="0.25">
      <c r="A362" s="29" t="s">
        <v>220</v>
      </c>
      <c r="B362" s="7" t="s">
        <v>221</v>
      </c>
      <c r="C362" s="8">
        <v>23.780000686645508</v>
      </c>
      <c r="D362" s="9">
        <v>-0.60107342657400842</v>
      </c>
      <c r="E362" s="9">
        <v>0.8945874047775707</v>
      </c>
      <c r="F362" s="9">
        <v>40.690303802490234</v>
      </c>
      <c r="G362" s="9">
        <v>6.7043790817260742</v>
      </c>
      <c r="H362" s="8">
        <v>44015008</v>
      </c>
      <c r="I362" s="8">
        <v>422000</v>
      </c>
      <c r="J362" s="68">
        <v>1</v>
      </c>
      <c r="K362" s="7" t="s">
        <v>194</v>
      </c>
      <c r="L362" s="7" t="s">
        <v>20</v>
      </c>
      <c r="M362" s="9">
        <v>80.473091125488281</v>
      </c>
      <c r="N362" s="9">
        <v>1.2840729951858521</v>
      </c>
      <c r="O362" s="10">
        <v>28.192000198364259</v>
      </c>
      <c r="P362" s="2">
        <f>C362-O362</f>
        <v>-4.4119995117187507</v>
      </c>
      <c r="Q362" s="11">
        <f>((_xlfn.RANK.EQ(F362, PE, 1) / COUNT(PE)) * 0.4) + ((_xlfn.RANK.EQ(N362, Cash_Ratio, 1) / COUNT(Cash_Ratio)) * 0.4) + ((_xlfn.RANK.EQ(M362, Debt_Equity, 0) / COUNT(Debt_Equity)) * 0.2)</f>
        <v>0.6324468414853387</v>
      </c>
      <c r="R362" s="9">
        <v>1.2840729951858521</v>
      </c>
      <c r="S362" s="30">
        <f>((_xlfn.RANK.EQ(F362, PE, 1) / COUNT(PE)) * 0.4) + ((_xlfn.RANK.EQ(R362, $R$2:$R$400, 1) / COUNT($R$2:$R$400)) * 0.4) + ((_xlfn.RANK.EQ(M362, Debt_Equity, 0) / COUNT(Debt_Equity)) * 0.2)</f>
        <v>0.65463659147869679</v>
      </c>
      <c r="T362" s="11">
        <f>((_xlfn.RANK.EQ(D362, Alpha, 1) / COUNT(Alpha)) * 0.5) + ((_xlfn.RANK.EQ(E362, Beta, 1) / COUNT(Beta)) * 0.5)</f>
        <v>0.30451127819548873</v>
      </c>
      <c r="U362" s="11">
        <f>((_xlfn.RANK.EQ(H362, Accounts_Re,1 ) / COUNT(Accounts_Re)) * 0.5) + ((_xlfn.RANK.EQ(I362, Acc._payable, 0) / COUNT(Acc._payable)) * 0.5)</f>
        <v>0.71648942166773144</v>
      </c>
      <c r="V362" s="11">
        <f>((_xlfn.RANK.EQ(Q362, $Q$2:$Q$981, 1) / COUNT($Q$2:$Q$981)) * 0.4) + ((_xlfn.RANK.EQ(T362, $T$2:$T$981,1 ) / COUNT($T$2:$T$981)) * 0.4) + ((_xlfn.RANK.EQ(U362, $U$2:$U$981, 1) / COUNT($U$2:$U$981)) * 0.1)</f>
        <v>0.51704260651629075</v>
      </c>
      <c r="W362" s="33">
        <f>((_xlfn.RANK.EQ(AA362, $AA$2:$AA$982, 1) / COUNT($AA$2:$AA$982)) * 0.5) + ((_xlfn.RANK.EQ(AB362, $AB$2:$AB$982,1 ) / COUNT($AB$2:$AB$982)) * 0.5)</f>
        <v>0.93734335839599003</v>
      </c>
      <c r="X362" s="27">
        <f>((_xlfn.RANK.EQ(AC362, $AC$2:$AC$982, 1) / COUNT($AC$2:$AC$983)) * 1)</f>
        <v>0.99749373433583954</v>
      </c>
      <c r="Y362" s="62">
        <f>((_xlfn.RANK.EQ(C362, Price, 0) / COUNT(Price)) * 0.5) + ((_xlfn.RANK.EQ(AD362, Price_BVPS, 1) / COUNT(Price_BVPS)) * 0.5)</f>
        <v>0.12907268170426064</v>
      </c>
      <c r="Z362" s="8">
        <f>IF(OR(H362="", I362="", H362=0, I362=0), 0, H362-I362)</f>
        <v>43593008</v>
      </c>
      <c r="AA362">
        <f>IF(OR(H362="", I362="", H362=0, I362=0), 0, (H362-I362) / ( (ABS(I362))))</f>
        <v>103.30096682464455</v>
      </c>
      <c r="AB362">
        <f>IF(OR(H362="", I362="", H362=0, I362=0), 0, (H362-I362) / ( (ABS(H362))))</f>
        <v>0.99041236116553699</v>
      </c>
      <c r="AC362">
        <f>IF(OR(H362="", I362="", H362=0, I362=0), 0, IF(ABS(H362-I362) = (ABS(H362) + ABS(I362)), 0, (H362-I362) / ((ABS(H362) + ABS(I362)) / 200)))</f>
        <v>196.20136441229346</v>
      </c>
      <c r="AD362" s="2">
        <f>G362-C362</f>
        <v>-17.075621604919434</v>
      </c>
    </row>
    <row r="363" spans="1:30" x14ac:dyDescent="0.25">
      <c r="A363" s="7" t="s">
        <v>689</v>
      </c>
      <c r="B363" s="7" t="s">
        <v>690</v>
      </c>
      <c r="C363" s="8">
        <v>12.739999771118164</v>
      </c>
      <c r="D363" s="9">
        <v>-0.30069710579190728</v>
      </c>
      <c r="E363" s="9">
        <v>0.58990558166051177</v>
      </c>
      <c r="F363" s="9">
        <v>21.720338821411133</v>
      </c>
      <c r="G363" s="9">
        <v>2.9022068977355957</v>
      </c>
      <c r="H363" s="8">
        <v>1489000</v>
      </c>
      <c r="I363" s="8">
        <v>593000</v>
      </c>
      <c r="J363" s="68">
        <v>1</v>
      </c>
      <c r="K363" s="7" t="s">
        <v>194</v>
      </c>
      <c r="L363" s="7" t="s">
        <v>48</v>
      </c>
      <c r="M363" s="9">
        <v>6.6799778938293457</v>
      </c>
      <c r="N363" s="9">
        <v>1.5398969650268555</v>
      </c>
      <c r="O363" s="10">
        <v>15.113999938964843</v>
      </c>
      <c r="P363" s="2">
        <f>C363-O363</f>
        <v>-2.3740001678466793</v>
      </c>
      <c r="Q363" s="11">
        <f>((_xlfn.RANK.EQ(F363, PE, 1) / COUNT(PE)) * 0.4) + ((_xlfn.RANK.EQ(N363, Cash_Ratio, 1) / COUNT(Cash_Ratio)) * 0.4) + ((_xlfn.RANK.EQ(M363, Debt_Equity, 0) / COUNT(Debt_Equity)) * 0.2)</f>
        <v>0.6063905346404882</v>
      </c>
      <c r="R363" s="9">
        <v>1.5398969650268555</v>
      </c>
      <c r="S363" s="30">
        <f>((_xlfn.RANK.EQ(F363, PE, 1) / COUNT(PE)) * 0.4) + ((_xlfn.RANK.EQ(R363, $R$2:$R$400, 1) / COUNT($R$2:$R$400)) * 0.4) + ((_xlfn.RANK.EQ(M363, Debt_Equity, 0) / COUNT(Debt_Equity)) * 0.2)</f>
        <v>0.62406015037593987</v>
      </c>
      <c r="T363" s="11">
        <f>((_xlfn.RANK.EQ(D363, Alpha, 1) / COUNT(Alpha)) * 0.5) + ((_xlfn.RANK.EQ(E363, Beta, 1) / COUNT(Beta)) * 0.5)</f>
        <v>0.23558897243107768</v>
      </c>
      <c r="U363" s="11">
        <f>((_xlfn.RANK.EQ(H363, Accounts_Re,1 ) / COUNT(Accounts_Re)) * 0.5) + ((_xlfn.RANK.EQ(I363, Acc._payable, 0) / COUNT(Acc._payable)) * 0.5)</f>
        <v>0.56418398406673931</v>
      </c>
      <c r="V363" s="11">
        <f>((_xlfn.RANK.EQ(Q363, $Q$2:$Q$981, 1) / COUNT($Q$2:$Q$981)) * 0.4) + ((_xlfn.RANK.EQ(T363, $T$2:$T$981,1 ) / COUNT($T$2:$T$981)) * 0.4) + ((_xlfn.RANK.EQ(U363, $U$2:$U$981, 1) / COUNT($U$2:$U$981)) * 0.1)</f>
        <v>0.42756892230576449</v>
      </c>
      <c r="W363" s="11">
        <f>((_xlfn.RANK.EQ(AA363, $AA$2:$AA$982, 1) / COUNT($AA$2:$AA$982)) * 0.5) + ((_xlfn.RANK.EQ(AB363, $AB$2:$AB$982,1 ) / COUNT($AB$2:$AB$982)) * 0.5)</f>
        <v>0.83959899749373434</v>
      </c>
      <c r="X363" s="11">
        <f>((_xlfn.RANK.EQ(AC363, $AC$2:$AC$982, 1) / COUNT($AC$2:$AC$983)) * 1)</f>
        <v>0.91979949874686717</v>
      </c>
      <c r="Y363" s="62">
        <f>((_xlfn.RANK.EQ(C363, Price, 0) / COUNT(Price)) * 0.5) + ((_xlfn.RANK.EQ(AD363, Price_BVPS, 1) / COUNT(Price_BVPS)) * 0.5)</f>
        <v>0.47117794486215536</v>
      </c>
      <c r="Z363" s="8">
        <f>IF(OR(H363="", I363="", H363=0, I363=0), 0, H363-I363)</f>
        <v>896000</v>
      </c>
      <c r="AA363">
        <f>IF(OR(H363="", I363="", H363=0, I363=0), 0, (H363-I363) / ( (ABS(I363))))</f>
        <v>1.5109612141652613</v>
      </c>
      <c r="AB363">
        <f>IF(OR(H363="", I363="", H363=0, I363=0), 0, (H363-I363) / ( (ABS(H363))))</f>
        <v>0.60174613834788448</v>
      </c>
      <c r="AC363">
        <f>IF(OR(H363="", I363="", H363=0, I363=0), 0, IF(ABS(H363-I363) = (ABS(H363) + ABS(I363)), 0, (H363-I363) / ((ABS(H363) + ABS(I363)) / 200)))</f>
        <v>86.071085494716613</v>
      </c>
      <c r="AD363" s="2">
        <f>G363-C363</f>
        <v>-9.8377928733825684</v>
      </c>
    </row>
    <row r="364" spans="1:30" x14ac:dyDescent="0.25">
      <c r="A364" s="7" t="s">
        <v>691</v>
      </c>
      <c r="B364" s="7" t="s">
        <v>692</v>
      </c>
      <c r="C364" s="8">
        <v>12.710000038146973</v>
      </c>
      <c r="D364" s="9">
        <v>0.51141758522579628</v>
      </c>
      <c r="E364" s="9">
        <v>0.81085493605909276</v>
      </c>
      <c r="F364" s="9">
        <v>51.872055053710938</v>
      </c>
      <c r="G364" s="9">
        <v>7.7065210342407227</v>
      </c>
      <c r="H364" s="8">
        <v>-14641000</v>
      </c>
      <c r="I364" s="8">
        <v>-36000</v>
      </c>
      <c r="J364" s="68">
        <v>1</v>
      </c>
      <c r="K364" s="7" t="s">
        <v>194</v>
      </c>
      <c r="L364" s="7" t="s">
        <v>20</v>
      </c>
      <c r="M364" s="9">
        <v>96.89935302734375</v>
      </c>
      <c r="N364" s="9">
        <v>0.37277299165725708</v>
      </c>
      <c r="O364" s="10">
        <v>14.926000022888184</v>
      </c>
      <c r="P364" s="2">
        <f>C364-O364</f>
        <v>-2.2159999847412113</v>
      </c>
      <c r="Q364" s="11">
        <f>((_xlfn.RANK.EQ(F364, PE, 1) / COUNT(PE)) * 0.4) + ((_xlfn.RANK.EQ(N364, Cash_Ratio, 1) / COUNT(Cash_Ratio)) * 0.4) + ((_xlfn.RANK.EQ(M364, Debt_Equity, 0) / COUNT(Debt_Equity)) * 0.2)</f>
        <v>0.54192902751578587</v>
      </c>
      <c r="R364" s="9">
        <v>0.37277299165725708</v>
      </c>
      <c r="S364" s="30">
        <f>((_xlfn.RANK.EQ(F364, PE, 1) / COUNT(PE)) * 0.4) + ((_xlfn.RANK.EQ(R364, $R$2:$R$400, 1) / COUNT($R$2:$R$400)) * 0.4) + ((_xlfn.RANK.EQ(M364, Debt_Equity, 0) / COUNT(Debt_Equity)) * 0.2)</f>
        <v>0.59699248120300752</v>
      </c>
      <c r="T364" s="11">
        <f>((_xlfn.RANK.EQ(D364, Alpha, 1) / COUNT(Alpha)) * 0.5) + ((_xlfn.RANK.EQ(E364, Beta, 1) / COUNT(Beta)) * 0.5)</f>
        <v>0.65538847117794485</v>
      </c>
      <c r="U364" s="11">
        <f>((_xlfn.RANK.EQ(H364, Accounts_Re,1 ) / COUNT(Accounts_Re)) * 0.5) + ((_xlfn.RANK.EQ(I364, Acc._payable, 0) / COUNT(Acc._payable)) * 0.5)</f>
        <v>0.34731877794896848</v>
      </c>
      <c r="V364" s="11">
        <f>((_xlfn.RANK.EQ(Q364, $Q$2:$Q$981, 1) / COUNT($Q$2:$Q$981)) * 0.4) + ((_xlfn.RANK.EQ(T364, $T$2:$T$981,1 ) / COUNT($T$2:$T$981)) * 0.4) + ((_xlfn.RANK.EQ(U364, $U$2:$U$981, 1) / COUNT($U$2:$U$981)) * 0.1)</f>
        <v>0.58546365914786969</v>
      </c>
      <c r="W364" s="11">
        <f>((_xlfn.RANK.EQ(AA364, $AA$2:$AA$982, 1) / COUNT($AA$2:$AA$982)) * 0.5) + ((_xlfn.RANK.EQ(AB364, $AB$2:$AB$982,1 ) / COUNT($AB$2:$AB$982)) * 0.5)</f>
        <v>9.3984962406015032E-2</v>
      </c>
      <c r="X364" s="11">
        <f>((_xlfn.RANK.EQ(AC364, $AC$2:$AC$982, 1) / COUNT($AC$2:$AC$983)) * 1)</f>
        <v>2.5062656641604009E-3</v>
      </c>
      <c r="Y364" s="62">
        <f>((_xlfn.RANK.EQ(C364, Price, 0) / COUNT(Price)) * 0.5) + ((_xlfn.RANK.EQ(AD364, Price_BVPS, 1) / COUNT(Price_BVPS)) * 0.5)</f>
        <v>0.61152882205513781</v>
      </c>
      <c r="Z364" s="8">
        <f>IF(OR(H364="", I364="", H364=0, I364=0), 0, H364-I364)</f>
        <v>-14605000</v>
      </c>
      <c r="AA364">
        <f>IF(OR(H364="", I364="", H364=0, I364=0), 0, (H364-I364) / ( (ABS(I364))))</f>
        <v>-405.69444444444446</v>
      </c>
      <c r="AB364">
        <f>IF(OR(H364="", I364="", H364=0, I364=0), 0, (H364-I364) / ( (ABS(H364))))</f>
        <v>-0.99754115156068579</v>
      </c>
      <c r="AC364">
        <f>IF(OR(H364="", I364="", H364=0, I364=0), 0, IF(ABS(H364-I364) = (ABS(H364) + ABS(I364)), 0, (H364-I364) / ((ABS(H364) + ABS(I364)) / 200)))</f>
        <v>-199.01887306670301</v>
      </c>
      <c r="AD364" s="2">
        <f>G364-C364</f>
        <v>-5.00347900390625</v>
      </c>
    </row>
    <row r="365" spans="1:30" x14ac:dyDescent="0.25">
      <c r="A365" s="7" t="s">
        <v>534</v>
      </c>
      <c r="B365" s="7" t="s">
        <v>535</v>
      </c>
      <c r="C365" s="8">
        <v>15.479999542236328</v>
      </c>
      <c r="D365" s="9">
        <v>1.014326040917922</v>
      </c>
      <c r="E365" s="9">
        <v>0.99198688141003466</v>
      </c>
      <c r="F365" s="9">
        <v>19.494779586791992</v>
      </c>
      <c r="G365" s="9">
        <v>4.7260627746582031</v>
      </c>
      <c r="H365" s="8">
        <v>11417000</v>
      </c>
      <c r="I365" s="8">
        <v>2445000</v>
      </c>
      <c r="J365" s="68">
        <v>1</v>
      </c>
      <c r="K365" s="7" t="s">
        <v>194</v>
      </c>
      <c r="L365" s="7" t="s">
        <v>65</v>
      </c>
      <c r="M365" s="9">
        <v>3.9215140342712402</v>
      </c>
      <c r="N365" s="9">
        <v>0.68133401870727539</v>
      </c>
      <c r="O365" s="10">
        <v>18.079999923706055</v>
      </c>
      <c r="P365" s="2">
        <f>C365-O365</f>
        <v>-2.6000003814697266</v>
      </c>
      <c r="Q365" s="11">
        <f>((_xlfn.RANK.EQ(F365, PE, 1) / COUNT(PE)) * 0.4) + ((_xlfn.RANK.EQ(N365, Cash_Ratio, 1) / COUNT(Cash_Ratio)) * 0.4) + ((_xlfn.RANK.EQ(M365, Debt_Equity, 0) / COUNT(Debt_Equity)) * 0.2)</f>
        <v>0.50199527086266904</v>
      </c>
      <c r="R365" s="9">
        <v>0.68133401870727539</v>
      </c>
      <c r="S365" s="30">
        <f>((_xlfn.RANK.EQ(F365, PE, 1) / COUNT(PE)) * 0.4) + ((_xlfn.RANK.EQ(R365, $R$2:$R$400, 1) / COUNT($R$2:$R$400)) * 0.4) + ((_xlfn.RANK.EQ(M365, Debt_Equity, 0) / COUNT(Debt_Equity)) * 0.2)</f>
        <v>0.5418546365914787</v>
      </c>
      <c r="T365" s="11">
        <f>((_xlfn.RANK.EQ(D365, Alpha, 1) / COUNT(Alpha)) * 0.5) + ((_xlfn.RANK.EQ(E365, Beta, 1) / COUNT(Beta)) * 0.5)</f>
        <v>0.79323308270676685</v>
      </c>
      <c r="U365" s="11">
        <f>((_xlfn.RANK.EQ(H365, Accounts_Re,1 ) / COUNT(Accounts_Re)) * 0.5) + ((_xlfn.RANK.EQ(I365, Acc._payable, 0) / COUNT(Acc._payable)) * 0.5)</f>
        <v>0.59536156727167966</v>
      </c>
      <c r="V365" s="11">
        <f>((_xlfn.RANK.EQ(Q365, $Q$2:$Q$981, 1) / COUNT($Q$2:$Q$981)) * 0.4) + ((_xlfn.RANK.EQ(T365, $T$2:$T$981,1 ) / COUNT($T$2:$T$981)) * 0.4) + ((_xlfn.RANK.EQ(U365, $U$2:$U$981, 1) / COUNT($U$2:$U$981)) * 0.1)</f>
        <v>0.68947368421052635</v>
      </c>
      <c r="W365" s="11">
        <f>((_xlfn.RANK.EQ(AA365, $AA$2:$AA$982, 1) / COUNT($AA$2:$AA$982)) * 0.5) + ((_xlfn.RANK.EQ(AB365, $AB$2:$AB$982,1 ) / COUNT($AB$2:$AB$982)) * 0.5)</f>
        <v>0.88847117794486219</v>
      </c>
      <c r="X365" s="11">
        <f>((_xlfn.RANK.EQ(AC365, $AC$2:$AC$982, 1) / COUNT($AC$2:$AC$983)) * 1)</f>
        <v>0.94486215538847118</v>
      </c>
      <c r="Y365" s="62">
        <f>((_xlfn.RANK.EQ(C365, Price, 0) / COUNT(Price)) * 0.5) + ((_xlfn.RANK.EQ(AD365, Price_BVPS, 1) / COUNT(Price_BVPS)) * 0.5)</f>
        <v>0.36466165413533835</v>
      </c>
      <c r="Z365" s="8">
        <f>IF(OR(H365="", I365="", H365=0, I365=0), 0, H365-I365)</f>
        <v>8972000</v>
      </c>
      <c r="AA365">
        <f>IF(OR(H365="", I365="", H365=0, I365=0), 0, (H365-I365) / ( (ABS(I365))))</f>
        <v>3.6695296523517382</v>
      </c>
      <c r="AB365">
        <f>IF(OR(H365="", I365="", H365=0, I365=0), 0, (H365-I365) / ( (ABS(H365))))</f>
        <v>0.78584566873959882</v>
      </c>
      <c r="AC365">
        <f>IF(OR(H365="", I365="", H365=0, I365=0), 0, IF(ABS(H365-I365) = (ABS(H365) + ABS(I365)), 0, (H365-I365) / ((ABS(H365) + ABS(I365)) / 200)))</f>
        <v>129.44741018612032</v>
      </c>
      <c r="AD365" s="2">
        <f>G365-C365</f>
        <v>-10.753936767578125</v>
      </c>
    </row>
    <row r="366" spans="1:30" x14ac:dyDescent="0.25">
      <c r="A366" s="7" t="s">
        <v>192</v>
      </c>
      <c r="B366" s="7" t="s">
        <v>193</v>
      </c>
      <c r="C366" s="8">
        <v>24.879999160766602</v>
      </c>
      <c r="D366" s="9">
        <v>-1.731577708022964E-2</v>
      </c>
      <c r="E366" s="9">
        <v>0.75053296078689025</v>
      </c>
      <c r="F366" s="9">
        <v>18.594623565673828</v>
      </c>
      <c r="G366" s="9">
        <v>3.2032520771026611</v>
      </c>
      <c r="H366" s="8">
        <v>-11000000</v>
      </c>
      <c r="I366" s="8">
        <v>17000000</v>
      </c>
      <c r="J366" s="68"/>
      <c r="K366" s="7" t="s">
        <v>194</v>
      </c>
      <c r="L366" s="7" t="s">
        <v>48</v>
      </c>
      <c r="M366" s="9">
        <v>432.58883666992188</v>
      </c>
      <c r="N366" s="9">
        <v>0.171642005443573</v>
      </c>
      <c r="O366" s="10">
        <v>29.563999938964844</v>
      </c>
      <c r="P366" s="2">
        <f>C366-O366</f>
        <v>-4.6840007781982429</v>
      </c>
      <c r="Q366" s="11">
        <f>((_xlfn.RANK.EQ(F366, PE, 1) / COUNT(PE)) * 0.4) + ((_xlfn.RANK.EQ(N366, Cash_Ratio, 1) / COUNT(Cash_Ratio)) * 0.4) + ((_xlfn.RANK.EQ(M366, Debt_Equity, 0) / COUNT(Debt_Equity)) * 0.2)</f>
        <v>0.2364090438109408</v>
      </c>
      <c r="R366" s="9">
        <v>0.171642005443573</v>
      </c>
      <c r="S366" s="30">
        <f>((_xlfn.RANK.EQ(F366, PE, 1) / COUNT(PE)) * 0.4) + ((_xlfn.RANK.EQ(R366, $R$2:$R$400, 1) / COUNT($R$2:$R$400)) * 0.4) + ((_xlfn.RANK.EQ(M366, Debt_Equity, 0) / COUNT(Debt_Equity)) * 0.2)</f>
        <v>0.30626566416040102</v>
      </c>
      <c r="T366" s="11">
        <f>((_xlfn.RANK.EQ(D366, Alpha, 1) / COUNT(Alpha)) * 0.5) + ((_xlfn.RANK.EQ(E366, Beta, 1) / COUNT(Beta)) * 0.5)</f>
        <v>0.3721804511278195</v>
      </c>
      <c r="U366" s="11">
        <f>((_xlfn.RANK.EQ(H366, Accounts_Re,1 ) / COUNT(Accounts_Re)) * 0.5) + ((_xlfn.RANK.EQ(I366, Acc._payable, 0) / COUNT(Acc._payable)) * 0.5)</f>
        <v>0.12159758495860108</v>
      </c>
      <c r="V366" s="11">
        <f>((_xlfn.RANK.EQ(Q366, $Q$2:$Q$981, 1) / COUNT($Q$2:$Q$981)) * 0.4) + ((_xlfn.RANK.EQ(T366, $T$2:$T$981,1 ) / COUNT($T$2:$T$981)) * 0.4) + ((_xlfn.RANK.EQ(U366, $U$2:$U$981, 1) / COUNT($U$2:$U$981)) * 0.1)</f>
        <v>0.20526315789473687</v>
      </c>
      <c r="W366" s="11">
        <f>((_xlfn.RANK.EQ(AA366, $AA$2:$AA$982, 1) / COUNT($AA$2:$AA$982)) * 0.5) + ((_xlfn.RANK.EQ(AB366, $AB$2:$AB$982,1 ) / COUNT($AB$2:$AB$982)) * 0.5)</f>
        <v>0.11403508771929824</v>
      </c>
      <c r="X366" s="11">
        <f>((_xlfn.RANK.EQ(AC366, $AC$2:$AC$982, 1) / COUNT($AC$2:$AC$983)) * 1)</f>
        <v>0.19799498746867167</v>
      </c>
      <c r="Y366" s="62">
        <f>((_xlfn.RANK.EQ(C366, Price, 0) / COUNT(Price)) * 0.5) + ((_xlfn.RANK.EQ(AD366, Price_BVPS, 1) / COUNT(Price_BVPS)) * 0.5)</f>
        <v>8.771929824561403E-2</v>
      </c>
      <c r="Z366" s="8">
        <f>IF(OR(H366="", I366="", H366=0, I366=0), 0, H366-I366)</f>
        <v>-28000000</v>
      </c>
      <c r="AA366">
        <f>IF(OR(H366="", I366="", H366=0, I366=0), 0, (H366-I366) / ( (ABS(I366))))</f>
        <v>-1.6470588235294117</v>
      </c>
      <c r="AB366">
        <f>IF(OR(H366="", I366="", H366=0, I366=0), 0, (H366-I366) / ( (ABS(H366))))</f>
        <v>-2.5454545454545454</v>
      </c>
      <c r="AC366">
        <f>IF(OR(H366="", I366="", H366=0, I366=0), 0, IF(ABS(H366-I366) = (ABS(H366) + ABS(I366)), 0, (H366-I366) / ((ABS(H366) + ABS(I366)) / 200)))</f>
        <v>0</v>
      </c>
      <c r="AD366" s="2">
        <f>G366-C366</f>
        <v>-21.67674708366394</v>
      </c>
    </row>
    <row r="367" spans="1:30" x14ac:dyDescent="0.25">
      <c r="A367" s="7" t="s">
        <v>748</v>
      </c>
      <c r="B367" s="7" t="s">
        <v>749</v>
      </c>
      <c r="C367" s="8">
        <v>11.75</v>
      </c>
      <c r="D367" s="9">
        <v>0.5099594101980568</v>
      </c>
      <c r="E367" s="9">
        <v>0.79868724509215971</v>
      </c>
      <c r="F367" s="9">
        <v>17.0943603515625</v>
      </c>
      <c r="G367" s="9">
        <v>2.6384038925170898</v>
      </c>
      <c r="H367" s="8">
        <v>-456174</v>
      </c>
      <c r="I367" s="8">
        <v>-81771</v>
      </c>
      <c r="J367" s="68"/>
      <c r="K367" s="7" t="s">
        <v>170</v>
      </c>
      <c r="L367" s="7" t="s">
        <v>32</v>
      </c>
      <c r="M367" s="9">
        <v>0</v>
      </c>
      <c r="N367" s="9">
        <v>5.7553191184997559</v>
      </c>
      <c r="O367" s="10">
        <v>13.628000068664551</v>
      </c>
      <c r="P367" s="2">
        <f>C367-O367</f>
        <v>-1.8780000686645515</v>
      </c>
      <c r="Q367" s="11">
        <f>((_xlfn.RANK.EQ(F367, PE, 1) / COUNT(PE)) * 0.4) + ((_xlfn.RANK.EQ(N367, Cash_Ratio, 1) / COUNT(Cash_Ratio)) * 0.4) + ((_xlfn.RANK.EQ(M367, Debt_Equity, 0) / COUNT(Debt_Equity)) * 0.2)</f>
        <v>0.61051745972705618</v>
      </c>
      <c r="R367" s="9">
        <v>5.7553191184997559</v>
      </c>
      <c r="S367" s="30">
        <f>((_xlfn.RANK.EQ(F367, PE, 1) / COUNT(PE)) * 0.4) + ((_xlfn.RANK.EQ(R367, $R$2:$R$400, 1) / COUNT($R$2:$R$400)) * 0.4) + ((_xlfn.RANK.EQ(M367, Debt_Equity, 0) / COUNT(Debt_Equity)) * 0.2)</f>
        <v>0.61503759398496238</v>
      </c>
      <c r="T367" s="11">
        <f>((_xlfn.RANK.EQ(D367, Alpha, 1) / COUNT(Alpha)) * 0.5) + ((_xlfn.RANK.EQ(E367, Beta, 1) / COUNT(Beta)) * 0.5)</f>
        <v>0.6478696741854636</v>
      </c>
      <c r="U367" s="11">
        <f>((_xlfn.RANK.EQ(H367, Accounts_Re,1 ) / COUNT(Accounts_Re)) * 0.5) + ((_xlfn.RANK.EQ(I367, Acc._payable, 0) / COUNT(Acc._payable)) * 0.5)</f>
        <v>0.48524419726178397</v>
      </c>
      <c r="V367" s="11">
        <f>((_xlfn.RANK.EQ(Q367, $Q$2:$Q$981, 1) / COUNT($Q$2:$Q$981)) * 0.4) + ((_xlfn.RANK.EQ(T367, $T$2:$T$981,1 ) / COUNT($T$2:$T$981)) * 0.4) + ((_xlfn.RANK.EQ(U367, $U$2:$U$981, 1) / COUNT($U$2:$U$981)) * 0.1)</f>
        <v>0.67343358395989972</v>
      </c>
      <c r="W367" s="11">
        <f>((_xlfn.RANK.EQ(AA367, $AA$2:$AA$982, 1) / COUNT($AA$2:$AA$982)) * 0.5) + ((_xlfn.RANK.EQ(AB367, $AB$2:$AB$982,1 ) / COUNT($AB$2:$AB$982)) * 0.5)</f>
        <v>0.14912280701754385</v>
      </c>
      <c r="X367" s="11">
        <f>((_xlfn.RANK.EQ(AC367, $AC$2:$AC$982, 1) / COUNT($AC$2:$AC$983)) * 1)</f>
        <v>7.5187969924812026E-2</v>
      </c>
      <c r="Y367" s="62">
        <f>((_xlfn.RANK.EQ(C367, Price, 0) / COUNT(Price)) * 0.5) + ((_xlfn.RANK.EQ(AD367, Price_BVPS, 1) / COUNT(Price_BVPS)) * 0.5)</f>
        <v>0.53007518796992481</v>
      </c>
      <c r="Z367" s="8">
        <f>IF(OR(H367="", I367="", H367=0, I367=0), 0, H367-I367)</f>
        <v>-374403</v>
      </c>
      <c r="AA367">
        <f>IF(OR(H367="", I367="", H367=0, I367=0), 0, (H367-I367) / ( (ABS(I367))))</f>
        <v>-4.5786770370913894</v>
      </c>
      <c r="AB367">
        <f>IF(OR(H367="", I367="", H367=0, I367=0), 0, (H367-I367) / ( (ABS(H367))))</f>
        <v>-0.82074603111970434</v>
      </c>
      <c r="AC367">
        <f>IF(OR(H367="", I367="", H367=0, I367=0), 0, IF(ABS(H367-I367) = (ABS(H367) + ABS(I367)), 0, (H367-I367) / ((ABS(H367) + ABS(I367)) / 200)))</f>
        <v>-139.19750160332376</v>
      </c>
      <c r="AD367" s="2">
        <f>G367-C367</f>
        <v>-9.1115961074829102</v>
      </c>
    </row>
    <row r="368" spans="1:30" x14ac:dyDescent="0.25">
      <c r="A368" s="29" t="s">
        <v>280</v>
      </c>
      <c r="B368" s="7" t="s">
        <v>281</v>
      </c>
      <c r="C368" s="8">
        <v>21.829999923706055</v>
      </c>
      <c r="D368" s="9">
        <v>1.2673783006557633</v>
      </c>
      <c r="E368" s="9">
        <v>1.3261886387805735</v>
      </c>
      <c r="F368" s="9">
        <v>24.083332061767578</v>
      </c>
      <c r="G368" s="9">
        <v>34.020393371582031</v>
      </c>
      <c r="H368" s="8">
        <v>22500000</v>
      </c>
      <c r="I368" s="8">
        <v>-12200000</v>
      </c>
      <c r="J368" s="68"/>
      <c r="K368" s="7" t="s">
        <v>170</v>
      </c>
      <c r="L368" s="7" t="s">
        <v>32</v>
      </c>
      <c r="M368" s="9">
        <v>40.404041290283203</v>
      </c>
      <c r="N368" s="9">
        <v>1.0213830471038818</v>
      </c>
      <c r="O368" s="10">
        <v>22.686000061035156</v>
      </c>
      <c r="P368" s="2">
        <f>C368-O368</f>
        <v>-0.85600013732910085</v>
      </c>
      <c r="Q368" s="11">
        <f>((_xlfn.RANK.EQ(F368, PE, 1) / COUNT(PE)) * 0.4) + ((_xlfn.RANK.EQ(N368, Cash_Ratio, 1) / COUNT(Cash_Ratio)) * 0.4) + ((_xlfn.RANK.EQ(M368, Debt_Equity, 0) / COUNT(Debt_Equity)) * 0.2)</f>
        <v>0.5445291674415722</v>
      </c>
      <c r="R368" s="9">
        <v>1.0213830471038818</v>
      </c>
      <c r="S368" s="30">
        <f>((_xlfn.RANK.EQ(F368, PE, 1) / COUNT(PE)) * 0.4) + ((_xlfn.RANK.EQ(R368, $R$2:$R$400, 1) / COUNT($R$2:$R$400)) * 0.4) + ((_xlfn.RANK.EQ(M368, Debt_Equity, 0) / COUNT(Debt_Equity)) * 0.2)</f>
        <v>0.57493734335839597</v>
      </c>
      <c r="T368" s="32">
        <f>((_xlfn.RANK.EQ(D368, Alpha, 1) / COUNT(Alpha)) * 0.5) + ((_xlfn.RANK.EQ(E368, Beta, 1) / COUNT(Beta)) * 0.5)</f>
        <v>0.91353383458646609</v>
      </c>
      <c r="U368" s="31">
        <f>((_xlfn.RANK.EQ(H368, Accounts_Re,1 ) / COUNT(Accounts_Re)) * 0.5) + ((_xlfn.RANK.EQ(I368, Acc._payable, 0) / COUNT(Acc._payable)) * 0.5)</f>
        <v>0.89532524144150916</v>
      </c>
      <c r="V368" s="28">
        <f>((_xlfn.RANK.EQ(Q368, $Q$2:$Q$981, 1) / COUNT($Q$2:$Q$981)) * 0.4) + ((_xlfn.RANK.EQ(T368, $T$2:$T$981,1 ) / COUNT($T$2:$T$981)) * 0.4) + ((_xlfn.RANK.EQ(U368, $U$2:$U$981, 1) / COUNT($U$2:$U$981)) * 0.1)</f>
        <v>0.75689223057644106</v>
      </c>
      <c r="W368" s="11">
        <f>((_xlfn.RANK.EQ(AA368, $AA$2:$AA$982, 1) / COUNT($AA$2:$AA$982)) * 0.5) + ((_xlfn.RANK.EQ(AB368, $AB$2:$AB$982,1 ) / COUNT($AB$2:$AB$982)) * 0.5)</f>
        <v>0.918546365914787</v>
      </c>
      <c r="X368" s="11">
        <f>((_xlfn.RANK.EQ(AC368, $AC$2:$AC$982, 1) / COUNT($AC$2:$AC$983)) * 1)</f>
        <v>0.19799498746867167</v>
      </c>
      <c r="Y368" s="62">
        <f>((_xlfn.RANK.EQ(C368, Price, 0) / COUNT(Price)) * 0.5) + ((_xlfn.RANK.EQ(AD368, Price_BVPS, 1) / COUNT(Price_BVPS)) * 0.5)</f>
        <v>0.60401002506265666</v>
      </c>
      <c r="Z368" s="8">
        <f>IF(OR(H368="", I368="", H368=0, I368=0), 0, H368-I368)</f>
        <v>34700000</v>
      </c>
      <c r="AA368">
        <f>IF(OR(H368="", I368="", H368=0, I368=0), 0, (H368-I368) / ( (ABS(I368))))</f>
        <v>2.8442622950819674</v>
      </c>
      <c r="AB368">
        <f>IF(OR(H368="", I368="", H368=0, I368=0), 0, (H368-I368) / ( (ABS(H368))))</f>
        <v>1.5422222222222222</v>
      </c>
      <c r="AC368">
        <f>IF(OR(H368="", I368="", H368=0, I368=0), 0, IF(ABS(H368-I368) = (ABS(H368) + ABS(I368)), 0, (H368-I368) / ((ABS(H368) + ABS(I368)) / 200)))</f>
        <v>0</v>
      </c>
      <c r="AD368" s="2">
        <f>G368-C368</f>
        <v>12.190393447875977</v>
      </c>
    </row>
    <row r="369" spans="1:30" x14ac:dyDescent="0.25">
      <c r="A369" s="7" t="s">
        <v>739</v>
      </c>
      <c r="B369" s="7" t="s">
        <v>740</v>
      </c>
      <c r="C369" s="8">
        <v>11.890000343322754</v>
      </c>
      <c r="D369" s="9">
        <v>-0.29367651263714201</v>
      </c>
      <c r="E369" s="9">
        <v>0.74417860346829112</v>
      </c>
      <c r="F369" s="9">
        <v>25.600650787353516</v>
      </c>
      <c r="G369" s="9">
        <v>7.2927188873291016</v>
      </c>
      <c r="H369" s="8">
        <v>-425736</v>
      </c>
      <c r="I369" s="8">
        <v>-214457</v>
      </c>
      <c r="J369" s="68"/>
      <c r="K369" s="7" t="s">
        <v>170</v>
      </c>
      <c r="L369" s="7" t="s">
        <v>741</v>
      </c>
      <c r="M369" s="9">
        <v>3.165410041809082</v>
      </c>
      <c r="N369" s="9">
        <v>0.3916890025138855</v>
      </c>
      <c r="O369" s="10">
        <v>14.881999969482422</v>
      </c>
      <c r="P369" s="2">
        <f>C369-O369</f>
        <v>-2.991999626159668</v>
      </c>
      <c r="Q369" s="11">
        <f>((_xlfn.RANK.EQ(F369, PE, 1) / COUNT(PE)) * 0.4) + ((_xlfn.RANK.EQ(N369, Cash_Ratio, 1) / COUNT(Cash_Ratio)) * 0.4) + ((_xlfn.RANK.EQ(M369, Debt_Equity, 0) / COUNT(Debt_Equity)) * 0.2)</f>
        <v>0.52511667862235101</v>
      </c>
      <c r="R369" s="9">
        <v>0.3916890025138855</v>
      </c>
      <c r="S369" s="30">
        <f>((_xlfn.RANK.EQ(F369, PE, 1) / COUNT(PE)) * 0.4) + ((_xlfn.RANK.EQ(R369, $R$2:$R$400, 1) / COUNT($R$2:$R$400)) * 0.4) + ((_xlfn.RANK.EQ(M369, Debt_Equity, 0) / COUNT(Debt_Equity)) * 0.2)</f>
        <v>0.57894736842105265</v>
      </c>
      <c r="T369" s="11">
        <f>((_xlfn.RANK.EQ(D369, Alpha, 1) / COUNT(Alpha)) * 0.5) + ((_xlfn.RANK.EQ(E369, Beta, 1) / COUNT(Beta)) * 0.5)</f>
        <v>0.2832080200501253</v>
      </c>
      <c r="U369" s="11">
        <f>((_xlfn.RANK.EQ(H369, Accounts_Re,1 ) / COUNT(Accounts_Re)) * 0.5) + ((_xlfn.RANK.EQ(I369, Acc._payable, 0) / COUNT(Acc._payable)) * 0.5)</f>
        <v>0.4981523931206393</v>
      </c>
      <c r="V369" s="11">
        <f>((_xlfn.RANK.EQ(Q369, $Q$2:$Q$981, 1) / COUNT($Q$2:$Q$981)) * 0.4) + ((_xlfn.RANK.EQ(T369, $T$2:$T$981,1 ) / COUNT($T$2:$T$981)) * 0.4) + ((_xlfn.RANK.EQ(U369, $U$2:$U$981, 1) / COUNT($U$2:$U$981)) * 0.1)</f>
        <v>0.39624060150375939</v>
      </c>
      <c r="W369" s="11">
        <f>((_xlfn.RANK.EQ(AA369, $AA$2:$AA$982, 1) / COUNT($AA$2:$AA$982)) * 0.5) + ((_xlfn.RANK.EQ(AB369, $AB$2:$AB$982,1 ) / COUNT($AB$2:$AB$982)) * 0.5)</f>
        <v>0.22807017543859648</v>
      </c>
      <c r="X369" s="11">
        <f>((_xlfn.RANK.EQ(AC369, $AC$2:$AC$982, 1) / COUNT($AC$2:$AC$983)) * 1)</f>
        <v>0.12531328320802004</v>
      </c>
      <c r="Y369" s="62">
        <f>((_xlfn.RANK.EQ(C369, Price, 0) / COUNT(Price)) * 0.5) + ((_xlfn.RANK.EQ(AD369, Price_BVPS, 1) / COUNT(Price_BVPS)) * 0.5)</f>
        <v>0.65789473684210531</v>
      </c>
      <c r="Z369" s="8">
        <f>IF(OR(H369="", I369="", H369=0, I369=0), 0, H369-I369)</f>
        <v>-211279</v>
      </c>
      <c r="AA369">
        <f>IF(OR(H369="", I369="", H369=0, I369=0), 0, (H369-I369) / ( (ABS(I369))))</f>
        <v>-0.98518117851130993</v>
      </c>
      <c r="AB369">
        <f>IF(OR(H369="", I369="", H369=0, I369=0), 0, (H369-I369) / ( (ABS(H369))))</f>
        <v>-0.49626764003983692</v>
      </c>
      <c r="AC369">
        <f>IF(OR(H369="", I369="", H369=0, I369=0), 0, IF(ABS(H369-I369) = (ABS(H369) + ABS(I369)), 0, (H369-I369) / ((ABS(H369) + ABS(I369)) / 200)))</f>
        <v>-66.004782932646876</v>
      </c>
      <c r="AD369" s="2">
        <f>G369-C369</f>
        <v>-4.5972814559936523</v>
      </c>
    </row>
    <row r="370" spans="1:30" x14ac:dyDescent="0.25">
      <c r="A370" s="7" t="s">
        <v>168</v>
      </c>
      <c r="B370" s="7" t="s">
        <v>169</v>
      </c>
      <c r="C370" s="8">
        <v>25.569999694824219</v>
      </c>
      <c r="D370" s="9">
        <v>-0.18460706694912751</v>
      </c>
      <c r="E370" s="9">
        <v>1.3656215009665384</v>
      </c>
      <c r="F370" s="9">
        <v>24.261783599853516</v>
      </c>
      <c r="G370" s="9">
        <v>9.8021478652954102</v>
      </c>
      <c r="H370" s="8">
        <v>21700000</v>
      </c>
      <c r="I370" s="8">
        <v>13300000</v>
      </c>
      <c r="J370" s="68"/>
      <c r="K370" s="7" t="s">
        <v>170</v>
      </c>
      <c r="L370" s="7" t="s">
        <v>24</v>
      </c>
      <c r="M370" s="9">
        <v>80.725921630859375</v>
      </c>
      <c r="N370" s="9">
        <v>0.83100497722625732</v>
      </c>
      <c r="O370" s="10">
        <v>29.931999969482423</v>
      </c>
      <c r="P370" s="2">
        <f>C370-O370</f>
        <v>-4.3620002746582038</v>
      </c>
      <c r="Q370" s="11">
        <f>((_xlfn.RANK.EQ(F370, PE, 1) / COUNT(PE)) * 0.4) + ((_xlfn.RANK.EQ(N370, Cash_Ratio, 1) / COUNT(Cash_Ratio)) * 0.4) + ((_xlfn.RANK.EQ(M370, Debt_Equity, 0) / COUNT(Debt_Equity)) * 0.2)</f>
        <v>0.4938937449631145</v>
      </c>
      <c r="R370" s="9">
        <v>0.83100497722625732</v>
      </c>
      <c r="S370" s="30">
        <f>((_xlfn.RANK.EQ(F370, PE, 1) / COUNT(PE)) * 0.4) + ((_xlfn.RANK.EQ(R370, $R$2:$R$400, 1) / COUNT($R$2:$R$400)) * 0.4) + ((_xlfn.RANK.EQ(M370, Debt_Equity, 0) / COUNT(Debt_Equity)) * 0.2)</f>
        <v>0.52882205513784464</v>
      </c>
      <c r="T370" s="11">
        <f>((_xlfn.RANK.EQ(D370, Alpha, 1) / COUNT(Alpha)) * 0.5) + ((_xlfn.RANK.EQ(E370, Beta, 1) / COUNT(Beta)) * 0.5)</f>
        <v>0.52005012531328321</v>
      </c>
      <c r="U370" s="11">
        <f>((_xlfn.RANK.EQ(H370, Accounts_Re,1 ) / COUNT(Accounts_Re)) * 0.5) + ((_xlfn.RANK.EQ(I370, Acc._payable, 0) / COUNT(Acc._payable)) * 0.5)</f>
        <v>0.51163052872872117</v>
      </c>
      <c r="V370" s="11">
        <f>((_xlfn.RANK.EQ(Q370, $Q$2:$Q$981, 1) / COUNT($Q$2:$Q$981)) * 0.4) + ((_xlfn.RANK.EQ(T370, $T$2:$T$981,1 ) / COUNT($T$2:$T$981)) * 0.4) + ((_xlfn.RANK.EQ(U370, $U$2:$U$981, 1) / COUNT($U$2:$U$981)) * 0.1)</f>
        <v>0.53383458646616544</v>
      </c>
      <c r="W370" s="11">
        <f>((_xlfn.RANK.EQ(AA370, $AA$2:$AA$982, 1) / COUNT($AA$2:$AA$982)) * 0.5) + ((_xlfn.RANK.EQ(AB370, $AB$2:$AB$982,1 ) / COUNT($AB$2:$AB$982)) * 0.5)</f>
        <v>0.7957393483709273</v>
      </c>
      <c r="X370" s="11">
        <f>((_xlfn.RANK.EQ(AC370, $AC$2:$AC$982, 1) / COUNT($AC$2:$AC$983)) * 1)</f>
        <v>0.88721804511278191</v>
      </c>
      <c r="Y370" s="62">
        <f>((_xlfn.RANK.EQ(C370, Price, 0) / COUNT(Price)) * 0.5) + ((_xlfn.RANK.EQ(AD370, Price_BVPS, 1) / COUNT(Price_BVPS)) * 0.5)</f>
        <v>0.12280701754385964</v>
      </c>
      <c r="Z370" s="8">
        <f>IF(OR(H370="", I370="", H370=0, I370=0), 0, H370-I370)</f>
        <v>8400000</v>
      </c>
      <c r="AA370">
        <f>IF(OR(H370="", I370="", H370=0, I370=0), 0, (H370-I370) / ( (ABS(I370))))</f>
        <v>0.63157894736842102</v>
      </c>
      <c r="AB370">
        <f>IF(OR(H370="", I370="", H370=0, I370=0), 0, (H370-I370) / ( (ABS(H370))))</f>
        <v>0.38709677419354838</v>
      </c>
      <c r="AC370">
        <f>IF(OR(H370="", I370="", H370=0, I370=0), 0, IF(ABS(H370-I370) = (ABS(H370) + ABS(I370)), 0, (H370-I370) / ((ABS(H370) + ABS(I370)) / 200)))</f>
        <v>48</v>
      </c>
      <c r="AD370" s="2">
        <f>G370-C370</f>
        <v>-15.767851829528809</v>
      </c>
    </row>
    <row r="371" spans="1:30" x14ac:dyDescent="0.25">
      <c r="A371" s="34" t="s">
        <v>412</v>
      </c>
      <c r="B371" s="7" t="s">
        <v>413</v>
      </c>
      <c r="C371" s="8">
        <v>18.180000305175781</v>
      </c>
      <c r="D371" s="9">
        <v>-0.99229907211648283</v>
      </c>
      <c r="E371" s="9">
        <v>1.7230625159414708</v>
      </c>
      <c r="F371" s="9">
        <v>16.089208602905273</v>
      </c>
      <c r="G371" s="9">
        <v>4.8441457748413086</v>
      </c>
      <c r="H371" s="8">
        <v>96000000</v>
      </c>
      <c r="I371" s="8">
        <v>-25000000</v>
      </c>
      <c r="J371" s="68"/>
      <c r="K371" s="7" t="s">
        <v>170</v>
      </c>
      <c r="L371" s="7" t="s">
        <v>24</v>
      </c>
      <c r="M371" s="9">
        <v>585.24139404296875</v>
      </c>
      <c r="N371" s="9">
        <v>0.38792499899864197</v>
      </c>
      <c r="O371" s="10">
        <v>21.796000289916993</v>
      </c>
      <c r="P371" s="2">
        <f>C371-O371</f>
        <v>-3.6159999847412116</v>
      </c>
      <c r="Q371" s="11">
        <f>((_xlfn.RANK.EQ(F371, PE, 1) / COUNT(PE)) * 0.4) + ((_xlfn.RANK.EQ(N371, Cash_Ratio, 1) / COUNT(Cash_Ratio)) * 0.4) + ((_xlfn.RANK.EQ(M371, Debt_Equity, 0) / COUNT(Debt_Equity)) * 0.2)</f>
        <v>0.24259057537837528</v>
      </c>
      <c r="R371" s="9">
        <v>0.38792499899864197</v>
      </c>
      <c r="S371" s="30">
        <f>((_xlfn.RANK.EQ(F371, PE, 1) / COUNT(PE)) * 0.4) + ((_xlfn.RANK.EQ(R371, $R$2:$R$400, 1) / COUNT($R$2:$R$400)) * 0.4) + ((_xlfn.RANK.EQ(M371, Debt_Equity, 0) / COUNT(Debt_Equity)) * 0.2)</f>
        <v>0.29724310776942359</v>
      </c>
      <c r="T371" s="11">
        <f>((_xlfn.RANK.EQ(D371, Alpha, 1) / COUNT(Alpha)) * 0.5) + ((_xlfn.RANK.EQ(E371, Beta, 1) / COUNT(Beta)) * 0.5)</f>
        <v>0.4899749373433584</v>
      </c>
      <c r="U371" s="31">
        <f>((_xlfn.RANK.EQ(H371, Accounts_Re,1 ) / COUNT(Accounts_Re)) * 0.5) + ((_xlfn.RANK.EQ(I371, Acc._payable, 0) / COUNT(Acc._payable)) * 0.5)</f>
        <v>0.96916688587426258</v>
      </c>
      <c r="V371" s="11">
        <f>((_xlfn.RANK.EQ(Q371, $Q$2:$Q$981, 1) / COUNT($Q$2:$Q$981)) * 0.4) + ((_xlfn.RANK.EQ(T371, $T$2:$T$981,1 ) / COUNT($T$2:$T$981)) * 0.4) + ((_xlfn.RANK.EQ(U371, $U$2:$U$981, 1) / COUNT($U$2:$U$981)) * 0.1)</f>
        <v>0.38245614035087722</v>
      </c>
      <c r="W371" s="33">
        <f>((_xlfn.RANK.EQ(AA371, $AA$2:$AA$982, 1) / COUNT($AA$2:$AA$982)) * 0.5) + ((_xlfn.RANK.EQ(AB371, $AB$2:$AB$982,1 ) / COUNT($AB$2:$AB$982)) * 0.5)</f>
        <v>0.92481203007518786</v>
      </c>
      <c r="X371" s="11">
        <f>((_xlfn.RANK.EQ(AC371, $AC$2:$AC$982, 1) / COUNT($AC$2:$AC$983)) * 1)</f>
        <v>0.19799498746867167</v>
      </c>
      <c r="Y371" s="62">
        <f>((_xlfn.RANK.EQ(C371, Price, 0) / COUNT(Price)) * 0.5) + ((_xlfn.RANK.EQ(AD371, Price_BVPS, 1) / COUNT(Price_BVPS)) * 0.5)</f>
        <v>0.27192982456140347</v>
      </c>
      <c r="Z371" s="8">
        <f>IF(OR(H371="", I371="", H371=0, I371=0), 0, H371-I371)</f>
        <v>121000000</v>
      </c>
      <c r="AA371">
        <f>IF(OR(H371="", I371="", H371=0, I371=0), 0, (H371-I371) / ( (ABS(I371))))</f>
        <v>4.84</v>
      </c>
      <c r="AB371">
        <f>IF(OR(H371="", I371="", H371=0, I371=0), 0, (H371-I371) / ( (ABS(H371))))</f>
        <v>1.2604166666666667</v>
      </c>
      <c r="AC371">
        <f>IF(OR(H371="", I371="", H371=0, I371=0), 0, IF(ABS(H371-I371) = (ABS(H371) + ABS(I371)), 0, (H371-I371) / ((ABS(H371) + ABS(I371)) / 200)))</f>
        <v>0</v>
      </c>
      <c r="AD371" s="2">
        <f>G371-C371</f>
        <v>-13.335854530334473</v>
      </c>
    </row>
    <row r="372" spans="1:30" x14ac:dyDescent="0.25">
      <c r="A372" s="7" t="s">
        <v>271</v>
      </c>
      <c r="B372" s="7" t="s">
        <v>272</v>
      </c>
      <c r="C372" s="8">
        <v>22.270000457763672</v>
      </c>
      <c r="D372" s="9">
        <v>-0.40066715055889107</v>
      </c>
      <c r="E372" s="9">
        <v>1.5376120828583595</v>
      </c>
      <c r="F372" s="9">
        <v>261.46536254882813</v>
      </c>
      <c r="G372" s="9">
        <v>4.2694320678710938</v>
      </c>
      <c r="H372" s="8">
        <v>-32100000</v>
      </c>
      <c r="I372" s="8">
        <v>-41300000</v>
      </c>
      <c r="J372" s="68"/>
      <c r="K372" s="7" t="s">
        <v>202</v>
      </c>
      <c r="L372" s="7" t="s">
        <v>263</v>
      </c>
      <c r="M372" s="9">
        <v>45.031745910644531</v>
      </c>
      <c r="N372" s="9">
        <v>1.2765530347824097</v>
      </c>
      <c r="O372" s="10">
        <v>25.988000106811523</v>
      </c>
      <c r="P372" s="2">
        <f>C372-O372</f>
        <v>-3.7179996490478509</v>
      </c>
      <c r="Q372" s="11">
        <f>((_xlfn.RANK.EQ(F372, PE, 1) / COUNT(PE)) * 0.4) + ((_xlfn.RANK.EQ(N372, Cash_Ratio, 1) / COUNT(Cash_Ratio)) * 0.4) + ((_xlfn.RANK.EQ(M372, Debt_Equity, 0) / COUNT(Debt_Equity)) * 0.2)</f>
        <v>0.78951973573509759</v>
      </c>
      <c r="R372" s="9">
        <v>1.2765530347824097</v>
      </c>
      <c r="S372" s="30">
        <f>((_xlfn.RANK.EQ(F372, PE, 1) / COUNT(PE)) * 0.4) + ((_xlfn.RANK.EQ(R372, $R$2:$R$400, 1) / COUNT($R$2:$R$400)) * 0.4) + ((_xlfn.RANK.EQ(M372, Debt_Equity, 0) / COUNT(Debt_Equity)) * 0.2)</f>
        <v>0.81253132832080199</v>
      </c>
      <c r="T372" s="11">
        <f>((_xlfn.RANK.EQ(D372, Alpha, 1) / COUNT(Alpha)) * 0.5) + ((_xlfn.RANK.EQ(E372, Beta, 1) / COUNT(Beta)) * 0.5)</f>
        <v>0.50626566416040097</v>
      </c>
      <c r="U372" s="11">
        <f>((_xlfn.RANK.EQ(H372, Accounts_Re,1 ) / COUNT(Accounts_Re)) * 0.5) + ((_xlfn.RANK.EQ(I372, Acc._payable, 0) / COUNT(Acc._payable)) * 0.5)</f>
        <v>0.52348026505329881</v>
      </c>
      <c r="V372" s="11">
        <f>((_xlfn.RANK.EQ(Q372, $Q$2:$Q$981, 1) / COUNT($Q$2:$Q$981)) * 0.4) + ((_xlfn.RANK.EQ(T372, $T$2:$T$981,1 ) / COUNT($T$2:$T$981)) * 0.4) + ((_xlfn.RANK.EQ(U372, $U$2:$U$981, 1) / COUNT($U$2:$U$981)) * 0.1)</f>
        <v>0.66766917293233086</v>
      </c>
      <c r="W372" s="11">
        <f>((_xlfn.RANK.EQ(AA372, $AA$2:$AA$982, 1) / COUNT($AA$2:$AA$982)) * 0.5) + ((_xlfn.RANK.EQ(AB372, $AB$2:$AB$982,1 ) / COUNT($AB$2:$AB$982)) * 0.5)</f>
        <v>0.76315789473684204</v>
      </c>
      <c r="X372" s="11">
        <f>((_xlfn.RANK.EQ(AC372, $AC$2:$AC$982, 1) / COUNT($AC$2:$AC$983)) * 1)</f>
        <v>0.8621553884711779</v>
      </c>
      <c r="Y372" s="62">
        <f>((_xlfn.RANK.EQ(C372, Price, 0) / COUNT(Price)) * 0.5) + ((_xlfn.RANK.EQ(AD372, Price_BVPS, 1) / COUNT(Price_BVPS)) * 0.5)</f>
        <v>0.14661654135338345</v>
      </c>
      <c r="Z372" s="8">
        <f>IF(OR(H372="", I372="", H372=0, I372=0), 0, H372-I372)</f>
        <v>9200000</v>
      </c>
      <c r="AA372">
        <f>IF(OR(H372="", I372="", H372=0, I372=0), 0, (H372-I372) / ( (ABS(I372))))</f>
        <v>0.22276029055690072</v>
      </c>
      <c r="AB372">
        <f>IF(OR(H372="", I372="", H372=0, I372=0), 0, (H372-I372) / ( (ABS(H372))))</f>
        <v>0.28660436137071649</v>
      </c>
      <c r="AC372">
        <f>IF(OR(H372="", I372="", H372=0, I372=0), 0, IF(ABS(H372-I372) = (ABS(H372) + ABS(I372)), 0, (H372-I372) / ((ABS(H372) + ABS(I372)) / 200)))</f>
        <v>25.068119891008173</v>
      </c>
      <c r="AD372" s="2">
        <f>G372-C372</f>
        <v>-18.000568389892578</v>
      </c>
    </row>
    <row r="373" spans="1:30" x14ac:dyDescent="0.25">
      <c r="A373" s="7" t="s">
        <v>200</v>
      </c>
      <c r="B373" s="7" t="s">
        <v>201</v>
      </c>
      <c r="C373" s="8">
        <v>24.690000534057617</v>
      </c>
      <c r="D373" s="9">
        <v>-0.12460986432440392</v>
      </c>
      <c r="E373" s="9">
        <v>1.0964783627692907</v>
      </c>
      <c r="F373" s="9">
        <v>106.93534088134766</v>
      </c>
      <c r="G373" s="9">
        <v>1.476747989654541</v>
      </c>
      <c r="H373" s="8">
        <v>18165984</v>
      </c>
      <c r="I373" s="8">
        <v>38785024</v>
      </c>
      <c r="J373" s="68"/>
      <c r="K373" s="7" t="s">
        <v>202</v>
      </c>
      <c r="L373" s="29" t="s">
        <v>155</v>
      </c>
      <c r="M373" s="9">
        <v>85.501991271972656</v>
      </c>
      <c r="N373" s="9">
        <v>0.57016599178314209</v>
      </c>
      <c r="O373" s="10">
        <v>28.197999954223633</v>
      </c>
      <c r="P373" s="2">
        <f>C373-O373</f>
        <v>-3.5079994201660156</v>
      </c>
      <c r="Q373" s="11">
        <f>((_xlfn.RANK.EQ(F373, PE, 1) / COUNT(PE)) * 0.4) + ((_xlfn.RANK.EQ(N373, Cash_Ratio, 1) / COUNT(Cash_Ratio)) * 0.4) + ((_xlfn.RANK.EQ(M373, Debt_Equity, 0) / COUNT(Debt_Equity)) * 0.2)</f>
        <v>0.65345519275219865</v>
      </c>
      <c r="R373" s="9">
        <v>0.57016599178314209</v>
      </c>
      <c r="S373" s="30">
        <f>((_xlfn.RANK.EQ(F373, PE, 1) / COUNT(PE)) * 0.4) + ((_xlfn.RANK.EQ(R373, $R$2:$R$400, 1) / COUNT($R$2:$R$400)) * 0.4) + ((_xlfn.RANK.EQ(M373, Debt_Equity, 0) / COUNT(Debt_Equity)) * 0.2)</f>
        <v>0.69824561403508778</v>
      </c>
      <c r="T373" s="11">
        <f>((_xlfn.RANK.EQ(D373, Alpha, 1) / COUNT(Alpha)) * 0.5) + ((_xlfn.RANK.EQ(E373, Beta, 1) / COUNT(Beta)) * 0.5)</f>
        <v>0.46867167919799502</v>
      </c>
      <c r="U373" s="11">
        <f>((_xlfn.RANK.EQ(H373, Accounts_Re,1 ) / COUNT(Accounts_Re)) * 0.5) + ((_xlfn.RANK.EQ(I373, Acc._payable, 0) / COUNT(Acc._payable)) * 0.5)</f>
        <v>0.47517943707489385</v>
      </c>
      <c r="V373" s="11">
        <f>((_xlfn.RANK.EQ(Q373, $Q$2:$Q$981, 1) / COUNT($Q$2:$Q$981)) * 0.4) + ((_xlfn.RANK.EQ(T373, $T$2:$T$981,1 ) / COUNT($T$2:$T$981)) * 0.4) + ((_xlfn.RANK.EQ(U373, $U$2:$U$981, 1) / COUNT($U$2:$U$981)) * 0.1)</f>
        <v>0.55538847117794488</v>
      </c>
      <c r="W373" s="11">
        <f>((_xlfn.RANK.EQ(AA373, $AA$2:$AA$982, 1) / COUNT($AA$2:$AA$982)) * 0.5) + ((_xlfn.RANK.EQ(AB373, $AB$2:$AB$982,1 ) / COUNT($AB$2:$AB$982)) * 0.5)</f>
        <v>0.20927318295739347</v>
      </c>
      <c r="X373" s="11">
        <f>((_xlfn.RANK.EQ(AC373, $AC$2:$AC$982, 1) / COUNT($AC$2:$AC$983)) * 1)</f>
        <v>0.11528822055137844</v>
      </c>
      <c r="Y373" s="62">
        <f>((_xlfn.RANK.EQ(C373, Price, 0) / COUNT(Price)) * 0.5) + ((_xlfn.RANK.EQ(AD373, Price_BVPS, 1) / COUNT(Price_BVPS)) * 0.5)</f>
        <v>8.646616541353383E-2</v>
      </c>
      <c r="Z373" s="8">
        <f>IF(OR(H373="", I373="", H373=0, I373=0), 0, H373-I373)</f>
        <v>-20619040</v>
      </c>
      <c r="AA373">
        <f>IF(OR(H373="", I373="", H373=0, I373=0), 0, (H373-I373) / ( (ABS(I373))))</f>
        <v>-0.53162375250818461</v>
      </c>
      <c r="AB373">
        <f>IF(OR(H373="", I373="", H373=0, I373=0), 0, (H373-I373) / ( (ABS(H373))))</f>
        <v>-1.1350356798728878</v>
      </c>
      <c r="AC373">
        <f>IF(OR(H373="", I373="", H373=0, I373=0), 0, IF(ABS(H373-I373) = (ABS(H373) + ABS(I373)), 0, (H373-I373) / ((ABS(H373) + ABS(I373)) / 200)))</f>
        <v>-72.409745583431999</v>
      </c>
      <c r="AD373" s="2">
        <f>G373-C373</f>
        <v>-23.213252544403076</v>
      </c>
    </row>
    <row r="374" spans="1:30" x14ac:dyDescent="0.25">
      <c r="A374" s="34" t="s">
        <v>904</v>
      </c>
      <c r="B374" s="35" t="s">
        <v>905</v>
      </c>
      <c r="C374" s="36">
        <v>10.609999656677246</v>
      </c>
      <c r="D374" s="37">
        <v>-0.48180141356671446</v>
      </c>
      <c r="E374" s="37">
        <v>0.9877682977837452</v>
      </c>
      <c r="F374" s="37">
        <v>122.38028717041016</v>
      </c>
      <c r="G374" s="37">
        <v>10.726560592651367</v>
      </c>
      <c r="H374" s="36">
        <v>-11238000</v>
      </c>
      <c r="I374" s="36">
        <v>-10828000</v>
      </c>
      <c r="J374" s="72"/>
      <c r="K374" s="35" t="s">
        <v>202</v>
      </c>
      <c r="L374" s="35" t="s">
        <v>65</v>
      </c>
      <c r="M374" s="37">
        <v>109.83497619628906</v>
      </c>
      <c r="N374" s="37">
        <v>0.2706960141658783</v>
      </c>
      <c r="O374" s="38">
        <v>13.406999778747558</v>
      </c>
      <c r="P374" s="39">
        <f>C374-O374</f>
        <v>-2.7970001220703118</v>
      </c>
      <c r="Q374" s="11">
        <f>((_xlfn.RANK.EQ(F374, PE, 1) / COUNT(PE)) * 0.4) + ((_xlfn.RANK.EQ(N374, Cash_Ratio, 1) / COUNT(Cash_Ratio)) * 0.4) + ((_xlfn.RANK.EQ(M374, Debt_Equity, 0) / COUNT(Debt_Equity)) * 0.2)</f>
        <v>0.58848711885721372</v>
      </c>
      <c r="R374" s="37">
        <v>0.2706960141658783</v>
      </c>
      <c r="S374" s="30">
        <f>((_xlfn.RANK.EQ(F374, PE, 1) / COUNT(PE)) * 0.4) + ((_xlfn.RANK.EQ(R374, $R$2:$R$400, 1) / COUNT($R$2:$R$400)) * 0.4) + ((_xlfn.RANK.EQ(M374, Debt_Equity, 0) / COUNT(Debt_Equity)) * 0.2)</f>
        <v>0.65012531328320811</v>
      </c>
      <c r="T374" s="40">
        <f>((_xlfn.RANK.EQ(D374, Alpha, 1) / COUNT(Alpha)) * 0.5) + ((_xlfn.RANK.EQ(E374, Beta, 1) / COUNT(Beta)) * 0.5)</f>
        <v>0.34962406015037595</v>
      </c>
      <c r="U374" s="40">
        <f>((_xlfn.RANK.EQ(H374, Accounts_Re,1 ) / COUNT(Accounts_Re)) * 0.5) + ((_xlfn.RANK.EQ(I374, Acc._payable, 0) / COUNT(Acc._payable)) * 0.5)</f>
        <v>0.49632983853794799</v>
      </c>
      <c r="V374" s="40">
        <f>((_xlfn.RANK.EQ(Q374, $Q$2:$Q$981, 1) / COUNT($Q$2:$Q$981)) * 0.4) + ((_xlfn.RANK.EQ(T374, $T$2:$T$981,1 ) / COUNT($T$2:$T$981)) * 0.4) + ((_xlfn.RANK.EQ(U374, $U$2:$U$981, 1) / COUNT($U$2:$U$981)) * 0.1)</f>
        <v>0.48070175438596491</v>
      </c>
      <c r="W374" s="40">
        <f>((_xlfn.RANK.EQ(AA374, $AA$2:$AA$982, 1) / COUNT($AA$2:$AA$982)) * 0.5) + ((_xlfn.RANK.EQ(AB374, $AB$2:$AB$982,1 ) / COUNT($AB$2:$AB$982)) * 0.5)</f>
        <v>0.31704260651629068</v>
      </c>
      <c r="X374" s="40">
        <f>((_xlfn.RANK.EQ(AC374, $AC$2:$AC$982, 1) / COUNT($AC$2:$AC$983)) * 1)</f>
        <v>0.19047619047619047</v>
      </c>
      <c r="Y374" s="63">
        <f>((_xlfn.RANK.EQ(C374, Price, 0) / COUNT(Price)) * 0.5) + ((_xlfn.RANK.EQ(AD374, Price_BVPS, 1) / COUNT(Price_BVPS)) * 0.5)</f>
        <v>0.8621553884711779</v>
      </c>
      <c r="Z374" s="36">
        <f>IF(OR(H374="", I374="", H374=0, I374=0), 0, H374-I374)</f>
        <v>-410000</v>
      </c>
      <c r="AA374" s="41">
        <f>IF(OR(H374="", I374="", H374=0, I374=0), 0, (H374-I374) / ( (ABS(I374))))</f>
        <v>-3.7864794975988179E-2</v>
      </c>
      <c r="AB374" s="41">
        <f>IF(OR(H374="", I374="", H374=0, I374=0), 0, (H374-I374) / ( (ABS(H374))))</f>
        <v>-3.6483360028474819E-2</v>
      </c>
      <c r="AC374" s="41">
        <f>IF(OR(H374="", I374="", H374=0, I374=0), 0, IF(ABS(H374-I374) = (ABS(H374) + ABS(I374)), 0, (H374-I374) / ((ABS(H374) + ABS(I374)) / 200)))</f>
        <v>-3.716124354210097</v>
      </c>
      <c r="AD374" s="39">
        <f>G374-C374</f>
        <v>0.11656093597412109</v>
      </c>
    </row>
    <row r="375" spans="1:30" x14ac:dyDescent="0.25">
      <c r="A375" s="29" t="s">
        <v>636</v>
      </c>
      <c r="B375" s="7" t="s">
        <v>637</v>
      </c>
      <c r="C375" s="8">
        <v>13.539999961853027</v>
      </c>
      <c r="D375" s="9">
        <v>0.8998636733791423</v>
      </c>
      <c r="E375" s="9">
        <v>1.2678792438402409</v>
      </c>
      <c r="F375" s="9">
        <v>1576.8702392578125</v>
      </c>
      <c r="G375" s="9">
        <v>3.3863339424133301</v>
      </c>
      <c r="H375" s="8">
        <v>14145000</v>
      </c>
      <c r="I375" s="8">
        <v>-13827000</v>
      </c>
      <c r="J375" s="68"/>
      <c r="K375" s="7" t="s">
        <v>68</v>
      </c>
      <c r="L375" s="7" t="s">
        <v>144</v>
      </c>
      <c r="M375" s="9">
        <v>37.131881713867188</v>
      </c>
      <c r="N375" s="9">
        <v>0.30184099078178406</v>
      </c>
      <c r="O375" s="10">
        <v>15.869999885559082</v>
      </c>
      <c r="P375" s="2">
        <f>C375-O375</f>
        <v>-2.3299999237060547</v>
      </c>
      <c r="Q375" s="11">
        <f>((_xlfn.RANK.EQ(F375, PE, 1) / COUNT(PE)) * 0.4) + ((_xlfn.RANK.EQ(N375, Cash_Ratio, 1) / COUNT(Cash_Ratio)) * 0.4) + ((_xlfn.RANK.EQ(M375, Debt_Equity, 0) / COUNT(Debt_Equity)) * 0.2)</f>
        <v>0.6992233233259828</v>
      </c>
      <c r="R375" s="9">
        <v>0.30184099078178406</v>
      </c>
      <c r="S375" s="30">
        <f>((_xlfn.RANK.EQ(F375, PE, 1) / COUNT(PE)) * 0.4) + ((_xlfn.RANK.EQ(R375, $R$2:$R$400, 1) / COUNT($R$2:$R$400)) * 0.4) + ((_xlfn.RANK.EQ(M375, Debt_Equity, 0) / COUNT(Debt_Equity)) * 0.2)</f>
        <v>0.7583959899749374</v>
      </c>
      <c r="T375" s="11">
        <f>((_xlfn.RANK.EQ(D375, Alpha, 1) / COUNT(Alpha)) * 0.5) + ((_xlfn.RANK.EQ(E375, Beta, 1) / COUNT(Beta)) * 0.5)</f>
        <v>0.87719298245614041</v>
      </c>
      <c r="U375" s="31">
        <f>((_xlfn.RANK.EQ(H375, Accounts_Re,1 ) / COUNT(Accounts_Re)) * 0.5) + ((_xlfn.RANK.EQ(I375, Acc._payable, 0) / COUNT(Acc._payable)) * 0.5)</f>
        <v>0.8812771660842007</v>
      </c>
      <c r="V375" s="28">
        <f>((_xlfn.RANK.EQ(Q375, $Q$2:$Q$981, 1) / COUNT($Q$2:$Q$981)) * 0.4) + ((_xlfn.RANK.EQ(T375, $T$2:$T$981,1 ) / COUNT($T$2:$T$981)) * 0.4) + ((_xlfn.RANK.EQ(U375, $U$2:$U$981, 1) / COUNT($U$2:$U$981)) * 0.1)</f>
        <v>0.83458646616541365</v>
      </c>
      <c r="W375" s="11">
        <f>((_xlfn.RANK.EQ(AA375, $AA$2:$AA$982, 1) / COUNT($AA$2:$AA$982)) * 0.5) + ((_xlfn.RANK.EQ(AB375, $AB$2:$AB$982,1 ) / COUNT($AB$2:$AB$982)) * 0.5)</f>
        <v>0.91729323308270683</v>
      </c>
      <c r="X375" s="11">
        <f>((_xlfn.RANK.EQ(AC375, $AC$2:$AC$982, 1) / COUNT($AC$2:$AC$983)) * 1)</f>
        <v>0.19799498746867167</v>
      </c>
      <c r="Y375" s="62">
        <f>((_xlfn.RANK.EQ(C375, Price, 0) / COUNT(Price)) * 0.5) + ((_xlfn.RANK.EQ(AD375, Price_BVPS, 1) / COUNT(Price_BVPS)) * 0.5)</f>
        <v>0.43107769423558895</v>
      </c>
      <c r="Z375" s="8">
        <f>IF(OR(H375="", I375="", H375=0, I375=0), 0, H375-I375)</f>
        <v>27972000</v>
      </c>
      <c r="AA375">
        <f>IF(OR(H375="", I375="", H375=0, I375=0), 0, (H375-I375) / ( (ABS(I375))))</f>
        <v>2.0229984812323716</v>
      </c>
      <c r="AB375">
        <f>IF(OR(H375="", I375="", H375=0, I375=0), 0, (H375-I375) / ( (ABS(H375))))</f>
        <v>1.9775185577942735</v>
      </c>
      <c r="AC375">
        <f>IF(OR(H375="", I375="", H375=0, I375=0), 0, IF(ABS(H375-I375) = (ABS(H375) + ABS(I375)), 0, (H375-I375) / ((ABS(H375) + ABS(I375)) / 200)))</f>
        <v>0</v>
      </c>
      <c r="AD375" s="2">
        <f>G375-C375</f>
        <v>-10.153666019439697</v>
      </c>
    </row>
    <row r="376" spans="1:30" x14ac:dyDescent="0.25">
      <c r="A376" s="29" t="s">
        <v>66</v>
      </c>
      <c r="B376" s="7" t="s">
        <v>67</v>
      </c>
      <c r="C376" s="8">
        <v>27.799999237060547</v>
      </c>
      <c r="D376" s="9">
        <v>1.2262569224769213</v>
      </c>
      <c r="E376" s="9">
        <v>2.0997853619656257</v>
      </c>
      <c r="F376" s="9">
        <v>59.549350738525391</v>
      </c>
      <c r="G376" s="9">
        <v>15.465409278869629</v>
      </c>
      <c r="H376" s="8">
        <v>-793000</v>
      </c>
      <c r="I376" s="8">
        <v>-1349000</v>
      </c>
      <c r="J376" s="68"/>
      <c r="K376" s="7" t="s">
        <v>68</v>
      </c>
      <c r="L376" s="7" t="s">
        <v>65</v>
      </c>
      <c r="M376" s="9">
        <v>29.587747573852539</v>
      </c>
      <c r="N376" s="9">
        <v>0.34409201145172119</v>
      </c>
      <c r="O376" s="10">
        <v>31.307999801635741</v>
      </c>
      <c r="P376" s="2">
        <f>C376-O376</f>
        <v>-3.5080005645751946</v>
      </c>
      <c r="Q376" s="11">
        <f>((_xlfn.RANK.EQ(F376, PE, 1) / COUNT(PE)) * 0.4) + ((_xlfn.RANK.EQ(N376, Cash_Ratio, 1) / COUNT(Cash_Ratio)) * 0.4) + ((_xlfn.RANK.EQ(M376, Debt_Equity, 0) / COUNT(Debt_Equity)) * 0.2)</f>
        <v>0.60954860649857856</v>
      </c>
      <c r="R376" s="9">
        <v>0.34409201145172119</v>
      </c>
      <c r="S376" s="30">
        <f>((_xlfn.RANK.EQ(F376, PE, 1) / COUNT(PE)) * 0.4) + ((_xlfn.RANK.EQ(R376, $R$2:$R$400, 1) / COUNT($R$2:$R$400)) * 0.4) + ((_xlfn.RANK.EQ(M376, Debt_Equity, 0) / COUNT(Debt_Equity)) * 0.2)</f>
        <v>0.66666666666666674</v>
      </c>
      <c r="T376" s="32">
        <f>((_xlfn.RANK.EQ(D376, Alpha, 1) / COUNT(Alpha)) * 0.5) + ((_xlfn.RANK.EQ(E376, Beta, 1) / COUNT(Beta)) * 0.5)</f>
        <v>0.98496240601503759</v>
      </c>
      <c r="U376" s="11">
        <f>((_xlfn.RANK.EQ(H376, Accounts_Re,1 ) / COUNT(Accounts_Re)) * 0.5) + ((_xlfn.RANK.EQ(I376, Acc._payable, 0) / COUNT(Acc._payable)) * 0.5)</f>
        <v>0.5357371011987524</v>
      </c>
      <c r="V376" s="28">
        <f>((_xlfn.RANK.EQ(Q376, $Q$2:$Q$981, 1) / COUNT($Q$2:$Q$981)) * 0.4) + ((_xlfn.RANK.EQ(T376, $T$2:$T$981,1 ) / COUNT($T$2:$T$981)) * 0.4) + ((_xlfn.RANK.EQ(U376, $U$2:$U$981, 1) / COUNT($U$2:$U$981)) * 0.1)</f>
        <v>0.7912280701754385</v>
      </c>
      <c r="W376" s="11">
        <f>((_xlfn.RANK.EQ(AA376, $AA$2:$AA$982, 1) / COUNT($AA$2:$AA$982)) * 0.5) + ((_xlfn.RANK.EQ(AB376, $AB$2:$AB$982,1 ) / COUNT($AB$2:$AB$982)) * 0.5)</f>
        <v>0.8007518796992481</v>
      </c>
      <c r="X376" s="27">
        <f>((_xlfn.RANK.EQ(AC376, $AC$2:$AC$982, 1) / COUNT($AC$2:$AC$983)) * 1)</f>
        <v>0.89223057644110271</v>
      </c>
      <c r="Y376" s="62">
        <f>((_xlfn.RANK.EQ(C376, Price, 0) / COUNT(Price)) * 0.5) + ((_xlfn.RANK.EQ(AD376, Price_BVPS, 1) / COUNT(Price_BVPS)) * 0.5)</f>
        <v>0.11528822055137844</v>
      </c>
      <c r="Z376" s="8">
        <f>IF(OR(H376="", I376="", H376=0, I376=0), 0, H376-I376)</f>
        <v>556000</v>
      </c>
      <c r="AA376">
        <f>IF(OR(H376="", I376="", H376=0, I376=0), 0, (H376-I376) / ( (ABS(I376))))</f>
        <v>0.41215715344699777</v>
      </c>
      <c r="AB376">
        <f>IF(OR(H376="", I376="", H376=0, I376=0), 0, (H376-I376) / ( (ABS(H376))))</f>
        <v>0.70113493064312737</v>
      </c>
      <c r="AC376">
        <f>IF(OR(H376="", I376="", H376=0, I376=0), 0, IF(ABS(H376-I376) = (ABS(H376) + ABS(I376)), 0, (H376-I376) / ((ABS(H376) + ABS(I376)) / 200)))</f>
        <v>51.914098972922503</v>
      </c>
      <c r="AD376" s="2">
        <f>G376-C376</f>
        <v>-12.334589958190918</v>
      </c>
    </row>
    <row r="377" spans="1:30" x14ac:dyDescent="0.25">
      <c r="A377" s="29" t="s">
        <v>487</v>
      </c>
      <c r="B377" s="7" t="s">
        <v>488</v>
      </c>
      <c r="C377" s="8">
        <v>16.209999084472656</v>
      </c>
      <c r="D377" s="9">
        <v>1.1576474864438813</v>
      </c>
      <c r="E377" s="9">
        <v>1.2436502447908468</v>
      </c>
      <c r="F377" s="9">
        <v>19.17341423034668</v>
      </c>
      <c r="G377" s="9">
        <v>6.0959649085998535</v>
      </c>
      <c r="H377" s="8">
        <v>3565000</v>
      </c>
      <c r="I377" s="8">
        <v>-282000</v>
      </c>
      <c r="J377" s="68"/>
      <c r="K377" s="7" t="s">
        <v>68</v>
      </c>
      <c r="L377" s="7" t="s">
        <v>65</v>
      </c>
      <c r="M377" s="9">
        <v>42.031883239746094</v>
      </c>
      <c r="N377" s="9">
        <v>0.15732699632644653</v>
      </c>
      <c r="O377" s="10">
        <v>16.515999603271485</v>
      </c>
      <c r="P377" s="2">
        <f>C377-O377</f>
        <v>-0.30600051879882884</v>
      </c>
      <c r="Q377" s="11">
        <f>((_xlfn.RANK.EQ(F377, PE, 1) / COUNT(PE)) * 0.4) + ((_xlfn.RANK.EQ(N377, Cash_Ratio, 1) / COUNT(Cash_Ratio)) * 0.4) + ((_xlfn.RANK.EQ(M377, Debt_Equity, 0) / COUNT(Debt_Equity)) * 0.2)</f>
        <v>0.33902601025532031</v>
      </c>
      <c r="R377" s="9">
        <v>0.15732699632644653</v>
      </c>
      <c r="S377" s="30">
        <f>((_xlfn.RANK.EQ(F377, PE, 1) / COUNT(PE)) * 0.4) + ((_xlfn.RANK.EQ(R377, $R$2:$R$400, 1) / COUNT($R$2:$R$400)) * 0.4) + ((_xlfn.RANK.EQ(M377, Debt_Equity, 0) / COUNT(Debt_Equity)) * 0.2)</f>
        <v>0.41052631578947374</v>
      </c>
      <c r="T377" s="11">
        <f>((_xlfn.RANK.EQ(D377, Alpha, 1) / COUNT(Alpha)) * 0.5) + ((_xlfn.RANK.EQ(E377, Beta, 1) / COUNT(Beta)) * 0.5)</f>
        <v>0.89724310776942351</v>
      </c>
      <c r="U377" s="11">
        <f>((_xlfn.RANK.EQ(H377, Accounts_Re,1 ) / COUNT(Accounts_Re)) * 0.5) + ((_xlfn.RANK.EQ(I377, Acc._payable, 0) / COUNT(Acc._payable)) * 0.5)</f>
        <v>0.69086092217504036</v>
      </c>
      <c r="V377" s="11">
        <f>((_xlfn.RANK.EQ(Q377, $Q$2:$Q$981, 1) / COUNT($Q$2:$Q$981)) * 0.4) + ((_xlfn.RANK.EQ(T377, $T$2:$T$981,1 ) / COUNT($T$2:$T$981)) * 0.4) + ((_xlfn.RANK.EQ(U377, $U$2:$U$981, 1) / COUNT($U$2:$U$981)) * 0.1)</f>
        <v>0.60802005012531335</v>
      </c>
      <c r="W377" s="33">
        <f>((_xlfn.RANK.EQ(AA377, $AA$2:$AA$982, 1) / COUNT($AA$2:$AA$982)) * 0.5) + ((_xlfn.RANK.EQ(AB377, $AB$2:$AB$982,1 ) / COUNT($AB$2:$AB$982)) * 0.5)</f>
        <v>0.93107769423558895</v>
      </c>
      <c r="X377" s="11">
        <f>((_xlfn.RANK.EQ(AC377, $AC$2:$AC$982, 1) / COUNT($AC$2:$AC$983)) * 1)</f>
        <v>0.19799498746867167</v>
      </c>
      <c r="Y377" s="62">
        <f>((_xlfn.RANK.EQ(C377, Price, 0) / COUNT(Price)) * 0.5) + ((_xlfn.RANK.EQ(AD377, Price_BVPS, 1) / COUNT(Price_BVPS)) * 0.5)</f>
        <v>0.35213032581453629</v>
      </c>
      <c r="Z377" s="8">
        <f>IF(OR(H377="", I377="", H377=0, I377=0), 0, H377-I377)</f>
        <v>3847000</v>
      </c>
      <c r="AA377">
        <f>IF(OR(H377="", I377="", H377=0, I377=0), 0, (H377-I377) / ( (ABS(I377))))</f>
        <v>13.641843971631205</v>
      </c>
      <c r="AB377">
        <f>IF(OR(H377="", I377="", H377=0, I377=0), 0, (H377-I377) / ( (ABS(H377))))</f>
        <v>1.0791023842917251</v>
      </c>
      <c r="AC377">
        <f>IF(OR(H377="", I377="", H377=0, I377=0), 0, IF(ABS(H377-I377) = (ABS(H377) + ABS(I377)), 0, (H377-I377) / ((ABS(H377) + ABS(I377)) / 200)))</f>
        <v>0</v>
      </c>
      <c r="AD377" s="2">
        <f>G377-C377</f>
        <v>-10.114034175872803</v>
      </c>
    </row>
    <row r="378" spans="1:30" x14ac:dyDescent="0.25">
      <c r="A378" s="34" t="s">
        <v>589</v>
      </c>
      <c r="B378" s="35" t="s">
        <v>590</v>
      </c>
      <c r="C378" s="36">
        <v>14.369999885559082</v>
      </c>
      <c r="D378" s="37">
        <v>-0.73879368528396872</v>
      </c>
      <c r="E378" s="37">
        <v>1.0949462780469794</v>
      </c>
      <c r="F378" s="37">
        <v>102.64891815185547</v>
      </c>
      <c r="G378" s="37">
        <v>17.098182678222656</v>
      </c>
      <c r="H378" s="36">
        <v>11411000</v>
      </c>
      <c r="I378" s="36">
        <v>7444000</v>
      </c>
      <c r="J378" s="72"/>
      <c r="K378" s="35" t="s">
        <v>131</v>
      </c>
      <c r="L378" s="35" t="s">
        <v>78</v>
      </c>
      <c r="M378" s="37">
        <v>30.802637100219727</v>
      </c>
      <c r="N378" s="37">
        <v>0.39057400822639465</v>
      </c>
      <c r="O378" s="38">
        <v>18.745999908447267</v>
      </c>
      <c r="P378" s="39">
        <f>C378-O378</f>
        <v>-4.376000022888185</v>
      </c>
      <c r="Q378" s="11">
        <f>((_xlfn.RANK.EQ(F378, PE, 1) / COUNT(PE)) * 0.4) + ((_xlfn.RANK.EQ(N378, Cash_Ratio, 1) / COUNT(Cash_Ratio)) * 0.4) + ((_xlfn.RANK.EQ(M378, Debt_Equity, 0) / COUNT(Debt_Equity)) * 0.2)</f>
        <v>0.66455538138632797</v>
      </c>
      <c r="R378" s="37">
        <v>0.39057400822639465</v>
      </c>
      <c r="S378" s="30">
        <f>((_xlfn.RANK.EQ(F378, PE, 1) / COUNT(PE)) * 0.4) + ((_xlfn.RANK.EQ(R378, $R$2:$R$400, 1) / COUNT($R$2:$R$400)) * 0.4) + ((_xlfn.RANK.EQ(M378, Debt_Equity, 0) / COUNT(Debt_Equity)) * 0.2)</f>
        <v>0.71879699248120299</v>
      </c>
      <c r="T378" s="40">
        <f>((_xlfn.RANK.EQ(D378, Alpha, 1) / COUNT(Alpha)) * 0.5) + ((_xlfn.RANK.EQ(E378, Beta, 1) / COUNT(Beta)) * 0.5)</f>
        <v>0.36967418546365916</v>
      </c>
      <c r="U378" s="42">
        <f>((_xlfn.RANK.EQ(H378, Accounts_Re,1 ) / COUNT(Accounts_Re)) * 0.5) + ((_xlfn.RANK.EQ(I378, Acc._payable, 0) / COUNT(Acc._payable)) * 0.5)</f>
        <v>0.52252827777986544</v>
      </c>
      <c r="V378" s="40">
        <f>((_xlfn.RANK.EQ(Q378, $Q$2:$Q$981, 1) / COUNT($Q$2:$Q$981)) * 0.4) + ((_xlfn.RANK.EQ(T378, $T$2:$T$981,1 ) / COUNT($T$2:$T$981)) * 0.4) + ((_xlfn.RANK.EQ(U378, $U$2:$U$981, 1) / COUNT($U$2:$U$981)) * 0.1)</f>
        <v>0.54385964912280704</v>
      </c>
      <c r="W378" s="40">
        <f>((_xlfn.RANK.EQ(AA378, $AA$2:$AA$982, 1) / COUNT($AA$2:$AA$982)) * 0.5) + ((_xlfn.RANK.EQ(AB378, $AB$2:$AB$982,1 ) / COUNT($AB$2:$AB$982)) * 0.5)</f>
        <v>0.78822055137844615</v>
      </c>
      <c r="X378" s="40">
        <f>((_xlfn.RANK.EQ(AC378, $AC$2:$AC$982, 1) / COUNT($AC$2:$AC$983)) * 1)</f>
        <v>0.87969924812030076</v>
      </c>
      <c r="Y378" s="63">
        <f>((_xlfn.RANK.EQ(C378, Price, 0) / COUNT(Price)) * 0.5) + ((_xlfn.RANK.EQ(AD378, Price_BVPS, 1) / COUNT(Price_BVPS)) * 0.5)</f>
        <v>0.71303258145363402</v>
      </c>
      <c r="Z378" s="36">
        <f>IF(OR(H378="", I378="", H378=0, I378=0), 0, H378-I378)</f>
        <v>3967000</v>
      </c>
      <c r="AA378" s="41">
        <f>IF(OR(H378="", I378="", H378=0, I378=0), 0, (H378-I378) / ( (ABS(I378))))</f>
        <v>0.53291241268135414</v>
      </c>
      <c r="AB378" s="41">
        <f>IF(OR(H378="", I378="", H378=0, I378=0), 0, (H378-I378) / ( (ABS(H378))))</f>
        <v>0.34764700727368331</v>
      </c>
      <c r="AC378" s="41">
        <f>IF(OR(H378="", I378="", H378=0, I378=0), 0, IF(ABS(H378-I378) = (ABS(H378) + ABS(I378)), 0, (H378-I378) / ((ABS(H378) + ABS(I378)) / 200)))</f>
        <v>42.079024131530097</v>
      </c>
      <c r="AD378" s="39">
        <f>G378-C378</f>
        <v>2.7281827926635742</v>
      </c>
    </row>
    <row r="379" spans="1:30" x14ac:dyDescent="0.25">
      <c r="A379" s="7" t="s">
        <v>129</v>
      </c>
      <c r="B379" s="7" t="s">
        <v>130</v>
      </c>
      <c r="C379" s="8">
        <v>26.850000381469727</v>
      </c>
      <c r="D379" s="9">
        <v>0.32290286002538376</v>
      </c>
      <c r="E379" s="9">
        <v>0.93112675653868548</v>
      </c>
      <c r="F379" s="9">
        <v>36.614444732666016</v>
      </c>
      <c r="G379" s="9">
        <v>6.6378021240234375</v>
      </c>
      <c r="H379" s="8">
        <v>3164000</v>
      </c>
      <c r="I379" s="8">
        <v>-7528000</v>
      </c>
      <c r="J379" s="68"/>
      <c r="K379" s="7" t="s">
        <v>131</v>
      </c>
      <c r="L379" s="7" t="s">
        <v>132</v>
      </c>
      <c r="M379" s="9">
        <v>209.85968017578125</v>
      </c>
      <c r="N379" s="9">
        <v>0.54074698686599731</v>
      </c>
      <c r="O379" s="10">
        <v>32.30800018310547</v>
      </c>
      <c r="P379" s="2">
        <f>C379-O379</f>
        <v>-5.4579998016357436</v>
      </c>
      <c r="Q379" s="11">
        <f>((_xlfn.RANK.EQ(F379, PE, 1) / COUNT(PE)) * 0.4) + ((_xlfn.RANK.EQ(N379, Cash_Ratio, 1) / COUNT(Cash_Ratio)) * 0.4) + ((_xlfn.RANK.EQ(M379, Debt_Equity, 0) / COUNT(Debt_Equity)) * 0.2)</f>
        <v>0.47837792360760567</v>
      </c>
      <c r="R379" s="9">
        <v>0.54074698686599731</v>
      </c>
      <c r="S379" s="30">
        <f>((_xlfn.RANK.EQ(F379, PE, 1) / COUNT(PE)) * 0.4) + ((_xlfn.RANK.EQ(R379, $R$2:$R$400, 1) / COUNT($R$2:$R$400)) * 0.4) + ((_xlfn.RANK.EQ(M379, Debt_Equity, 0) / COUNT(Debt_Equity)) * 0.2)</f>
        <v>0.52481203007518795</v>
      </c>
      <c r="T379" s="11">
        <f>((_xlfn.RANK.EQ(D379, Alpha, 1) / COUNT(Alpha)) * 0.5) + ((_xlfn.RANK.EQ(E379, Beta, 1) / COUNT(Beta)) * 0.5)</f>
        <v>0.63408521303258147</v>
      </c>
      <c r="U379" s="11">
        <f>((_xlfn.RANK.EQ(H379, Accounts_Re,1 ) / COUNT(Accounts_Re)) * 0.5) + ((_xlfn.RANK.EQ(I379, Acc._payable, 0) / COUNT(Acc._payable)) * 0.5)</f>
        <v>0.79238535442736713</v>
      </c>
      <c r="V379" s="11">
        <f>((_xlfn.RANK.EQ(Q379, $Q$2:$Q$981, 1) / COUNT($Q$2:$Q$981)) * 0.4) + ((_xlfn.RANK.EQ(T379, $T$2:$T$981,1 ) / COUNT($T$2:$T$981)) * 0.4) + ((_xlfn.RANK.EQ(U379, $U$2:$U$981, 1) / COUNT($U$2:$U$981)) * 0.1)</f>
        <v>0.60050125313283209</v>
      </c>
      <c r="W379" s="11">
        <f>((_xlfn.RANK.EQ(AA379, $AA$2:$AA$982, 1) / COUNT($AA$2:$AA$982)) * 0.5) + ((_xlfn.RANK.EQ(AB379, $AB$2:$AB$982,1 ) / COUNT($AB$2:$AB$982)) * 0.5)</f>
        <v>0.91228070175438591</v>
      </c>
      <c r="X379" s="11">
        <f>((_xlfn.RANK.EQ(AC379, $AC$2:$AC$982, 1) / COUNT($AC$2:$AC$983)) * 1)</f>
        <v>0.19799498746867167</v>
      </c>
      <c r="Y379" s="62">
        <f>((_xlfn.RANK.EQ(C379, Price, 0) / COUNT(Price)) * 0.5) + ((_xlfn.RANK.EQ(AD379, Price_BVPS, 1) / COUNT(Price_BVPS)) * 0.5)</f>
        <v>6.7669172932330823E-2</v>
      </c>
      <c r="Z379" s="8">
        <f>IF(OR(H379="", I379="", H379=0, I379=0), 0, H379-I379)</f>
        <v>10692000</v>
      </c>
      <c r="AA379">
        <f>IF(OR(H379="", I379="", H379=0, I379=0), 0, (H379-I379) / ( (ABS(I379))))</f>
        <v>1.420297555791711</v>
      </c>
      <c r="AB379">
        <f>IF(OR(H379="", I379="", H379=0, I379=0), 0, (H379-I379) / ( (ABS(H379))))</f>
        <v>3.3792667509481671</v>
      </c>
      <c r="AC379">
        <f>IF(OR(H379="", I379="", H379=0, I379=0), 0, IF(ABS(H379-I379) = (ABS(H379) + ABS(I379)), 0, (H379-I379) / ((ABS(H379) + ABS(I379)) / 200)))</f>
        <v>0</v>
      </c>
      <c r="AD379" s="2">
        <f>G379-C379</f>
        <v>-20.212198257446289</v>
      </c>
    </row>
    <row r="380" spans="1:30" x14ac:dyDescent="0.25">
      <c r="A380" s="7" t="s">
        <v>544</v>
      </c>
      <c r="B380" s="7" t="s">
        <v>545</v>
      </c>
      <c r="C380" s="8">
        <v>15.350000381469727</v>
      </c>
      <c r="D380" s="9">
        <v>9.1052772924881731E-2</v>
      </c>
      <c r="E380" s="9">
        <v>1.1112223975009654</v>
      </c>
      <c r="F380" s="9">
        <v>18.761104583740234</v>
      </c>
      <c r="G380" s="9">
        <v>7.8107719421386719</v>
      </c>
      <c r="H380" s="8">
        <v>1102000</v>
      </c>
      <c r="I380" s="8">
        <v>1609000</v>
      </c>
      <c r="J380" s="68"/>
      <c r="K380" s="7" t="s">
        <v>131</v>
      </c>
      <c r="L380" s="7" t="s">
        <v>24</v>
      </c>
      <c r="M380" s="9">
        <v>6.1474480628967285</v>
      </c>
      <c r="N380" s="9">
        <v>0.55067300796508789</v>
      </c>
      <c r="O380" s="10">
        <v>17.763999938964844</v>
      </c>
      <c r="P380" s="2">
        <f>C380-O380</f>
        <v>-2.4139995574951172</v>
      </c>
      <c r="Q380" s="11">
        <f>((_xlfn.RANK.EQ(F380, PE, 1) / COUNT(PE)) * 0.4) + ((_xlfn.RANK.EQ(N380, Cash_Ratio, 1) / COUNT(Cash_Ratio)) * 0.4) + ((_xlfn.RANK.EQ(M380, Debt_Equity, 0) / COUNT(Debt_Equity)) * 0.2)</f>
        <v>0.46024247898899195</v>
      </c>
      <c r="R380" s="9">
        <v>0.55067300796508789</v>
      </c>
      <c r="S380" s="30">
        <f>((_xlfn.RANK.EQ(F380, PE, 1) / COUNT(PE)) * 0.4) + ((_xlfn.RANK.EQ(R380, $R$2:$R$400, 1) / COUNT($R$2:$R$400)) * 0.4) + ((_xlfn.RANK.EQ(M380, Debt_Equity, 0) / COUNT(Debt_Equity)) * 0.2)</f>
        <v>0.50626566416040097</v>
      </c>
      <c r="T380" s="11">
        <f>((_xlfn.RANK.EQ(D380, Alpha, 1) / COUNT(Alpha)) * 0.5) + ((_xlfn.RANK.EQ(E380, Beta, 1) / COUNT(Beta)) * 0.5)</f>
        <v>0.61278195488721798</v>
      </c>
      <c r="U380" s="11">
        <f>((_xlfn.RANK.EQ(H380, Accounts_Re,1 ) / COUNT(Accounts_Re)) * 0.5) + ((_xlfn.RANK.EQ(I380, Acc._payable, 0) / COUNT(Acc._payable)) * 0.5)</f>
        <v>0.51669735573008657</v>
      </c>
      <c r="V380" s="11">
        <f>((_xlfn.RANK.EQ(Q380, $Q$2:$Q$981, 1) / COUNT($Q$2:$Q$981)) * 0.4) + ((_xlfn.RANK.EQ(T380, $T$2:$T$981,1 ) / COUNT($T$2:$T$981)) * 0.4) + ((_xlfn.RANK.EQ(U380, $U$2:$U$981, 1) / COUNT($U$2:$U$981)) * 0.1)</f>
        <v>0.55388471177944865</v>
      </c>
      <c r="W380" s="11">
        <f>((_xlfn.RANK.EQ(AA380, $AA$2:$AA$982, 1) / COUNT($AA$2:$AA$982)) * 0.5) + ((_xlfn.RANK.EQ(AB380, $AB$2:$AB$982,1 ) / COUNT($AB$2:$AB$982)) * 0.5)</f>
        <v>0.26817042606516289</v>
      </c>
      <c r="X380" s="11">
        <f>((_xlfn.RANK.EQ(AC380, $AC$2:$AC$982, 1) / COUNT($AC$2:$AC$983)) * 1)</f>
        <v>0.14285714285714285</v>
      </c>
      <c r="Y380" s="62">
        <f>((_xlfn.RANK.EQ(C380, Price, 0) / COUNT(Price)) * 0.5) + ((_xlfn.RANK.EQ(AD380, Price_BVPS, 1) / COUNT(Price_BVPS)) * 0.5)</f>
        <v>0.46115288220551376</v>
      </c>
      <c r="Z380" s="8">
        <f>IF(OR(H380="", I380="", H380=0, I380=0), 0, H380-I380)</f>
        <v>-507000</v>
      </c>
      <c r="AA380">
        <f>IF(OR(H380="", I380="", H380=0, I380=0), 0, (H380-I380) / ( (ABS(I380))))</f>
        <v>-0.31510254816656308</v>
      </c>
      <c r="AB380">
        <f>IF(OR(H380="", I380="", H380=0, I380=0), 0, (H380-I380) / ( (ABS(H380))))</f>
        <v>-0.46007259528130673</v>
      </c>
      <c r="AC380">
        <f>IF(OR(H380="", I380="", H380=0, I380=0), 0, IF(ABS(H380-I380) = (ABS(H380) + ABS(I380)), 0, (H380-I380) / ((ABS(H380) + ABS(I380)) / 200)))</f>
        <v>-37.403172261158247</v>
      </c>
      <c r="AD380" s="2">
        <f>G380-C380</f>
        <v>-7.5392284393310547</v>
      </c>
    </row>
    <row r="381" spans="1:30" x14ac:dyDescent="0.25">
      <c r="A381" s="7" t="s">
        <v>389</v>
      </c>
      <c r="B381" s="7" t="s">
        <v>390</v>
      </c>
      <c r="C381" s="8">
        <v>18.860000610351563</v>
      </c>
      <c r="D381" s="9">
        <v>0.71628664441454415</v>
      </c>
      <c r="E381" s="9">
        <v>0.77032321739789644</v>
      </c>
      <c r="F381" s="9">
        <v>17.963037490844727</v>
      </c>
      <c r="G381" s="9">
        <v>5.8050398826599121</v>
      </c>
      <c r="H381" s="8">
        <v>166148992</v>
      </c>
      <c r="I381" s="8">
        <v>61746016</v>
      </c>
      <c r="J381" s="68"/>
      <c r="K381" s="7" t="s">
        <v>391</v>
      </c>
      <c r="L381" s="7" t="s">
        <v>24</v>
      </c>
      <c r="M381" s="9">
        <v>134.36585998535156</v>
      </c>
      <c r="N381" s="9">
        <v>0.71443498134613037</v>
      </c>
      <c r="O381" s="10">
        <v>22.54000015258789</v>
      </c>
      <c r="P381" s="2">
        <f>C381-O381</f>
        <v>-3.6799995422363274</v>
      </c>
      <c r="Q381" s="11">
        <f>((_xlfn.RANK.EQ(F381, PE, 1) / COUNT(PE)) * 0.4) + ((_xlfn.RANK.EQ(N381, Cash_Ratio, 1) / COUNT(Cash_Ratio)) * 0.4) + ((_xlfn.RANK.EQ(M381, Debt_Equity, 0) / COUNT(Debt_Equity)) * 0.2)</f>
        <v>0.36470150641621724</v>
      </c>
      <c r="R381" s="9">
        <v>0.71443498134613037</v>
      </c>
      <c r="S381" s="30">
        <f>((_xlfn.RANK.EQ(F381, PE, 1) / COUNT(PE)) * 0.4) + ((_xlfn.RANK.EQ(R381, $R$2:$R$400, 1) / COUNT($R$2:$R$400)) * 0.4) + ((_xlfn.RANK.EQ(M381, Debt_Equity, 0) / COUNT(Debt_Equity)) * 0.2)</f>
        <v>0.40250626566416037</v>
      </c>
      <c r="T381" s="11">
        <f>((_xlfn.RANK.EQ(D381, Alpha, 1) / COUNT(Alpha)) * 0.5) + ((_xlfn.RANK.EQ(E381, Beta, 1) / COUNT(Beta)) * 0.5)</f>
        <v>0.6729323308270676</v>
      </c>
      <c r="U381" s="11">
        <f>((_xlfn.RANK.EQ(H381, Accounts_Re,1 ) / COUNT(Accounts_Re)) * 0.5) + ((_xlfn.RANK.EQ(I381, Acc._payable, 0) / COUNT(Acc._payable)) * 0.5)</f>
        <v>0.5153821101549485</v>
      </c>
      <c r="V381" s="11">
        <f>((_xlfn.RANK.EQ(Q381, $Q$2:$Q$981, 1) / COUNT($Q$2:$Q$981)) * 0.4) + ((_xlfn.RANK.EQ(T381, $T$2:$T$981,1 ) / COUNT($T$2:$T$981)) * 0.4) + ((_xlfn.RANK.EQ(U381, $U$2:$U$981, 1) / COUNT($U$2:$U$981)) * 0.1)</f>
        <v>0.52631578947368429</v>
      </c>
      <c r="W381" s="11">
        <f>((_xlfn.RANK.EQ(AA381, $AA$2:$AA$982, 1) / COUNT($AA$2:$AA$982)) * 0.5) + ((_xlfn.RANK.EQ(AB381, $AB$2:$AB$982,1 ) / COUNT($AB$2:$AB$982)) * 0.5)</f>
        <v>0.84837092731829578</v>
      </c>
      <c r="X381" s="11">
        <f>((_xlfn.RANK.EQ(AC381, $AC$2:$AC$982, 1) / COUNT($AC$2:$AC$983)) * 1)</f>
        <v>0.92731829573934832</v>
      </c>
      <c r="Y381" s="62">
        <f>((_xlfn.RANK.EQ(C381, Price, 0) / COUNT(Price)) * 0.5) + ((_xlfn.RANK.EQ(AD381, Price_BVPS, 1) / COUNT(Price_BVPS)) * 0.5)</f>
        <v>0.26315789473684209</v>
      </c>
      <c r="Z381" s="8">
        <f>IF(OR(H381="", I381="", H381=0, I381=0), 0, H381-I381)</f>
        <v>104402976</v>
      </c>
      <c r="AA381">
        <f>IF(OR(H381="", I381="", H381=0, I381=0), 0, (H381-I381) / ( (ABS(I381))))</f>
        <v>1.690845543783748</v>
      </c>
      <c r="AB381">
        <f>IF(OR(H381="", I381="", H381=0, I381=0), 0, (H381-I381) / ( (ABS(H381))))</f>
        <v>0.62836960214600635</v>
      </c>
      <c r="AC381">
        <f>IF(OR(H381="", I381="", H381=0, I381=0), 0, IF(ABS(H381-I381) = (ABS(H381) + ABS(I381)), 0, (H381-I381) / ((ABS(H381) + ABS(I381)) / 200)))</f>
        <v>91.623749827815445</v>
      </c>
      <c r="AD381" s="2">
        <f>G381-C381</f>
        <v>-13.05496072769165</v>
      </c>
    </row>
    <row r="382" spans="1:30" x14ac:dyDescent="0.25">
      <c r="A382" s="29" t="s">
        <v>240</v>
      </c>
      <c r="B382" s="7" t="s">
        <v>241</v>
      </c>
      <c r="C382" s="8">
        <v>22.700000762939453</v>
      </c>
      <c r="D382" s="9">
        <v>1.0148495462798255</v>
      </c>
      <c r="E382" s="9">
        <v>1.4534613091431836</v>
      </c>
      <c r="F382" s="9">
        <v>124.61110687255859</v>
      </c>
      <c r="G382" s="9">
        <v>3.4696509838104248</v>
      </c>
      <c r="H382" s="8">
        <v>-7789000</v>
      </c>
      <c r="I382" s="8">
        <v>-5915000</v>
      </c>
      <c r="J382" s="68"/>
      <c r="K382" s="7" t="s">
        <v>154</v>
      </c>
      <c r="L382" s="7" t="s">
        <v>32</v>
      </c>
      <c r="M382" s="9">
        <v>2.4473021030426025</v>
      </c>
      <c r="N382" s="9">
        <v>2.8566129207611084</v>
      </c>
      <c r="O382" s="10">
        <v>24.929999923706056</v>
      </c>
      <c r="P382" s="2">
        <f>C382-O382</f>
        <v>-2.229999160766603</v>
      </c>
      <c r="Q382" s="30">
        <f>((_xlfn.RANK.EQ(F382, PE, 1) / COUNT(PE)) * 0.4) + ((_xlfn.RANK.EQ(N382, Cash_Ratio, 1) / COUNT(Cash_Ratio)) * 0.4) + ((_xlfn.RANK.EQ(M382, Debt_Equity, 0) / COUNT(Debt_Equity)) * 0.2)</f>
        <v>0.87986219966878332</v>
      </c>
      <c r="R382" s="9">
        <v>2.8566129207611084</v>
      </c>
      <c r="S382" s="30">
        <f>((_xlfn.RANK.EQ(F382, PE, 1) / COUNT(PE)) * 0.4) + ((_xlfn.RANK.EQ(R382, $R$2:$R$400, 1) / COUNT($R$2:$R$400)) * 0.4) + ((_xlfn.RANK.EQ(M382, Debt_Equity, 0) / COUNT(Debt_Equity)) * 0.2)</f>
        <v>0.88972431077694247</v>
      </c>
      <c r="T382" s="11">
        <f>((_xlfn.RANK.EQ(D382, Alpha, 1) / COUNT(Alpha)) * 0.5) + ((_xlfn.RANK.EQ(E382, Beta, 1) / COUNT(Beta)) * 0.5)</f>
        <v>0.92355889724310769</v>
      </c>
      <c r="U382" s="11">
        <f>((_xlfn.RANK.EQ(H382, Accounts_Re,1 ) / COUNT(Accounts_Re)) * 0.5) + ((_xlfn.RANK.EQ(I382, Acc._payable, 0) / COUNT(Acc._payable)) * 0.5)</f>
        <v>0.49559705886037103</v>
      </c>
      <c r="V382" s="28">
        <f>((_xlfn.RANK.EQ(Q382, $Q$2:$Q$981, 1) / COUNT($Q$2:$Q$981)) * 0.4) + ((_xlfn.RANK.EQ(T382, $T$2:$T$981,1 ) / COUNT($T$2:$T$981)) * 0.4) + ((_xlfn.RANK.EQ(U382, $U$2:$U$981, 1) / COUNT($U$2:$U$981)) * 0.1)</f>
        <v>0.84786967418546366</v>
      </c>
      <c r="W382" s="11">
        <f>((_xlfn.RANK.EQ(AA382, $AA$2:$AA$982, 1) / COUNT($AA$2:$AA$982)) * 0.5) + ((_xlfn.RANK.EQ(AB382, $AB$2:$AB$982,1 ) / COUNT($AB$2:$AB$982)) * 0.5)</f>
        <v>0.27694235588972427</v>
      </c>
      <c r="X382" s="11">
        <f>((_xlfn.RANK.EQ(AC382, $AC$2:$AC$982, 1) / COUNT($AC$2:$AC$983)) * 1)</f>
        <v>0.15538847117794485</v>
      </c>
      <c r="Y382" s="62">
        <f>((_xlfn.RANK.EQ(C382, Price, 0) / COUNT(Price)) * 0.5) + ((_xlfn.RANK.EQ(AD382, Price_BVPS, 1) / COUNT(Price_BVPS)) * 0.5)</f>
        <v>0.12531328320802004</v>
      </c>
      <c r="Z382" s="8">
        <f>IF(OR(H382="", I382="", H382=0, I382=0), 0, H382-I382)</f>
        <v>-1874000</v>
      </c>
      <c r="AA382">
        <f>IF(OR(H382="", I382="", H382=0, I382=0), 0, (H382-I382) / ( (ABS(I382))))</f>
        <v>-0.31682163989856299</v>
      </c>
      <c r="AB382">
        <f>IF(OR(H382="", I382="", H382=0, I382=0), 0, (H382-I382) / ( (ABS(H382))))</f>
        <v>-0.24059571190139942</v>
      </c>
      <c r="AC382">
        <f>IF(OR(H382="", I382="", H382=0, I382=0), 0, IF(ABS(H382-I382) = (ABS(H382) + ABS(I382)), 0, (H382-I382) / ((ABS(H382) + ABS(I382)) / 200)))</f>
        <v>-27.349678925861063</v>
      </c>
      <c r="AD382" s="2">
        <f>G382-C382</f>
        <v>-19.230349779129028</v>
      </c>
    </row>
    <row r="383" spans="1:30" x14ac:dyDescent="0.25">
      <c r="A383" s="7" t="s">
        <v>152</v>
      </c>
      <c r="B383" s="7" t="s">
        <v>153</v>
      </c>
      <c r="C383" s="8">
        <v>26.25</v>
      </c>
      <c r="D383" s="9">
        <v>-0.13526110286448742</v>
      </c>
      <c r="E383" s="9">
        <v>1.8407072128672228</v>
      </c>
      <c r="F383" s="9">
        <v>26.580591201782227</v>
      </c>
      <c r="G383" s="9">
        <v>8.50286865234375</v>
      </c>
      <c r="H383" s="8">
        <v>-13898016</v>
      </c>
      <c r="I383" s="8">
        <v>-24581000</v>
      </c>
      <c r="J383" s="68"/>
      <c r="K383" s="7" t="s">
        <v>154</v>
      </c>
      <c r="L383" s="29" t="s">
        <v>155</v>
      </c>
      <c r="M383" s="9">
        <v>115.96269989013672</v>
      </c>
      <c r="N383" s="9">
        <v>6.0786252021789551</v>
      </c>
      <c r="O383" s="10">
        <v>30.071000289916991</v>
      </c>
      <c r="P383" s="2">
        <f>C383-O383</f>
        <v>-3.8210002899169915</v>
      </c>
      <c r="Q383" s="11">
        <f>((_xlfn.RANK.EQ(F383, PE, 1) / COUNT(PE)) * 0.4) + ((_xlfn.RANK.EQ(N383, Cash_Ratio, 1) / COUNT(Cash_Ratio)) * 0.4) + ((_xlfn.RANK.EQ(M383, Debt_Equity, 0) / COUNT(Debt_Equity)) * 0.2)</f>
        <v>0.58787073691295388</v>
      </c>
      <c r="R383" s="9">
        <v>6.0786252021789551</v>
      </c>
      <c r="S383" s="30">
        <f>((_xlfn.RANK.EQ(F383, PE, 1) / COUNT(PE)) * 0.4) + ((_xlfn.RANK.EQ(R383, $R$2:$R$400, 1) / COUNT($R$2:$R$400)) * 0.4) + ((_xlfn.RANK.EQ(M383, Debt_Equity, 0) / COUNT(Debt_Equity)) * 0.2)</f>
        <v>0.59197994987468672</v>
      </c>
      <c r="T383" s="11">
        <f>((_xlfn.RANK.EQ(D383, Alpha, 1) / COUNT(Alpha)) * 0.5) + ((_xlfn.RANK.EQ(E383, Beta, 1) / COUNT(Beta)) * 0.5)</f>
        <v>0.5914786967418546</v>
      </c>
      <c r="U383" s="11">
        <f>((_xlfn.RANK.EQ(H383, Accounts_Re,1 ) / COUNT(Accounts_Re)) * 0.5) + ((_xlfn.RANK.EQ(I383, Acc._payable, 0) / COUNT(Acc._payable)) * 0.5)</f>
        <v>0.53418385880525598</v>
      </c>
      <c r="V383" s="11">
        <f>((_xlfn.RANK.EQ(Q383, $Q$2:$Q$981, 1) / COUNT($Q$2:$Q$981)) * 0.4) + ((_xlfn.RANK.EQ(T383, $T$2:$T$981,1 ) / COUNT($T$2:$T$981)) * 0.4) + ((_xlfn.RANK.EQ(U383, $U$2:$U$981, 1) / COUNT($U$2:$U$981)) * 0.1)</f>
        <v>0.64436090225563913</v>
      </c>
      <c r="W383" s="11">
        <f>((_xlfn.RANK.EQ(AA383, $AA$2:$AA$982, 1) / COUNT($AA$2:$AA$982)) * 0.5) + ((_xlfn.RANK.EQ(AB383, $AB$2:$AB$982,1 ) / COUNT($AB$2:$AB$982)) * 0.5)</f>
        <v>0.80701754385964919</v>
      </c>
      <c r="X383" s="11">
        <f>((_xlfn.RANK.EQ(AC383, $AC$2:$AC$982, 1) / COUNT($AC$2:$AC$983)) * 1)</f>
        <v>0.89724310776942351</v>
      </c>
      <c r="Y383" s="62">
        <f>((_xlfn.RANK.EQ(C383, Price, 0) / COUNT(Price)) * 0.5) + ((_xlfn.RANK.EQ(AD383, Price_BVPS, 1) / COUNT(Price_BVPS)) * 0.5)</f>
        <v>9.2731829573934832E-2</v>
      </c>
      <c r="Z383" s="8">
        <f>IF(OR(H383="", I383="", H383=0, I383=0), 0, H383-I383)</f>
        <v>10682984</v>
      </c>
      <c r="AA383">
        <f>IF(OR(H383="", I383="", H383=0, I383=0), 0, (H383-I383) / ( (ABS(I383))))</f>
        <v>0.4346033115007526</v>
      </c>
      <c r="AB383">
        <f>IF(OR(H383="", I383="", H383=0, I383=0), 0, (H383-I383) / ( (ABS(H383))))</f>
        <v>0.76866971515934357</v>
      </c>
      <c r="AC383">
        <f>IF(OR(H383="", I383="", H383=0, I383=0), 0, IF(ABS(H383-I383) = (ABS(H383) + ABS(I383)), 0, (H383-I383) / ((ABS(H383) + ABS(I383)) / 200)))</f>
        <v>55.526284767780965</v>
      </c>
      <c r="AD383" s="2">
        <f>G383-C383</f>
        <v>-17.74713134765625</v>
      </c>
    </row>
    <row r="384" spans="1:30" x14ac:dyDescent="0.25">
      <c r="A384" s="29" t="s">
        <v>908</v>
      </c>
      <c r="B384" s="7" t="s">
        <v>909</v>
      </c>
      <c r="C384" s="8">
        <v>10.600000381469727</v>
      </c>
      <c r="D384" s="9">
        <v>0.74007038790951285</v>
      </c>
      <c r="E384" s="9">
        <v>1.2360046380643404</v>
      </c>
      <c r="F384" s="9">
        <v>37.242900848388672</v>
      </c>
      <c r="G384" s="9">
        <v>16.198093414306641</v>
      </c>
      <c r="H384" s="8">
        <v>-5999000</v>
      </c>
      <c r="I384" s="8">
        <v>-8364000</v>
      </c>
      <c r="J384" s="68"/>
      <c r="K384" s="7" t="s">
        <v>154</v>
      </c>
      <c r="L384" s="7" t="s">
        <v>65</v>
      </c>
      <c r="M384" s="9">
        <v>7.6242232322692871</v>
      </c>
      <c r="N384" s="9">
        <v>0.29699298739433289</v>
      </c>
      <c r="O384" s="10">
        <v>11.414000129699707</v>
      </c>
      <c r="P384" s="2">
        <f>C384-O384</f>
        <v>-0.81399974822998011</v>
      </c>
      <c r="Q384" s="11">
        <f>((_xlfn.RANK.EQ(F384, PE, 1) / COUNT(PE)) * 0.4) + ((_xlfn.RANK.EQ(N384, Cash_Ratio, 1) / COUNT(Cash_Ratio)) * 0.4) + ((_xlfn.RANK.EQ(M384, Debt_Equity, 0) / COUNT(Debt_Equity)) * 0.2)</f>
        <v>0.56005561607198207</v>
      </c>
      <c r="R384" s="9">
        <v>0.29699298739433289</v>
      </c>
      <c r="S384" s="30">
        <f>((_xlfn.RANK.EQ(F384, PE, 1) / COUNT(PE)) * 0.4) + ((_xlfn.RANK.EQ(R384, $R$2:$R$400, 1) / COUNT($R$2:$R$400)) * 0.4) + ((_xlfn.RANK.EQ(M384, Debt_Equity, 0) / COUNT(Debt_Equity)) * 0.2)</f>
        <v>0.62005012531328318</v>
      </c>
      <c r="T384" s="32">
        <f>((_xlfn.RANK.EQ(D384, Alpha, 1) / COUNT(Alpha)) * 0.5) + ((_xlfn.RANK.EQ(E384, Beta, 1) / COUNT(Beta)) * 0.5)</f>
        <v>0.85338345864661647</v>
      </c>
      <c r="U384" s="11">
        <f>((_xlfn.RANK.EQ(H384, Accounts_Re,1 ) / COUNT(Accounts_Re)) * 0.5) + ((_xlfn.RANK.EQ(I384, Acc._payable, 0) / COUNT(Acc._payable)) * 0.5)</f>
        <v>0.52208359951398542</v>
      </c>
      <c r="V384" s="28">
        <f>((_xlfn.RANK.EQ(Q384, $Q$2:$Q$981, 1) / COUNT($Q$2:$Q$981)) * 0.4) + ((_xlfn.RANK.EQ(T384, $T$2:$T$981,1 ) / COUNT($T$2:$T$981)) * 0.4) + ((_xlfn.RANK.EQ(U384, $U$2:$U$981, 1) / COUNT($U$2:$U$981)) * 0.1)</f>
        <v>0.72706766917293242</v>
      </c>
      <c r="W384" s="11">
        <f>((_xlfn.RANK.EQ(AA384, $AA$2:$AA$982, 1) / COUNT($AA$2:$AA$982)) * 0.5) + ((_xlfn.RANK.EQ(AB384, $AB$2:$AB$982,1 ) / COUNT($AB$2:$AB$982)) * 0.5)</f>
        <v>0.77944862155388472</v>
      </c>
      <c r="X384" s="27">
        <f>((_xlfn.RANK.EQ(AC384, $AC$2:$AC$982, 1) / COUNT($AC$2:$AC$983)) * 1)</f>
        <v>0.86967418546365916</v>
      </c>
      <c r="Y384" s="62">
        <f>((_xlfn.RANK.EQ(C384, Price, 0) / COUNT(Price)) * 0.5) + ((_xlfn.RANK.EQ(AD384, Price_BVPS, 1) / COUNT(Price_BVPS)) * 0.5)</f>
        <v>0.92606516290726815</v>
      </c>
      <c r="Z384" s="8">
        <f>IF(OR(H384="", I384="", H384=0, I384=0), 0, H384-I384)</f>
        <v>2365000</v>
      </c>
      <c r="AA384">
        <f>IF(OR(H384="", I384="", H384=0, I384=0), 0, (H384-I384) / ( (ABS(I384))))</f>
        <v>0.28275944524151125</v>
      </c>
      <c r="AB384">
        <f>IF(OR(H384="", I384="", H384=0, I384=0), 0, (H384-I384) / ( (ABS(H384))))</f>
        <v>0.39423237206201034</v>
      </c>
      <c r="AC384">
        <f>IF(OR(H384="", I384="", H384=0, I384=0), 0, IF(ABS(H384-I384) = (ABS(H384) + ABS(I384)), 0, (H384-I384) / ((ABS(H384) + ABS(I384)) / 200)))</f>
        <v>32.93183875234979</v>
      </c>
      <c r="AD384" s="2">
        <f>G384-C384</f>
        <v>5.5980930328369141</v>
      </c>
    </row>
    <row r="385" spans="1:30" x14ac:dyDescent="0.25">
      <c r="A385" s="7" t="s">
        <v>109</v>
      </c>
      <c r="B385" s="7" t="s">
        <v>110</v>
      </c>
      <c r="C385" s="8">
        <v>27.270000457763672</v>
      </c>
      <c r="D385" s="9">
        <v>0.13809938875695074</v>
      </c>
      <c r="E385" s="9">
        <v>0.67392347350397885</v>
      </c>
      <c r="F385" s="9">
        <v>4316.52978515625</v>
      </c>
      <c r="G385" s="9">
        <v>4.9231758117675781</v>
      </c>
      <c r="H385" s="8">
        <v>9000000</v>
      </c>
      <c r="I385" s="8">
        <v>10000000</v>
      </c>
      <c r="J385" s="68"/>
      <c r="K385" s="7" t="s">
        <v>111</v>
      </c>
      <c r="L385" s="7" t="s">
        <v>48</v>
      </c>
      <c r="M385" s="9">
        <v>103.62694549560547</v>
      </c>
      <c r="N385" s="9">
        <v>1.0573999956250191E-2</v>
      </c>
      <c r="O385" s="10">
        <v>34.386000061035155</v>
      </c>
      <c r="P385" s="2">
        <f>C385-O385</f>
        <v>-7.115999603271483</v>
      </c>
      <c r="Q385" s="11">
        <f>((_xlfn.RANK.EQ(F385, PE, 1) / COUNT(PE)) * 0.4) + ((_xlfn.RANK.EQ(N385, Cash_Ratio, 1) / COUNT(Cash_Ratio)) * 0.4) + ((_xlfn.RANK.EQ(M385, Debt_Equity, 0) / COUNT(Debt_Equity)) * 0.2)</f>
        <v>0.4954453270986654</v>
      </c>
      <c r="R385" s="9">
        <v>1.0573999956250191E-2</v>
      </c>
      <c r="S385" s="30">
        <f>((_xlfn.RANK.EQ(F385, PE, 1) / COUNT(PE)) * 0.4) + ((_xlfn.RANK.EQ(R385, $R$2:$R$400, 1) / COUNT($R$2:$R$400)) * 0.4) + ((_xlfn.RANK.EQ(M385, Debt_Equity, 0) / COUNT(Debt_Equity)) * 0.2)</f>
        <v>0.59899749373433586</v>
      </c>
      <c r="T385" s="11">
        <f>((_xlfn.RANK.EQ(D385, Alpha, 1) / COUNT(Alpha)) * 0.5) + ((_xlfn.RANK.EQ(E385, Beta, 1) / COUNT(Beta)) * 0.5)</f>
        <v>0.46867167919799496</v>
      </c>
      <c r="U385" s="11">
        <f>((_xlfn.RANK.EQ(H385, Accounts_Re,1 ) / COUNT(Accounts_Re)) * 0.5) + ((_xlfn.RANK.EQ(I385, Acc._payable, 0) / COUNT(Acc._payable)) * 0.5)</f>
        <v>0.4918955820274824</v>
      </c>
      <c r="V385" s="11">
        <f>((_xlfn.RANK.EQ(Q385, $Q$2:$Q$981, 1) / COUNT($Q$2:$Q$981)) * 0.4) + ((_xlfn.RANK.EQ(T385, $T$2:$T$981,1 ) / COUNT($T$2:$T$981)) * 0.4) + ((_xlfn.RANK.EQ(U385, $U$2:$U$981, 1) / COUNT($U$2:$U$981)) * 0.1)</f>
        <v>0.48621553884711777</v>
      </c>
      <c r="W385" s="11">
        <f>((_xlfn.RANK.EQ(AA385, $AA$2:$AA$982, 1) / COUNT($AA$2:$AA$982)) * 0.5) + ((_xlfn.RANK.EQ(AB385, $AB$2:$AB$982,1 ) / COUNT($AB$2:$AB$982)) * 0.5)</f>
        <v>0.30451127819548873</v>
      </c>
      <c r="X385" s="11">
        <f>((_xlfn.RANK.EQ(AC385, $AC$2:$AC$982, 1) / COUNT($AC$2:$AC$983)) * 1)</f>
        <v>0.18045112781954886</v>
      </c>
      <c r="Y385" s="62">
        <f>((_xlfn.RANK.EQ(C385, Price, 0) / COUNT(Price)) * 0.5) + ((_xlfn.RANK.EQ(AD385, Price_BVPS, 1) / COUNT(Price_BVPS)) * 0.5)</f>
        <v>4.6365914786967416E-2</v>
      </c>
      <c r="Z385" s="8">
        <f>IF(OR(H385="", I385="", H385=0, I385=0), 0, H385-I385)</f>
        <v>-1000000</v>
      </c>
      <c r="AA385">
        <f>IF(OR(H385="", I385="", H385=0, I385=0), 0, (H385-I385) / ( (ABS(I385))))</f>
        <v>-0.1</v>
      </c>
      <c r="AB385">
        <f>IF(OR(H385="", I385="", H385=0, I385=0), 0, (H385-I385) / ( (ABS(H385))))</f>
        <v>-0.1111111111111111</v>
      </c>
      <c r="AC385">
        <f>IF(OR(H385="", I385="", H385=0, I385=0), 0, IF(ABS(H385-I385) = (ABS(H385) + ABS(I385)), 0, (H385-I385) / ((ABS(H385) + ABS(I385)) / 200)))</f>
        <v>-10.526315789473685</v>
      </c>
      <c r="AD385" s="2">
        <f>G385-C385</f>
        <v>-22.346824645996094</v>
      </c>
    </row>
    <row r="386" spans="1:30" x14ac:dyDescent="0.25">
      <c r="A386" s="7" t="s">
        <v>621</v>
      </c>
      <c r="B386" s="7" t="s">
        <v>622</v>
      </c>
      <c r="C386" s="8">
        <v>13.829999923706055</v>
      </c>
      <c r="D386" s="9">
        <v>-0.87858115663922554</v>
      </c>
      <c r="E386" s="9">
        <v>1.2414578639334062</v>
      </c>
      <c r="F386" s="9">
        <v>32.606254577636719</v>
      </c>
      <c r="G386" s="9">
        <v>6.1847262382507324</v>
      </c>
      <c r="H386" s="8">
        <v>5000000</v>
      </c>
      <c r="I386" s="8">
        <v>-21000000</v>
      </c>
      <c r="J386" s="68"/>
      <c r="K386" s="7" t="s">
        <v>527</v>
      </c>
      <c r="L386" s="7" t="s">
        <v>32</v>
      </c>
      <c r="M386" s="9">
        <v>106.65110778808594</v>
      </c>
      <c r="N386" s="9">
        <v>1.2838430404663086</v>
      </c>
      <c r="O386" s="10">
        <v>17.009999847412111</v>
      </c>
      <c r="P386" s="2">
        <f>C386-O386</f>
        <v>-3.1799999237060561</v>
      </c>
      <c r="Q386" s="11">
        <f>((_xlfn.RANK.EQ(F386, PE, 1) / COUNT(PE)) * 0.4) + ((_xlfn.RANK.EQ(N386, Cash_Ratio, 1) / COUNT(Cash_Ratio)) * 0.4) + ((_xlfn.RANK.EQ(M386, Debt_Equity, 0) / COUNT(Debt_Equity)) * 0.2)</f>
        <v>0.57389055678064427</v>
      </c>
      <c r="R386" s="9">
        <v>1.2838430404663086</v>
      </c>
      <c r="S386" s="30">
        <f>((_xlfn.RANK.EQ(F386, PE, 1) / COUNT(PE)) * 0.4) + ((_xlfn.RANK.EQ(R386, $R$2:$R$400, 1) / COUNT($R$2:$R$400)) * 0.4) + ((_xlfn.RANK.EQ(M386, Debt_Equity, 0) / COUNT(Debt_Equity)) * 0.2)</f>
        <v>0.59649122807017552</v>
      </c>
      <c r="T386" s="11">
        <f>((_xlfn.RANK.EQ(D386, Alpha, 1) / COUNT(Alpha)) * 0.5) + ((_xlfn.RANK.EQ(E386, Beta, 1) / COUNT(Beta)) * 0.5)</f>
        <v>0.41979949874686717</v>
      </c>
      <c r="U386" s="11">
        <f>((_xlfn.RANK.EQ(H386, Accounts_Re,1 ) / COUNT(Accounts_Re)) * 0.5) + ((_xlfn.RANK.EQ(I386, Acc._payable, 0) / COUNT(Acc._payable)) * 0.5)</f>
        <v>0.85445241942555084</v>
      </c>
      <c r="V386" s="11">
        <f>((_xlfn.RANK.EQ(Q386, $Q$2:$Q$981, 1) / COUNT($Q$2:$Q$981)) * 0.4) + ((_xlfn.RANK.EQ(T386, $T$2:$T$981,1 ) / COUNT($T$2:$T$981)) * 0.4) + ((_xlfn.RANK.EQ(U386, $U$2:$U$981, 1) / COUNT($U$2:$U$981)) * 0.1)</f>
        <v>0.54285714285714293</v>
      </c>
      <c r="W386" s="11">
        <f>((_xlfn.RANK.EQ(AA386, $AA$2:$AA$982, 1) / COUNT($AA$2:$AA$982)) * 0.5) + ((_xlfn.RANK.EQ(AB386, $AB$2:$AB$982,1 ) / COUNT($AB$2:$AB$982)) * 0.5)</f>
        <v>0.91102756892230574</v>
      </c>
      <c r="X386" s="11">
        <f>((_xlfn.RANK.EQ(AC386, $AC$2:$AC$982, 1) / COUNT($AC$2:$AC$983)) * 1)</f>
        <v>0.19799498746867167</v>
      </c>
      <c r="Y386" s="62">
        <f>((_xlfn.RANK.EQ(C386, Price, 0) / COUNT(Price)) * 0.5) + ((_xlfn.RANK.EQ(AD386, Price_BVPS, 1) / COUNT(Price_BVPS)) * 0.5)</f>
        <v>0.5</v>
      </c>
      <c r="Z386" s="8">
        <f>IF(OR(H386="", I386="", H386=0, I386=0), 0, H386-I386)</f>
        <v>26000000</v>
      </c>
      <c r="AA386">
        <f>IF(OR(H386="", I386="", H386=0, I386=0), 0, (H386-I386) / ( (ABS(I386))))</f>
        <v>1.2380952380952381</v>
      </c>
      <c r="AB386">
        <f>IF(OR(H386="", I386="", H386=0, I386=0), 0, (H386-I386) / ( (ABS(H386))))</f>
        <v>5.2</v>
      </c>
      <c r="AC386">
        <f>IF(OR(H386="", I386="", H386=0, I386=0), 0, IF(ABS(H386-I386) = (ABS(H386) + ABS(I386)), 0, (H386-I386) / ((ABS(H386) + ABS(I386)) / 200)))</f>
        <v>0</v>
      </c>
      <c r="AD386" s="2">
        <f>G386-C386</f>
        <v>-7.6452736854553223</v>
      </c>
    </row>
    <row r="387" spans="1:30" x14ac:dyDescent="0.25">
      <c r="A387" s="7" t="s">
        <v>563</v>
      </c>
      <c r="B387" s="7" t="s">
        <v>564</v>
      </c>
      <c r="C387" s="8">
        <v>14.869999885559082</v>
      </c>
      <c r="D387" s="9">
        <v>-0.65751042854139863</v>
      </c>
      <c r="E387" s="9">
        <v>1.361006390332743</v>
      </c>
      <c r="F387" s="9">
        <v>19.478816986083984</v>
      </c>
      <c r="G387" s="9">
        <v>5.3780579566955566</v>
      </c>
      <c r="H387" s="8">
        <v>-149000000</v>
      </c>
      <c r="I387" s="8">
        <v>-40000064</v>
      </c>
      <c r="J387" s="68"/>
      <c r="K387" s="7" t="s">
        <v>527</v>
      </c>
      <c r="L387" s="7" t="s">
        <v>565</v>
      </c>
      <c r="M387" s="9">
        <v>449.85324096679688</v>
      </c>
      <c r="N387" s="9">
        <v>0.1229730024933815</v>
      </c>
      <c r="O387" s="10">
        <v>17.456000137329102</v>
      </c>
      <c r="P387" s="2">
        <f>C387-O387</f>
        <v>-2.5860002517700202</v>
      </c>
      <c r="Q387" s="11">
        <f>((_xlfn.RANK.EQ(F387, PE, 1) / COUNT(PE)) * 0.4) + ((_xlfn.RANK.EQ(N387, Cash_Ratio, 1) / COUNT(Cash_Ratio)) * 0.4) + ((_xlfn.RANK.EQ(M387, Debt_Equity, 0) / COUNT(Debt_Equity)) * 0.2)</f>
        <v>0.23174898376683761</v>
      </c>
      <c r="R387" s="9">
        <v>0.1229730024933815</v>
      </c>
      <c r="S387" s="30">
        <f>((_xlfn.RANK.EQ(F387, PE, 1) / COUNT(PE)) * 0.4) + ((_xlfn.RANK.EQ(R387, $R$2:$R$400, 1) / COUNT($R$2:$R$400)) * 0.4) + ((_xlfn.RANK.EQ(M387, Debt_Equity, 0) / COUNT(Debt_Equity)) * 0.2)</f>
        <v>0.30776942355889725</v>
      </c>
      <c r="T387" s="11">
        <f>((_xlfn.RANK.EQ(D387, Alpha, 1) / COUNT(Alpha)) * 0.5) + ((_xlfn.RANK.EQ(E387, Beta, 1) / COUNT(Beta)) * 0.5)</f>
        <v>0.44862155388471181</v>
      </c>
      <c r="U387" s="11">
        <f>((_xlfn.RANK.EQ(H387, Accounts_Re,1 ) / COUNT(Accounts_Re)) * 0.5) + ((_xlfn.RANK.EQ(I387, Acc._payable, 0) / COUNT(Acc._payable)) * 0.5)</f>
        <v>0.49150727142910827</v>
      </c>
      <c r="V387" s="11">
        <f>((_xlfn.RANK.EQ(Q387, $Q$2:$Q$981, 1) / COUNT($Q$2:$Q$981)) * 0.4) + ((_xlfn.RANK.EQ(T387, $T$2:$T$981,1 ) / COUNT($T$2:$T$981)) * 0.4) + ((_xlfn.RANK.EQ(U387, $U$2:$U$981, 1) / COUNT($U$2:$U$981)) * 0.1)</f>
        <v>0.30426065162907268</v>
      </c>
      <c r="W387" s="11">
        <f>((_xlfn.RANK.EQ(AA387, $AA$2:$AA$982, 1) / COUNT($AA$2:$AA$982)) * 0.5) + ((_xlfn.RANK.EQ(AB387, $AB$2:$AB$982,1 ) / COUNT($AB$2:$AB$982)) * 0.5)</f>
        <v>0.16791979949874686</v>
      </c>
      <c r="X387" s="11">
        <f>((_xlfn.RANK.EQ(AC387, $AC$2:$AC$982, 1) / COUNT($AC$2:$AC$983)) * 1)</f>
        <v>9.2731829573934832E-2</v>
      </c>
      <c r="Y387" s="62">
        <f>((_xlfn.RANK.EQ(C387, Price, 0) / COUNT(Price)) * 0.5) + ((_xlfn.RANK.EQ(AD387, Price_BVPS, 1) / COUNT(Price_BVPS)) * 0.5)</f>
        <v>0.41729323308270672</v>
      </c>
      <c r="Z387" s="8">
        <f>IF(OR(H387="", I387="", H387=0, I387=0), 0, H387-I387)</f>
        <v>-108999936</v>
      </c>
      <c r="AA387">
        <f>IF(OR(H387="", I387="", H387=0, I387=0), 0, (H387-I387) / ( (ABS(I387))))</f>
        <v>-2.7249940400095358</v>
      </c>
      <c r="AB387">
        <f>IF(OR(H387="", I387="", H387=0, I387=0), 0, (H387-I387) / ( (ABS(H387))))</f>
        <v>-0.73154319463087247</v>
      </c>
      <c r="AC387">
        <f>IF(OR(H387="", I387="", H387=0, I387=0), 0, IF(ABS(H387-I387) = (ABS(H387) + ABS(I387)), 0, (H387-I387) / ((ABS(H387) + ABS(I387)) / 200)))</f>
        <v>-115.34380856082673</v>
      </c>
      <c r="AD387" s="2">
        <f>G387-C387</f>
        <v>-9.4919419288635254</v>
      </c>
    </row>
    <row r="388" spans="1:30" x14ac:dyDescent="0.25">
      <c r="A388" s="7" t="s">
        <v>525</v>
      </c>
      <c r="B388" s="7" t="s">
        <v>526</v>
      </c>
      <c r="C388" s="8">
        <v>15.569999694824219</v>
      </c>
      <c r="D388" s="9">
        <v>-0.71197645542092114</v>
      </c>
      <c r="E388" s="9">
        <v>1.5692386654282231</v>
      </c>
      <c r="F388" s="9">
        <v>16.682613372802734</v>
      </c>
      <c r="G388" s="9">
        <v>1.5764240026473999</v>
      </c>
      <c r="H388" s="8">
        <v>-72969984</v>
      </c>
      <c r="I388" s="8">
        <v>-22520000</v>
      </c>
      <c r="J388" s="68"/>
      <c r="K388" s="7" t="s">
        <v>527</v>
      </c>
      <c r="L388" s="7" t="s">
        <v>20</v>
      </c>
      <c r="M388" s="9">
        <v>2036.18408203125</v>
      </c>
      <c r="N388" s="9">
        <v>8.9555002748966217E-2</v>
      </c>
      <c r="O388" s="10">
        <v>18.502000045776366</v>
      </c>
      <c r="P388" s="2">
        <f>C388-O388</f>
        <v>-2.9320003509521477</v>
      </c>
      <c r="Q388" s="11">
        <f>((_xlfn.RANK.EQ(F388, PE, 1) / COUNT(PE)) * 0.4) + ((_xlfn.RANK.EQ(N388, Cash_Ratio, 1) / COUNT(Cash_Ratio)) * 0.4) + ((_xlfn.RANK.EQ(M388, Debt_Equity, 0) / COUNT(Debt_Equity)) * 0.2)</f>
        <v>0.15399629816590948</v>
      </c>
      <c r="R388" s="9">
        <v>8.9555002748966217E-2</v>
      </c>
      <c r="S388" s="30">
        <f>((_xlfn.RANK.EQ(F388, PE, 1) / COUNT(PE)) * 0.4) + ((_xlfn.RANK.EQ(R388, $R$2:$R$400, 1) / COUNT($R$2:$R$400)) * 0.4) + ((_xlfn.RANK.EQ(M388, Debt_Equity, 0) / COUNT(Debt_Equity)) * 0.2)</f>
        <v>0.23659147869674185</v>
      </c>
      <c r="T388" s="11">
        <f>((_xlfn.RANK.EQ(D388, Alpha, 1) / COUNT(Alpha)) * 0.5) + ((_xlfn.RANK.EQ(E388, Beta, 1) / COUNT(Beta)) * 0.5)</f>
        <v>0.48621553884711777</v>
      </c>
      <c r="U388" s="11">
        <f>((_xlfn.RANK.EQ(H388, Accounts_Re,1 ) / COUNT(Accounts_Re)) * 0.5) + ((_xlfn.RANK.EQ(I388, Acc._payable, 0) / COUNT(Acc._payable)) * 0.5)</f>
        <v>0.49217742036501194</v>
      </c>
      <c r="V388" s="11">
        <f>((_xlfn.RANK.EQ(Q388, $Q$2:$Q$981, 1) / COUNT($Q$2:$Q$981)) * 0.4) + ((_xlfn.RANK.EQ(T388, $T$2:$T$981,1 ) / COUNT($T$2:$T$981)) * 0.4) + ((_xlfn.RANK.EQ(U388, $U$2:$U$981, 1) / COUNT($U$2:$U$981)) * 0.1)</f>
        <v>0.29699248120300753</v>
      </c>
      <c r="W388" s="11">
        <f>((_xlfn.RANK.EQ(AA388, $AA$2:$AA$982, 1) / COUNT($AA$2:$AA$982)) * 0.5) + ((_xlfn.RANK.EQ(AB388, $AB$2:$AB$982,1 ) / COUNT($AB$2:$AB$982)) * 0.5)</f>
        <v>0.17794486215538846</v>
      </c>
      <c r="X388" s="11">
        <f>((_xlfn.RANK.EQ(AC388, $AC$2:$AC$982, 1) / COUNT($AC$2:$AC$983)) * 1)</f>
        <v>0.10025062656641603</v>
      </c>
      <c r="Y388" s="62">
        <f>((_xlfn.RANK.EQ(C388, Price, 0) / COUNT(Price)) * 0.5) + ((_xlfn.RANK.EQ(AD388, Price_BVPS, 1) / COUNT(Price_BVPS)) * 0.5)</f>
        <v>0.32330827067669171</v>
      </c>
      <c r="Z388" s="8">
        <f>IF(OR(H388="", I388="", H388=0, I388=0), 0, H388-I388)</f>
        <v>-50449984</v>
      </c>
      <c r="AA388">
        <f>IF(OR(H388="", I388="", H388=0, I388=0), 0, (H388-I388) / ( (ABS(I388))))</f>
        <v>-2.2402301953818826</v>
      </c>
      <c r="AB388">
        <f>IF(OR(H388="", I388="", H388=0, I388=0), 0, (H388-I388) / ( (ABS(H388))))</f>
        <v>-0.69137995151540665</v>
      </c>
      <c r="AC388">
        <f>IF(OR(H388="", I388="", H388=0, I388=0), 0, IF(ABS(H388-I388) = (ABS(H388) + ABS(I388)), 0, (H388-I388) / ((ABS(H388) + ABS(I388)) / 200)))</f>
        <v>-105.66549890719429</v>
      </c>
      <c r="AD388" s="2">
        <f>G388-C388</f>
        <v>-13.993575692176819</v>
      </c>
    </row>
    <row r="389" spans="1:30" x14ac:dyDescent="0.25">
      <c r="A389" s="7" t="s">
        <v>448</v>
      </c>
      <c r="B389" s="7" t="s">
        <v>449</v>
      </c>
      <c r="C389" s="8">
        <v>17.129999160766602</v>
      </c>
      <c r="D389" s="9">
        <v>2.858460365371265E-2</v>
      </c>
      <c r="E389" s="9">
        <v>0.69706809374321954</v>
      </c>
      <c r="F389" s="9">
        <v>37.652458190917969</v>
      </c>
      <c r="G389" s="9">
        <v>9.4178390502929688</v>
      </c>
      <c r="H389" s="8">
        <v>-5321000</v>
      </c>
      <c r="I389" s="8">
        <v>9486000</v>
      </c>
      <c r="J389" s="68"/>
      <c r="K389" s="7" t="s">
        <v>126</v>
      </c>
      <c r="L389" s="7" t="s">
        <v>132</v>
      </c>
      <c r="M389" s="9">
        <v>2.8691999614238739E-2</v>
      </c>
      <c r="N389" s="9">
        <v>0.64886200428009033</v>
      </c>
      <c r="O389" s="10">
        <v>20.681999588012694</v>
      </c>
      <c r="P389" s="2">
        <f>C389-O389</f>
        <v>-3.5520004272460923</v>
      </c>
      <c r="Q389" s="11">
        <f>((_xlfn.RANK.EQ(F389, PE, 1) / COUNT(PE)) * 0.4) + ((_xlfn.RANK.EQ(N389, Cash_Ratio, 1) / COUNT(Cash_Ratio)) * 0.4) + ((_xlfn.RANK.EQ(M389, Debt_Equity, 0) / COUNT(Debt_Equity)) * 0.2)</f>
        <v>0.66216601574607892</v>
      </c>
      <c r="R389" s="9">
        <v>0.64886200428009033</v>
      </c>
      <c r="S389" s="30">
        <f>((_xlfn.RANK.EQ(F389, PE, 1) / COUNT(PE)) * 0.4) + ((_xlfn.RANK.EQ(R389, $R$2:$R$400, 1) / COUNT($R$2:$R$400)) * 0.4) + ((_xlfn.RANK.EQ(M389, Debt_Equity, 0) / COUNT(Debt_Equity)) * 0.2)</f>
        <v>0.70325814536340858</v>
      </c>
      <c r="T389" s="11">
        <f>((_xlfn.RANK.EQ(D389, Alpha, 1) / COUNT(Alpha)) * 0.5) + ((_xlfn.RANK.EQ(E389, Beta, 1) / COUNT(Beta)) * 0.5)</f>
        <v>0.41979949874686717</v>
      </c>
      <c r="U389" s="11">
        <f>((_xlfn.RANK.EQ(H389, Accounts_Re,1 ) / COUNT(Accounts_Re)) * 0.5) + ((_xlfn.RANK.EQ(I389, Acc._payable, 0) / COUNT(Acc._payable)) * 0.5)</f>
        <v>0.18774817431388022</v>
      </c>
      <c r="V389" s="11">
        <f>((_xlfn.RANK.EQ(Q389, $Q$2:$Q$981, 1) / COUNT($Q$2:$Q$981)) * 0.4) + ((_xlfn.RANK.EQ(T389, $T$2:$T$981,1 ) / COUNT($T$2:$T$981)) * 0.4) + ((_xlfn.RANK.EQ(U389, $U$2:$U$981, 1) / COUNT($U$2:$U$981)) * 0.1)</f>
        <v>0.50476190476190474</v>
      </c>
      <c r="W389" s="11">
        <f>((_xlfn.RANK.EQ(AA389, $AA$2:$AA$982, 1) / COUNT($AA$2:$AA$982)) * 0.5) + ((_xlfn.RANK.EQ(AB389, $AB$2:$AB$982,1 ) / COUNT($AB$2:$AB$982)) * 0.5)</f>
        <v>0.11278195488721804</v>
      </c>
      <c r="X389" s="11">
        <f>((_xlfn.RANK.EQ(AC389, $AC$2:$AC$982, 1) / COUNT($AC$2:$AC$983)) * 1)</f>
        <v>0.19799498746867167</v>
      </c>
      <c r="Y389" s="62">
        <f>((_xlfn.RANK.EQ(C389, Price, 0) / COUNT(Price)) * 0.5) + ((_xlfn.RANK.EQ(AD389, Price_BVPS, 1) / COUNT(Price_BVPS)) * 0.5)</f>
        <v>0.40350877192982454</v>
      </c>
      <c r="Z389" s="8">
        <f>IF(OR(H389="", I389="", H389=0, I389=0), 0, H389-I389)</f>
        <v>-14807000</v>
      </c>
      <c r="AA389">
        <f>IF(OR(H389="", I389="", H389=0, I389=0), 0, (H389-I389) / ( (ABS(I389))))</f>
        <v>-1.5609318996415771</v>
      </c>
      <c r="AB389">
        <f>IF(OR(H389="", I389="", H389=0, I389=0), 0, (H389-I389) / ( (ABS(H389))))</f>
        <v>-2.7827476038338657</v>
      </c>
      <c r="AC389">
        <f>IF(OR(H389="", I389="", H389=0, I389=0), 0, IF(ABS(H389-I389) = (ABS(H389) + ABS(I389)), 0, (H389-I389) / ((ABS(H389) + ABS(I389)) / 200)))</f>
        <v>0</v>
      </c>
      <c r="AD389" s="2">
        <f>G389-C389</f>
        <v>-7.7121601104736328</v>
      </c>
    </row>
    <row r="390" spans="1:30" x14ac:dyDescent="0.25">
      <c r="A390" s="7" t="s">
        <v>124</v>
      </c>
      <c r="B390" s="7" t="s">
        <v>125</v>
      </c>
      <c r="C390" s="8">
        <v>26.940000534057617</v>
      </c>
      <c r="D390" s="9">
        <v>0.52535288777018763</v>
      </c>
      <c r="E390" s="9">
        <v>0.48474241494390791</v>
      </c>
      <c r="F390" s="9">
        <v>41.026340484619141</v>
      </c>
      <c r="G390" s="9">
        <v>16.789533615112305</v>
      </c>
      <c r="H390" s="8">
        <v>-24700032</v>
      </c>
      <c r="I390" s="8">
        <v>-56600000</v>
      </c>
      <c r="J390" s="68"/>
      <c r="K390" s="7" t="s">
        <v>126</v>
      </c>
      <c r="L390" s="7" t="s">
        <v>20</v>
      </c>
      <c r="M390" s="9">
        <v>8.9781808853149414</v>
      </c>
      <c r="N390" s="9">
        <v>0.23843500018119812</v>
      </c>
      <c r="O390" s="10">
        <v>32.541999816894531</v>
      </c>
      <c r="P390" s="2">
        <f>C390-O390</f>
        <v>-5.6019992828369141</v>
      </c>
      <c r="Q390" s="11">
        <f>((_xlfn.RANK.EQ(F390, PE, 1) / COUNT(PE)) * 0.4) + ((_xlfn.RANK.EQ(N390, Cash_Ratio, 1) / COUNT(Cash_Ratio)) * 0.4) + ((_xlfn.RANK.EQ(M390, Debt_Equity, 0) / COUNT(Debt_Equity)) * 0.2)</f>
        <v>0.5618711088675753</v>
      </c>
      <c r="R390" s="9">
        <v>0.23843500018119812</v>
      </c>
      <c r="S390" s="30">
        <f>((_xlfn.RANK.EQ(F390, PE, 1) / COUNT(PE)) * 0.4) + ((_xlfn.RANK.EQ(R390, $R$2:$R$400, 1) / COUNT($R$2:$R$400)) * 0.4) + ((_xlfn.RANK.EQ(M390, Debt_Equity, 0) / COUNT(Debt_Equity)) * 0.2)</f>
        <v>0.6255639097744361</v>
      </c>
      <c r="T390" s="11">
        <f>((_xlfn.RANK.EQ(D390, Alpha, 1) / COUNT(Alpha)) * 0.5) + ((_xlfn.RANK.EQ(E390, Beta, 1) / COUNT(Beta)) * 0.5)</f>
        <v>0.5664160401002506</v>
      </c>
      <c r="U390" s="11">
        <f>((_xlfn.RANK.EQ(H390, Accounts_Re,1 ) / COUNT(Accounts_Re)) * 0.5) + ((_xlfn.RANK.EQ(I390, Acc._payable, 0) / COUNT(Acc._payable)) * 0.5)</f>
        <v>0.53411496498941535</v>
      </c>
      <c r="V390" s="11">
        <f>((_xlfn.RANK.EQ(Q390, $Q$2:$Q$981, 1) / COUNT($Q$2:$Q$981)) * 0.4) + ((_xlfn.RANK.EQ(T390, $T$2:$T$981,1 ) / COUNT($T$2:$T$981)) * 0.4) + ((_xlfn.RANK.EQ(U390, $U$2:$U$981, 1) / COUNT($U$2:$U$981)) * 0.1)</f>
        <v>0.60902255639097747</v>
      </c>
      <c r="W390" s="11">
        <f>((_xlfn.RANK.EQ(AA390, $AA$2:$AA$982, 1) / COUNT($AA$2:$AA$982)) * 0.5) + ((_xlfn.RANK.EQ(AB390, $AB$2:$AB$982,1 ) / COUNT($AB$2:$AB$982)) * 0.5)</f>
        <v>0.84711779448621549</v>
      </c>
      <c r="X390" s="11">
        <f>((_xlfn.RANK.EQ(AC390, $AC$2:$AC$982, 1) / COUNT($AC$2:$AC$983)) * 1)</f>
        <v>0.91228070175438591</v>
      </c>
      <c r="Y390" s="62">
        <f>((_xlfn.RANK.EQ(C390, Price, 0) / COUNT(Price)) * 0.5) + ((_xlfn.RANK.EQ(AD390, Price_BVPS, 1) / COUNT(Price_BVPS)) * 0.5)</f>
        <v>0.16541353383458646</v>
      </c>
      <c r="Z390" s="8">
        <f>IF(OR(H390="", I390="", H390=0, I390=0), 0, H390-I390)</f>
        <v>31899968</v>
      </c>
      <c r="AA390">
        <f>IF(OR(H390="", I390="", H390=0, I390=0), 0, (H390-I390) / ( (ABS(I390))))</f>
        <v>0.56360367491166075</v>
      </c>
      <c r="AB390">
        <f>IF(OR(H390="", I390="", H390=0, I390=0), 0, (H390-I390) / ( (ABS(H390))))</f>
        <v>1.2914950069700315</v>
      </c>
      <c r="AC390">
        <f>IF(OR(H390="", I390="", H390=0, I390=0), 0, IF(ABS(H390-I390) = (ABS(H390) + ABS(I390)), 0, (H390-I390) / ((ABS(H390) + ABS(I390)) / 200)))</f>
        <v>78.474675139119256</v>
      </c>
      <c r="AD390" s="2">
        <f>G390-C390</f>
        <v>-10.150466918945313</v>
      </c>
    </row>
    <row r="391" spans="1:30" x14ac:dyDescent="0.25">
      <c r="A391" s="7" t="s">
        <v>760</v>
      </c>
      <c r="B391" s="7" t="s">
        <v>761</v>
      </c>
      <c r="C391" s="8">
        <v>11.640000343322754</v>
      </c>
      <c r="D391" s="9">
        <v>-0.14671424272305356</v>
      </c>
      <c r="E391" s="9">
        <v>0.9579042260811157</v>
      </c>
      <c r="F391" s="9">
        <v>44.884616851806641</v>
      </c>
      <c r="G391" s="9">
        <v>1.9726079702377319</v>
      </c>
      <c r="H391" s="8">
        <v>-348000</v>
      </c>
      <c r="I391" s="8">
        <v>-418000</v>
      </c>
      <c r="J391" s="68"/>
      <c r="K391" s="7" t="s">
        <v>540</v>
      </c>
      <c r="L391" s="7" t="s">
        <v>65</v>
      </c>
      <c r="M391" s="9">
        <v>265.68045043945313</v>
      </c>
      <c r="N391" s="9">
        <v>1.323868989944458</v>
      </c>
      <c r="O391" s="10">
        <v>14.338000106811524</v>
      </c>
      <c r="P391" s="2">
        <f>C391-O391</f>
        <v>-2.6979997634887702</v>
      </c>
      <c r="Q391" s="11">
        <f>((_xlfn.RANK.EQ(F391, PE, 1) / COUNT(PE)) * 0.4) + ((_xlfn.RANK.EQ(N391, Cash_Ratio, 1) / COUNT(Cash_Ratio)) * 0.4) + ((_xlfn.RANK.EQ(M391, Debt_Equity, 0) / COUNT(Debt_Equity)) * 0.2)</f>
        <v>0.59266718031828691</v>
      </c>
      <c r="R391" s="9">
        <v>1.323868989944458</v>
      </c>
      <c r="S391" s="30">
        <f>((_xlfn.RANK.EQ(F391, PE, 1) / COUNT(PE)) * 0.4) + ((_xlfn.RANK.EQ(R391, $R$2:$R$400, 1) / COUNT($R$2:$R$400)) * 0.4) + ((_xlfn.RANK.EQ(M391, Debt_Equity, 0) / COUNT(Debt_Equity)) * 0.2)</f>
        <v>0.61403508771929827</v>
      </c>
      <c r="T391" s="11">
        <f>((_xlfn.RANK.EQ(D391, Alpha, 1) / COUNT(Alpha)) * 0.5) + ((_xlfn.RANK.EQ(E391, Beta, 1) / COUNT(Beta)) * 0.5)</f>
        <v>0.40350877192982459</v>
      </c>
      <c r="U391" s="11">
        <f>((_xlfn.RANK.EQ(H391, Accounts_Re,1 ) / COUNT(Accounts_Re)) * 0.5) + ((_xlfn.RANK.EQ(I391, Acc._payable, 0) / COUNT(Acc._payable)) * 0.5)</f>
        <v>0.51460548895820024</v>
      </c>
      <c r="V391" s="11">
        <f>((_xlfn.RANK.EQ(Q391, $Q$2:$Q$981, 1) / COUNT($Q$2:$Q$981)) * 0.4) + ((_xlfn.RANK.EQ(T391, $T$2:$T$981,1 ) / COUNT($T$2:$T$981)) * 0.4) + ((_xlfn.RANK.EQ(U391, $U$2:$U$981, 1) / COUNT($U$2:$U$981)) * 0.1)</f>
        <v>0.52205513784461155</v>
      </c>
      <c r="W391" s="11">
        <f>((_xlfn.RANK.EQ(AA391, $AA$2:$AA$982, 1) / COUNT($AA$2:$AA$982)) * 0.5) + ((_xlfn.RANK.EQ(AB391, $AB$2:$AB$982,1 ) / COUNT($AB$2:$AB$982)) * 0.5)</f>
        <v>0.76065162907268169</v>
      </c>
      <c r="X391" s="11">
        <f>((_xlfn.RANK.EQ(AC391, $AC$2:$AC$982, 1) / COUNT($AC$2:$AC$983)) * 1)</f>
        <v>0.8571428571428571</v>
      </c>
      <c r="Y391" s="62">
        <f>((_xlfn.RANK.EQ(C391, Price, 0) / COUNT(Price)) * 0.5) + ((_xlfn.RANK.EQ(AD391, Price_BVPS, 1) / COUNT(Price_BVPS)) * 0.5)</f>
        <v>0.52005012531328321</v>
      </c>
      <c r="Z391" s="8">
        <f>IF(OR(H391="", I391="", H391=0, I391=0), 0, H391-I391)</f>
        <v>70000</v>
      </c>
      <c r="AA391">
        <f>IF(OR(H391="", I391="", H391=0, I391=0), 0, (H391-I391) / ( (ABS(I391))))</f>
        <v>0.1674641148325359</v>
      </c>
      <c r="AB391">
        <f>IF(OR(H391="", I391="", H391=0, I391=0), 0, (H391-I391) / ( (ABS(H391))))</f>
        <v>0.20114942528735633</v>
      </c>
      <c r="AC391">
        <f>IF(OR(H391="", I391="", H391=0, I391=0), 0, IF(ABS(H391-I391) = (ABS(H391) + ABS(I391)), 0, (H391-I391) / ((ABS(H391) + ABS(I391)) / 200)))</f>
        <v>18.276762402088774</v>
      </c>
      <c r="AD391" s="2">
        <f>G391-C391</f>
        <v>-9.667392373085022</v>
      </c>
    </row>
    <row r="392" spans="1:30" x14ac:dyDescent="0.25">
      <c r="A392" s="7" t="s">
        <v>538</v>
      </c>
      <c r="B392" s="7" t="s">
        <v>539</v>
      </c>
      <c r="C392" s="8">
        <v>15.460000038146973</v>
      </c>
      <c r="D392" s="9">
        <v>0.20222975991437919</v>
      </c>
      <c r="E392" s="9">
        <v>1.7674895361358722</v>
      </c>
      <c r="F392" s="9">
        <v>20.47740364074707</v>
      </c>
      <c r="G392" s="9">
        <v>5.788179874420166</v>
      </c>
      <c r="H392" s="8">
        <v>8883000</v>
      </c>
      <c r="I392" s="8">
        <v>4298000</v>
      </c>
      <c r="J392" s="68"/>
      <c r="K392" s="7" t="s">
        <v>540</v>
      </c>
      <c r="L392" s="7" t="s">
        <v>20</v>
      </c>
      <c r="M392" s="9">
        <v>62.445869445800781</v>
      </c>
      <c r="N392" s="9">
        <v>0.12144500017166138</v>
      </c>
      <c r="O392" s="10">
        <v>17.837999916076662</v>
      </c>
      <c r="P392" s="2">
        <f>C392-O392</f>
        <v>-2.3779998779296889</v>
      </c>
      <c r="Q392" s="11">
        <f>((_xlfn.RANK.EQ(F392, PE, 1) / COUNT(PE)) * 0.4) + ((_xlfn.RANK.EQ(N392, Cash_Ratio, 1) / COUNT(Cash_Ratio)) * 0.4) + ((_xlfn.RANK.EQ(M392, Debt_Equity, 0) / COUNT(Debt_Equity)) * 0.2)</f>
        <v>0.32124303692092426</v>
      </c>
      <c r="R392" s="9">
        <v>0.12144500017166138</v>
      </c>
      <c r="S392" s="30">
        <f>((_xlfn.RANK.EQ(F392, PE, 1) / COUNT(PE)) * 0.4) + ((_xlfn.RANK.EQ(R392, $R$2:$R$400, 1) / COUNT($R$2:$R$400)) * 0.4) + ((_xlfn.RANK.EQ(M392, Debt_Equity, 0) / COUNT(Debt_Equity)) * 0.2)</f>
        <v>0.39849624060150379</v>
      </c>
      <c r="T392" s="11">
        <f>((_xlfn.RANK.EQ(D392, Alpha, 1) / COUNT(Alpha)) * 0.5) + ((_xlfn.RANK.EQ(E392, Beta, 1) / COUNT(Beta)) * 0.5)</f>
        <v>0.78947368421052633</v>
      </c>
      <c r="U392" s="11">
        <f>((_xlfn.RANK.EQ(H392, Accounts_Re,1 ) / COUNT(Accounts_Re)) * 0.5) + ((_xlfn.RANK.EQ(I392, Acc._payable, 0) / COUNT(Acc._payable)) * 0.5)</f>
        <v>0.54285821652700017</v>
      </c>
      <c r="V392" s="11">
        <f>((_xlfn.RANK.EQ(Q392, $Q$2:$Q$981, 1) / COUNT($Q$2:$Q$981)) * 0.4) + ((_xlfn.RANK.EQ(T392, $T$2:$T$981,1 ) / COUNT($T$2:$T$981)) * 0.4) + ((_xlfn.RANK.EQ(U392, $U$2:$U$981, 1) / COUNT($U$2:$U$981)) * 0.1)</f>
        <v>0.55839598997493733</v>
      </c>
      <c r="W392" s="11">
        <f>((_xlfn.RANK.EQ(AA392, $AA$2:$AA$982, 1) / COUNT($AA$2:$AA$982)) * 0.5) + ((_xlfn.RANK.EQ(AB392, $AB$2:$AB$982,1 ) / COUNT($AB$2:$AB$982)) * 0.5)</f>
        <v>0.81704260651629079</v>
      </c>
      <c r="X392" s="11">
        <f>((_xlfn.RANK.EQ(AC392, $AC$2:$AC$982, 1) / COUNT($AC$2:$AC$983)) * 1)</f>
        <v>0.90726817042606511</v>
      </c>
      <c r="Y392" s="62">
        <f>((_xlfn.RANK.EQ(C392, Price, 0) / COUNT(Price)) * 0.5) + ((_xlfn.RANK.EQ(AD392, Price_BVPS, 1) / COUNT(Price_BVPS)) * 0.5)</f>
        <v>0.39097744360902253</v>
      </c>
      <c r="Z392" s="8">
        <f>IF(OR(H392="", I392="", H392=0, I392=0), 0, H392-I392)</f>
        <v>4585000</v>
      </c>
      <c r="AA392">
        <f>IF(OR(H392="", I392="", H392=0, I392=0), 0, (H392-I392) / ( (ABS(I392))))</f>
        <v>1.0667752442996743</v>
      </c>
      <c r="AB392">
        <f>IF(OR(H392="", I392="", H392=0, I392=0), 0, (H392-I392) / ( (ABS(H392))))</f>
        <v>0.51615445232466506</v>
      </c>
      <c r="AC392">
        <f>IF(OR(H392="", I392="", H392=0, I392=0), 0, IF(ABS(H392-I392) = (ABS(H392) + ABS(I392)), 0, (H392-I392) / ((ABS(H392) + ABS(I392)) / 200)))</f>
        <v>69.569835369091876</v>
      </c>
      <c r="AD392" s="2">
        <f>G392-C392</f>
        <v>-9.6718201637268066</v>
      </c>
    </row>
    <row r="393" spans="1:30" x14ac:dyDescent="0.25">
      <c r="A393" s="7" t="s">
        <v>497</v>
      </c>
      <c r="B393" s="7" t="s">
        <v>498</v>
      </c>
      <c r="C393" s="8">
        <v>16</v>
      </c>
      <c r="D393" s="9">
        <v>0.10844025906542908</v>
      </c>
      <c r="E393" s="9">
        <v>0.2515205637517956</v>
      </c>
      <c r="F393" s="9">
        <v>281.26922607421875</v>
      </c>
      <c r="G393" s="9">
        <v>18.62652587890625</v>
      </c>
      <c r="H393" s="8"/>
      <c r="I393" s="8"/>
      <c r="J393" s="68"/>
      <c r="K393" s="7"/>
      <c r="L393" s="7" t="s">
        <v>244</v>
      </c>
      <c r="M393" s="9">
        <v>91.261894226074219</v>
      </c>
      <c r="N393" s="9"/>
      <c r="O393" s="10">
        <v>19.52410011291504</v>
      </c>
      <c r="P393" s="2">
        <f>C393-O393</f>
        <v>-3.5241001129150398</v>
      </c>
      <c r="Q393" s="11">
        <f>((_xlfn.RANK.EQ(F393, PE, 1) / COUNT(PE)) * 0.4) + ((_xlfn.RANK.EQ(N393, Cash_Ratio, 1) / COUNT(Cash_Ratio)) * 0.4) + ((_xlfn.RANK.EQ(M393, Debt_Equity, 0) / COUNT(Debt_Equity)) * 0.2)</f>
        <v>0.43750365312574724</v>
      </c>
      <c r="R393" s="9">
        <v>0</v>
      </c>
      <c r="S393" s="30">
        <f>((_xlfn.RANK.EQ(F393, PE, 1) / COUNT(PE)) * 0.4) + ((_xlfn.RANK.EQ(R393, $R$2:$R$400, 1) / COUNT($R$2:$R$400)) * 0.4) + ((_xlfn.RANK.EQ(M393, Debt_Equity, 0) / COUNT(Debt_Equity)) * 0.2)</f>
        <v>0.43709273182957398</v>
      </c>
      <c r="T393" s="11">
        <f>((_xlfn.RANK.EQ(D393, Alpha, 1) / COUNT(Alpha)) * 0.5) + ((_xlfn.RANK.EQ(E393, Beta, 1) / COUNT(Beta)) * 0.5)</f>
        <v>0.29197994987468667</v>
      </c>
      <c r="U393" s="11">
        <f>((_xlfn.RANK.EQ(H393, Accounts_Re,1 ) / COUNT(Accounts_Re)) * 0.5) + ((_xlfn.RANK.EQ(I393, Acc._payable, 0) / COUNT(Acc._payable)) * 0.5)</f>
        <v>0.47722119925344153</v>
      </c>
      <c r="V393" s="11">
        <f>((_xlfn.RANK.EQ(Q393, $Q$2:$Q$981, 1) / COUNT($Q$2:$Q$981)) * 0.4) + ((_xlfn.RANK.EQ(T393, $T$2:$T$981,1 ) / COUNT($T$2:$T$981)) * 0.4) + ((_xlfn.RANK.EQ(U393, $U$2:$U$981, 1) / COUNT($U$2:$U$981)) * 0.1)</f>
        <v>0.30100250626566416</v>
      </c>
      <c r="W393" s="11">
        <f>((_xlfn.RANK.EQ(AA393, $AA$2:$AA$982, 1) / COUNT($AA$2:$AA$982)) * 0.5) + ((_xlfn.RANK.EQ(AB393, $AB$2:$AB$982,1 ) / COUNT($AB$2:$AB$982)) * 0.5)</f>
        <v>0.32330827067669171</v>
      </c>
      <c r="X393" s="11">
        <f>((_xlfn.RANK.EQ(AC393, $AC$2:$AC$982, 1) / COUNT($AC$2:$AC$983)) * 1)</f>
        <v>0.19799498746867167</v>
      </c>
      <c r="Y393" s="62">
        <f>((_xlfn.RANK.EQ(C393, Price, 0) / COUNT(Price)) * 0.5) + ((_xlfn.RANK.EQ(AD393, Price_BVPS, 1) / COUNT(Price_BVPS)) * 0.5)</f>
        <v>0.66541353383458646</v>
      </c>
      <c r="Z393" s="8">
        <f>IF(OR(H393="", I393="", H393=0, I393=0), 0, H393-I393)</f>
        <v>0</v>
      </c>
      <c r="AA393">
        <f>IF(OR(H393="", I393="", H393=0, I393=0), 0, (H393-I393) / ( (ABS(I393))))</f>
        <v>0</v>
      </c>
      <c r="AB393">
        <f>IF(OR(H393="", I393="", H393=0, I393=0), 0, (H393-I393) / ( (ABS(H393))))</f>
        <v>0</v>
      </c>
      <c r="AC393">
        <f>IF(OR(H393="", I393="", H393=0, I393=0), 0, IF(ABS(H393-I393) = (ABS(H393) + ABS(I393)), 0, (H393-I393) / ((ABS(H393) + ABS(I393)) / 200)))</f>
        <v>0</v>
      </c>
      <c r="AD393" s="2">
        <f>G393-C393</f>
        <v>2.62652587890625</v>
      </c>
    </row>
    <row r="394" spans="1:30" x14ac:dyDescent="0.25">
      <c r="A394" s="7" t="s">
        <v>175</v>
      </c>
      <c r="B394" s="7" t="s">
        <v>176</v>
      </c>
      <c r="C394" s="8">
        <v>25.399999618530273</v>
      </c>
      <c r="D394" s="9">
        <v>0.19019064551556661</v>
      </c>
      <c r="E394" s="9">
        <v>0.44986719826219729</v>
      </c>
      <c r="F394" s="9">
        <v>155.46673583984375</v>
      </c>
      <c r="G394" s="9">
        <v>27.762033462524414</v>
      </c>
      <c r="H394" s="8"/>
      <c r="I394" s="8"/>
      <c r="J394" s="68"/>
      <c r="K394" s="7"/>
      <c r="L394" s="7" t="s">
        <v>177</v>
      </c>
      <c r="M394" s="9">
        <v>231.11415100097656</v>
      </c>
      <c r="N394" s="9"/>
      <c r="O394" s="10">
        <v>30.6</v>
      </c>
      <c r="P394" s="2">
        <f>C394-O394</f>
        <v>-5.200000381469728</v>
      </c>
      <c r="Q394" s="11">
        <f>((_xlfn.RANK.EQ(F394, PE, 1) / COUNT(PE)) * 0.4) + ((_xlfn.RANK.EQ(N394, Cash_Ratio, 1) / COUNT(Cash_Ratio)) * 0.4) + ((_xlfn.RANK.EQ(M394, Debt_Equity, 0) / COUNT(Debt_Equity)) * 0.2)</f>
        <v>0.37835578345156173</v>
      </c>
      <c r="R394" s="9">
        <v>0</v>
      </c>
      <c r="S394" s="30">
        <f>((_xlfn.RANK.EQ(F394, PE, 1) / COUNT(PE)) * 0.4) + ((_xlfn.RANK.EQ(R394, $R$2:$R$400, 1) / COUNT($R$2:$R$400)) * 0.4) + ((_xlfn.RANK.EQ(M394, Debt_Equity, 0) / COUNT(Debt_Equity)) * 0.2)</f>
        <v>0.37794486215538847</v>
      </c>
      <c r="T394" s="11">
        <f>((_xlfn.RANK.EQ(D394, Alpha, 1) / COUNT(Alpha)) * 0.5) + ((_xlfn.RANK.EQ(E394, Beta, 1) / COUNT(Beta)) * 0.5)</f>
        <v>0.43609022556390975</v>
      </c>
      <c r="U394" s="11">
        <f>((_xlfn.RANK.EQ(H394, Accounts_Re,1 ) / COUNT(Accounts_Re)) * 0.5) + ((_xlfn.RANK.EQ(I394, Acc._payable, 0) / COUNT(Acc._payable)) * 0.5)</f>
        <v>0.47722119925344153</v>
      </c>
      <c r="V394" s="11">
        <f>((_xlfn.RANK.EQ(Q394, $Q$2:$Q$981, 1) / COUNT($Q$2:$Q$981)) * 0.4) + ((_xlfn.RANK.EQ(T394, $T$2:$T$981,1 ) / COUNT($T$2:$T$981)) * 0.4) + ((_xlfn.RANK.EQ(U394, $U$2:$U$981, 1) / COUNT($U$2:$U$981)) * 0.1)</f>
        <v>0.34812030075187972</v>
      </c>
      <c r="W394" s="11">
        <f>((_xlfn.RANK.EQ(AA394, $AA$2:$AA$982, 1) / COUNT($AA$2:$AA$982)) * 0.5) + ((_xlfn.RANK.EQ(AB394, $AB$2:$AB$982,1 ) / COUNT($AB$2:$AB$982)) * 0.5)</f>
        <v>0.32330827067669171</v>
      </c>
      <c r="X394" s="11">
        <f>((_xlfn.RANK.EQ(AC394, $AC$2:$AC$982, 1) / COUNT($AC$2:$AC$983)) * 1)</f>
        <v>0.19799498746867167</v>
      </c>
      <c r="Y394" s="62">
        <f>((_xlfn.RANK.EQ(C394, Price, 0) / COUNT(Price)) * 0.5) + ((_xlfn.RANK.EQ(AD394, Price_BVPS, 1) / COUNT(Price_BVPS)) * 0.5)</f>
        <v>0.4949874686716792</v>
      </c>
      <c r="Z394" s="8">
        <f>IF(OR(H394="", I394="", H394=0, I394=0), 0, H394-I394)</f>
        <v>0</v>
      </c>
      <c r="AA394">
        <f>IF(OR(H394="", I394="", H394=0, I394=0), 0, (H394-I394) / ( (ABS(I394))))</f>
        <v>0</v>
      </c>
      <c r="AB394">
        <f>IF(OR(H394="", I394="", H394=0, I394=0), 0, (H394-I394) / ( (ABS(H394))))</f>
        <v>0</v>
      </c>
      <c r="AC394">
        <f>IF(OR(H394="", I394="", H394=0, I394=0), 0, IF(ABS(H394-I394) = (ABS(H394) + ABS(I394)), 0, (H394-I394) / ((ABS(H394) + ABS(I394)) / 200)))</f>
        <v>0</v>
      </c>
      <c r="AD394" s="2">
        <f>G394-C394</f>
        <v>2.3620338439941406</v>
      </c>
    </row>
    <row r="395" spans="1:30" x14ac:dyDescent="0.25">
      <c r="A395" s="7" t="s">
        <v>454</v>
      </c>
      <c r="B395" s="7" t="s">
        <v>455</v>
      </c>
      <c r="C395" s="8">
        <v>17</v>
      </c>
      <c r="D395" s="9">
        <v>-0.22827133823390944</v>
      </c>
      <c r="E395" s="9">
        <v>0.44049036035722394</v>
      </c>
      <c r="F395" s="9">
        <v>104.68302917480469</v>
      </c>
      <c r="G395" s="9">
        <v>3.1698029041290283</v>
      </c>
      <c r="H395" s="8">
        <v>164000</v>
      </c>
      <c r="I395" s="8">
        <v>-425000</v>
      </c>
      <c r="J395" s="68"/>
      <c r="K395" s="7"/>
      <c r="L395" s="7" t="s">
        <v>52</v>
      </c>
      <c r="M395" s="9">
        <v>778.739501953125</v>
      </c>
      <c r="N395" s="9"/>
      <c r="O395" s="10">
        <v>20.359999465942384</v>
      </c>
      <c r="P395" s="2">
        <f>C395-O395</f>
        <v>-3.3599994659423835</v>
      </c>
      <c r="Q395" s="11">
        <f>((_xlfn.RANK.EQ(F395, PE, 1) / COUNT(PE)) * 0.4) + ((_xlfn.RANK.EQ(N395, Cash_Ratio, 1) / COUNT(Cash_Ratio)) * 0.4) + ((_xlfn.RANK.EQ(M395, Debt_Equity, 0) / COUNT(Debt_Equity)) * 0.2)</f>
        <v>0.34527307668464446</v>
      </c>
      <c r="R395" s="9">
        <v>0</v>
      </c>
      <c r="S395" s="30">
        <f>((_xlfn.RANK.EQ(F395, PE, 1) / COUNT(PE)) * 0.4) + ((_xlfn.RANK.EQ(R395, $R$2:$R$400, 1) / COUNT($R$2:$R$400)) * 0.4) + ((_xlfn.RANK.EQ(M395, Debt_Equity, 0) / COUNT(Debt_Equity)) * 0.2)</f>
        <v>0.3448621553884712</v>
      </c>
      <c r="T395" s="11">
        <f>((_xlfn.RANK.EQ(D395, Alpha, 1) / COUNT(Alpha)) * 0.5) + ((_xlfn.RANK.EQ(E395, Beta, 1) / COUNT(Beta)) * 0.5)</f>
        <v>0.21804511278195488</v>
      </c>
      <c r="U395" s="11">
        <f>((_xlfn.RANK.EQ(H395, Accounts_Re,1 ) / COUNT(Accounts_Re)) * 0.5) + ((_xlfn.RANK.EQ(I395, Acc._payable, 0) / COUNT(Acc._payable)) * 0.5)</f>
        <v>0.62370197787882209</v>
      </c>
      <c r="V395" s="11">
        <f>((_xlfn.RANK.EQ(Q395, $Q$2:$Q$981, 1) / COUNT($Q$2:$Q$981)) * 0.4) + ((_xlfn.RANK.EQ(T395, $T$2:$T$981,1 ) / COUNT($T$2:$T$981)) * 0.4) + ((_xlfn.RANK.EQ(U395, $U$2:$U$981, 1) / COUNT($U$2:$U$981)) * 0.1)</f>
        <v>0.24511278195488723</v>
      </c>
      <c r="W395" s="11">
        <f>((_xlfn.RANK.EQ(AA395, $AA$2:$AA$982, 1) / COUNT($AA$2:$AA$982)) * 0.5) + ((_xlfn.RANK.EQ(AB395, $AB$2:$AB$982,1 ) / COUNT($AB$2:$AB$982)) * 0.5)</f>
        <v>0.91228070175438591</v>
      </c>
      <c r="X395" s="11">
        <f>((_xlfn.RANK.EQ(AC395, $AC$2:$AC$982, 1) / COUNT($AC$2:$AC$983)) * 1)</f>
        <v>0.19799498746867167</v>
      </c>
      <c r="Y395" s="62">
        <f>((_xlfn.RANK.EQ(C395, Price, 0) / COUNT(Price)) * 0.5) + ((_xlfn.RANK.EQ(AD395, Price_BVPS, 1) / COUNT(Price_BVPS)) * 0.5)</f>
        <v>0.28696741854636587</v>
      </c>
      <c r="Z395" s="8">
        <f>IF(OR(H395="", I395="", H395=0, I395=0), 0, H395-I395)</f>
        <v>589000</v>
      </c>
      <c r="AA395">
        <f>IF(OR(H395="", I395="", H395=0, I395=0), 0, (H395-I395) / ( (ABS(I395))))</f>
        <v>1.3858823529411766</v>
      </c>
      <c r="AB395">
        <f>IF(OR(H395="", I395="", H395=0, I395=0), 0, (H395-I395) / ( (ABS(H395))))</f>
        <v>3.5914634146341462</v>
      </c>
      <c r="AC395">
        <f>IF(OR(H395="", I395="", H395=0, I395=0), 0, IF(ABS(H395-I395) = (ABS(H395) + ABS(I395)), 0, (H395-I395) / ((ABS(H395) + ABS(I395)) / 200)))</f>
        <v>0</v>
      </c>
      <c r="AD395" s="2">
        <f>G395-C395</f>
        <v>-13.830197095870972</v>
      </c>
    </row>
    <row r="396" spans="1:30" x14ac:dyDescent="0.25">
      <c r="A396" s="7" t="s">
        <v>764</v>
      </c>
      <c r="B396" s="7" t="s">
        <v>765</v>
      </c>
      <c r="C396" s="8">
        <v>11.600000381469727</v>
      </c>
      <c r="D396" s="9">
        <v>0.16282764751072057</v>
      </c>
      <c r="E396" s="9">
        <v>0.34302671030432208</v>
      </c>
      <c r="F396" s="9">
        <v>21.33062744140625</v>
      </c>
      <c r="G396" s="9">
        <v>6.1371932029724121</v>
      </c>
      <c r="H396" s="8">
        <v>0</v>
      </c>
      <c r="I396" s="8"/>
      <c r="J396" s="68"/>
      <c r="K396" s="7"/>
      <c r="L396" s="7" t="s">
        <v>473</v>
      </c>
      <c r="M396" s="9">
        <v>0</v>
      </c>
      <c r="N396" s="9">
        <v>1.888000057078898E-3</v>
      </c>
      <c r="O396" s="10">
        <v>13.820000457763673</v>
      </c>
      <c r="P396" s="2">
        <f>C396-O396</f>
        <v>-2.220000076293946</v>
      </c>
      <c r="Q396" s="11">
        <f>((_xlfn.RANK.EQ(F396, PE, 1) / COUNT(PE)) * 0.4) + ((_xlfn.RANK.EQ(N396, Cash_Ratio, 1) / COUNT(Cash_Ratio)) * 0.4) + ((_xlfn.RANK.EQ(M396, Debt_Equity, 0) / COUNT(Debt_Equity)) * 0.2)</f>
        <v>0.31302106857249135</v>
      </c>
      <c r="R396" s="9">
        <v>1.888000057078898E-3</v>
      </c>
      <c r="S396" s="30">
        <f>((_xlfn.RANK.EQ(F396, PE, 1) / COUNT(PE)) * 0.4) + ((_xlfn.RANK.EQ(R396, $R$2:$R$400, 1) / COUNT($R$2:$R$400)) * 0.4) + ((_xlfn.RANK.EQ(M396, Debt_Equity, 0) / COUNT(Debt_Equity)) * 0.2)</f>
        <v>0.4235588972431078</v>
      </c>
      <c r="T396" s="11">
        <f>((_xlfn.RANK.EQ(D396, Alpha, 1) / COUNT(Alpha)) * 0.5) + ((_xlfn.RANK.EQ(E396, Beta, 1) / COUNT(Beta)) * 0.5)</f>
        <v>0.36967418546365916</v>
      </c>
      <c r="U396" s="11">
        <f>((_xlfn.RANK.EQ(H396, Accounts_Re,1 ) / COUNT(Accounts_Re)) * 0.5) + ((_xlfn.RANK.EQ(I396, Acc._payable, 0) / COUNT(Acc._payable)) * 0.5)</f>
        <v>0.47722119925344153</v>
      </c>
      <c r="V396" s="11">
        <f>((_xlfn.RANK.EQ(Q396, $Q$2:$Q$981, 1) / COUNT($Q$2:$Q$981)) * 0.4) + ((_xlfn.RANK.EQ(T396, $T$2:$T$981,1 ) / COUNT($T$2:$T$981)) * 0.4) + ((_xlfn.RANK.EQ(U396, $U$2:$U$981, 1) / COUNT($U$2:$U$981)) * 0.1)</f>
        <v>0.26390977443609021</v>
      </c>
      <c r="W396" s="11">
        <f>((_xlfn.RANK.EQ(AA396, $AA$2:$AA$982, 1) / COUNT($AA$2:$AA$982)) * 0.5) + ((_xlfn.RANK.EQ(AB396, $AB$2:$AB$982,1 ) / COUNT($AB$2:$AB$982)) * 0.5)</f>
        <v>0.32330827067669171</v>
      </c>
      <c r="X396" s="11">
        <f>((_xlfn.RANK.EQ(AC396, $AC$2:$AC$982, 1) / COUNT($AC$2:$AC$983)) * 1)</f>
        <v>0.19799498746867167</v>
      </c>
      <c r="Y396" s="62">
        <f>((_xlfn.RANK.EQ(C396, Price, 0) / COUNT(Price)) * 0.5) + ((_xlfn.RANK.EQ(AD396, Price_BVPS, 1) / COUNT(Price_BVPS)) * 0.5)</f>
        <v>0.64285714285714279</v>
      </c>
      <c r="Z396" s="8">
        <f>IF(OR(H396="", I396="", H396=0, I396=0), 0, H396-I396)</f>
        <v>0</v>
      </c>
      <c r="AA396">
        <f>IF(OR(H396="", I396="", H396=0, I396=0), 0, (H396-I396) / ( (ABS(I396))))</f>
        <v>0</v>
      </c>
      <c r="AB396">
        <f>IF(OR(H396="", I396="", H396=0, I396=0), 0, (H396-I396) / ( (ABS(H396))))</f>
        <v>0</v>
      </c>
      <c r="AC396">
        <f>IF(OR(H396="", I396="", H396=0, I396=0), 0, IF(ABS(H396-I396) = (ABS(H396) + ABS(I396)), 0, (H396-I396) / ((ABS(H396) + ABS(I396)) / 200)))</f>
        <v>0</v>
      </c>
      <c r="AD396" s="2">
        <f>G396-C396</f>
        <v>-5.4628071784973145</v>
      </c>
    </row>
    <row r="397" spans="1:30" x14ac:dyDescent="0.25">
      <c r="A397" s="7" t="s">
        <v>950</v>
      </c>
      <c r="B397" s="7" t="s">
        <v>951</v>
      </c>
      <c r="C397" s="8">
        <v>10</v>
      </c>
      <c r="D397" s="9">
        <v>0.10791634334191204</v>
      </c>
      <c r="E397" s="9">
        <v>0.68433910461963665</v>
      </c>
      <c r="F397" s="9">
        <v>29.235321044921875</v>
      </c>
      <c r="G397" s="9">
        <v>15.622407913208008</v>
      </c>
      <c r="H397" s="8"/>
      <c r="I397" s="8"/>
      <c r="J397" s="68"/>
      <c r="K397" s="7"/>
      <c r="L397" s="7" t="s">
        <v>952</v>
      </c>
      <c r="M397" s="9">
        <v>17.463369369506836</v>
      </c>
      <c r="N397" s="9"/>
      <c r="O397" s="10">
        <v>11.739999961853027</v>
      </c>
      <c r="P397" s="2">
        <f>C397-O397</f>
        <v>-1.7399999618530266</v>
      </c>
      <c r="Q397" s="11">
        <f>((_xlfn.RANK.EQ(F397, PE, 1) / COUNT(PE)) * 0.4) + ((_xlfn.RANK.EQ(N397, Cash_Ratio, 1) / COUNT(Cash_Ratio)) * 0.4) + ((_xlfn.RANK.EQ(M397, Debt_Equity, 0) / COUNT(Debt_Equity)) * 0.2)</f>
        <v>0.30417031979241393</v>
      </c>
      <c r="R397" s="9">
        <v>0</v>
      </c>
      <c r="S397" s="30">
        <f>((_xlfn.RANK.EQ(F397, PE, 1) / COUNT(PE)) * 0.4) + ((_xlfn.RANK.EQ(R397, $R$2:$R$400, 1) / COUNT($R$2:$R$400)) * 0.4) + ((_xlfn.RANK.EQ(M397, Debt_Equity, 0) / COUNT(Debt_Equity)) * 0.2)</f>
        <v>0.30375939849624062</v>
      </c>
      <c r="T397" s="11">
        <f>((_xlfn.RANK.EQ(D397, Alpha, 1) / COUNT(Alpha)) * 0.5) + ((_xlfn.RANK.EQ(E397, Beta, 1) / COUNT(Beta)) * 0.5)</f>
        <v>0.46491228070175439</v>
      </c>
      <c r="U397" s="11">
        <f>((_xlfn.RANK.EQ(H397, Accounts_Re,1 ) / COUNT(Accounts_Re)) * 0.5) + ((_xlfn.RANK.EQ(I397, Acc._payable, 0) / COUNT(Acc._payable)) * 0.5)</f>
        <v>0.47722119925344153</v>
      </c>
      <c r="V397" s="11">
        <f>((_xlfn.RANK.EQ(Q397, $Q$2:$Q$981, 1) / COUNT($Q$2:$Q$981)) * 0.4) + ((_xlfn.RANK.EQ(T397, $T$2:$T$981,1 ) / COUNT($T$2:$T$981)) * 0.4) + ((_xlfn.RANK.EQ(U397, $U$2:$U$981, 1) / COUNT($U$2:$U$981)) * 0.1)</f>
        <v>0.31303258145363411</v>
      </c>
      <c r="W397" s="11">
        <f>((_xlfn.RANK.EQ(AA397, $AA$2:$AA$982, 1) / COUNT($AA$2:$AA$982)) * 0.5) + ((_xlfn.RANK.EQ(AB397, $AB$2:$AB$982,1 ) / COUNT($AB$2:$AB$982)) * 0.5)</f>
        <v>0.32330827067669171</v>
      </c>
      <c r="X397" s="11">
        <f>((_xlfn.RANK.EQ(AC397, $AC$2:$AC$982, 1) / COUNT($AC$2:$AC$983)) * 1)</f>
        <v>0.19799498746867167</v>
      </c>
      <c r="Y397" s="61">
        <f>((_xlfn.RANK.EQ(C397, Price, 0) / COUNT(Price)) * 0.5) + ((_xlfn.RANK.EQ(AD397, Price_BVPS, 1) / COUNT(Price_BVPS)) * 0.5)</f>
        <v>0.95112781954887216</v>
      </c>
      <c r="Z397" s="8">
        <f>IF(OR(H397="", I397="", H397=0, I397=0), 0, H397-I397)</f>
        <v>0</v>
      </c>
      <c r="AA397">
        <f>IF(OR(H397="", I397="", H397=0, I397=0), 0, (H397-I397) / ( (ABS(I397))))</f>
        <v>0</v>
      </c>
      <c r="AB397">
        <f>IF(OR(H397="", I397="", H397=0, I397=0), 0, (H397-I397) / ( (ABS(H397))))</f>
        <v>0</v>
      </c>
      <c r="AC397">
        <f>IF(OR(H397="", I397="", H397=0, I397=0), 0, IF(ABS(H397-I397) = (ABS(H397) + ABS(I397)), 0, (H397-I397) / ((ABS(H397) + ABS(I397)) / 200)))</f>
        <v>0</v>
      </c>
      <c r="AD397" s="2">
        <f>G397-C397</f>
        <v>5.6224079132080078</v>
      </c>
    </row>
    <row r="398" spans="1:30" x14ac:dyDescent="0.25">
      <c r="A398" s="7" t="s">
        <v>323</v>
      </c>
      <c r="B398" s="7" t="s">
        <v>324</v>
      </c>
      <c r="C398" s="8">
        <v>20.486499786376953</v>
      </c>
      <c r="D398" s="9">
        <v>0.39190015246423499</v>
      </c>
      <c r="E398" s="9">
        <v>0.39179839854658577</v>
      </c>
      <c r="F398" s="9">
        <v>17.931034088134766</v>
      </c>
      <c r="G398" s="9">
        <v>19.732465744018555</v>
      </c>
      <c r="H398" s="8"/>
      <c r="I398" s="8">
        <v>550000</v>
      </c>
      <c r="J398" s="68"/>
      <c r="K398" s="7"/>
      <c r="L398" s="7" t="s">
        <v>65</v>
      </c>
      <c r="M398" s="9">
        <v>0.24274399876594543</v>
      </c>
      <c r="N398" s="9"/>
      <c r="O398" s="10">
        <v>24.397300338745119</v>
      </c>
      <c r="P398" s="2">
        <f>C398-O398</f>
        <v>-3.9108005523681655</v>
      </c>
      <c r="Q398" s="11">
        <f>((_xlfn.RANK.EQ(F398, PE, 1) / COUNT(PE)) * 0.4) + ((_xlfn.RANK.EQ(N398, Cash_Ratio, 1) / COUNT(Cash_Ratio)) * 0.4) + ((_xlfn.RANK.EQ(M398, Debt_Equity, 0) / COUNT(Debt_Equity)) * 0.2)</f>
        <v>0.22898234986760185</v>
      </c>
      <c r="R398" s="9">
        <v>0</v>
      </c>
      <c r="S398" s="30">
        <f>((_xlfn.RANK.EQ(F398, PE, 1) / COUNT(PE)) * 0.4) + ((_xlfn.RANK.EQ(R398, $R$2:$R$400, 1) / COUNT($R$2:$R$400)) * 0.4) + ((_xlfn.RANK.EQ(M398, Debt_Equity, 0) / COUNT(Debt_Equity)) * 0.2)</f>
        <v>0.22857142857142856</v>
      </c>
      <c r="T398" s="11">
        <f>((_xlfn.RANK.EQ(D398, Alpha, 1) / COUNT(Alpha)) * 0.5) + ((_xlfn.RANK.EQ(E398, Beta, 1) / COUNT(Beta)) * 0.5)</f>
        <v>0.5</v>
      </c>
      <c r="U398" s="11">
        <f>((_xlfn.RANK.EQ(H398, Accounts_Re,1 ) / COUNT(Accounts_Re)) * 0.5) + ((_xlfn.RANK.EQ(I398, Acc._payable, 0) / COUNT(Acc._payable)) * 0.5)</f>
        <v>0.4341500382047524</v>
      </c>
      <c r="V398" s="11">
        <f>((_xlfn.RANK.EQ(Q398, $Q$2:$Q$981, 1) / COUNT($Q$2:$Q$981)) * 0.4) + ((_xlfn.RANK.EQ(T398, $T$2:$T$981,1 ) / COUNT($T$2:$T$981)) * 0.4) + ((_xlfn.RANK.EQ(U398, $U$2:$U$981, 1) / COUNT($U$2:$U$981)) * 0.1)</f>
        <v>0.30476190476190473</v>
      </c>
      <c r="W398" s="11">
        <f>((_xlfn.RANK.EQ(AA398, $AA$2:$AA$982, 1) / COUNT($AA$2:$AA$982)) * 0.5) + ((_xlfn.RANK.EQ(AB398, $AB$2:$AB$982,1 ) / COUNT($AB$2:$AB$982)) * 0.5)</f>
        <v>0.32330827067669171</v>
      </c>
      <c r="X398" s="11">
        <f>((_xlfn.RANK.EQ(AC398, $AC$2:$AC$982, 1) / COUNT($AC$2:$AC$983)) * 1)</f>
        <v>0.19799498746867167</v>
      </c>
      <c r="Y398" s="62">
        <f>((_xlfn.RANK.EQ(C398, Price, 0) / COUNT(Price)) * 0.5) + ((_xlfn.RANK.EQ(AD398, Price_BVPS, 1) / COUNT(Price_BVPS)) * 0.5)</f>
        <v>0.50751879699248115</v>
      </c>
      <c r="Z398" s="8">
        <f>IF(OR(H398="", I398="", H398=0, I398=0), 0, H398-I398)</f>
        <v>0</v>
      </c>
      <c r="AA398">
        <f>IF(OR(H398="", I398="", H398=0, I398=0), 0, (H398-I398) / ( (ABS(I398))))</f>
        <v>0</v>
      </c>
      <c r="AB398">
        <f>IF(OR(H398="", I398="", H398=0, I398=0), 0, (H398-I398) / ( (ABS(H398))))</f>
        <v>0</v>
      </c>
      <c r="AC398">
        <f>IF(OR(H398="", I398="", H398=0, I398=0), 0, IF(ABS(H398-I398) = (ABS(H398) + ABS(I398)), 0, (H398-I398) / ((ABS(H398) + ABS(I398)) / 200)))</f>
        <v>0</v>
      </c>
      <c r="AD398" s="2">
        <f>G398-C398</f>
        <v>-0.75403404235839844</v>
      </c>
    </row>
    <row r="399" spans="1:30" x14ac:dyDescent="0.25">
      <c r="A399" s="7" t="s">
        <v>663</v>
      </c>
      <c r="B399" s="7" t="s">
        <v>664</v>
      </c>
      <c r="C399" s="8">
        <v>13.149999618530273</v>
      </c>
      <c r="D399" s="9">
        <v>0.41041889360975675</v>
      </c>
      <c r="E399" s="9">
        <v>0.39047389910200109</v>
      </c>
      <c r="F399" s="9">
        <v>19.954545974731445</v>
      </c>
      <c r="G399" s="9">
        <v>11.969194412231445</v>
      </c>
      <c r="H399" s="8"/>
      <c r="I399" s="8"/>
      <c r="J399" s="68"/>
      <c r="K399" s="7"/>
      <c r="L399" s="7" t="s">
        <v>144</v>
      </c>
      <c r="M399" s="9">
        <v>111.56139373779297</v>
      </c>
      <c r="N399" s="9"/>
      <c r="O399" s="10">
        <v>16.029999923706054</v>
      </c>
      <c r="P399" s="2">
        <f>C399-O399</f>
        <v>-2.8800003051757805</v>
      </c>
      <c r="Q399" s="11">
        <f>((_xlfn.RANK.EQ(F399, PE, 1) / COUNT(PE)) * 0.4) + ((_xlfn.RANK.EQ(N399, Cash_Ratio, 1) / COUNT(Cash_Ratio)) * 0.4) + ((_xlfn.RANK.EQ(M399, Debt_Equity, 0) / COUNT(Debt_Equity)) * 0.2)</f>
        <v>0.14226555788765199</v>
      </c>
      <c r="R399" s="9">
        <v>0</v>
      </c>
      <c r="S399" s="30">
        <f>((_xlfn.RANK.EQ(F399, PE, 1) / COUNT(PE)) * 0.4) + ((_xlfn.RANK.EQ(R399, $R$2:$R$400, 1) / COUNT($R$2:$R$400)) * 0.4) + ((_xlfn.RANK.EQ(M399, Debt_Equity, 0) / COUNT(Debt_Equity)) * 0.2)</f>
        <v>0.14185463659147868</v>
      </c>
      <c r="T399" s="11">
        <f>((_xlfn.RANK.EQ(D399, Alpha, 1) / COUNT(Alpha)) * 0.5) + ((_xlfn.RANK.EQ(E399, Beta, 1) / COUNT(Beta)) * 0.5)</f>
        <v>0.50375939849624063</v>
      </c>
      <c r="U399" s="11">
        <f>((_xlfn.RANK.EQ(H399, Accounts_Re,1 ) / COUNT(Accounts_Re)) * 0.5) + ((_xlfn.RANK.EQ(I399, Acc._payable, 0) / COUNT(Acc._payable)) * 0.5)</f>
        <v>0.47722119925344153</v>
      </c>
      <c r="V399" s="11">
        <f>((_xlfn.RANK.EQ(Q399, $Q$2:$Q$981, 1) / COUNT($Q$2:$Q$981)) * 0.4) + ((_xlfn.RANK.EQ(T399, $T$2:$T$981,1 ) / COUNT($T$2:$T$981)) * 0.4) + ((_xlfn.RANK.EQ(U399, $U$2:$U$981, 1) / COUNT($U$2:$U$981)) * 0.1)</f>
        <v>0.27293233082706769</v>
      </c>
      <c r="W399" s="11">
        <f>((_xlfn.RANK.EQ(AA399, $AA$2:$AA$982, 1) / COUNT($AA$2:$AA$982)) * 0.5) + ((_xlfn.RANK.EQ(AB399, $AB$2:$AB$982,1 ) / COUNT($AB$2:$AB$982)) * 0.5)</f>
        <v>0.32330827067669171</v>
      </c>
      <c r="X399" s="11">
        <f>((_xlfn.RANK.EQ(AC399, $AC$2:$AC$982, 1) / COUNT($AC$2:$AC$983)) * 1)</f>
        <v>0.19799498746867167</v>
      </c>
      <c r="Y399" s="62">
        <f>((_xlfn.RANK.EQ(C399, Price, 0) / COUNT(Price)) * 0.5) + ((_xlfn.RANK.EQ(AD399, Price_BVPS, 1) / COUNT(Price_BVPS)) * 0.5)</f>
        <v>0.68170426065162903</v>
      </c>
      <c r="Z399" s="8">
        <f>IF(OR(H399="", I399="", H399=0, I399=0), 0, H399-I399)</f>
        <v>0</v>
      </c>
      <c r="AA399">
        <f>IF(OR(H399="", I399="", H399=0, I399=0), 0, (H399-I399) / ( (ABS(I399))))</f>
        <v>0</v>
      </c>
      <c r="AB399">
        <f>IF(OR(H399="", I399="", H399=0, I399=0), 0, (H399-I399) / ( (ABS(H399))))</f>
        <v>0</v>
      </c>
      <c r="AC399">
        <f>IF(OR(H399="", I399="", H399=0, I399=0), 0, IF(ABS(H399-I399) = (ABS(H399) + ABS(I399)), 0, (H399-I399) / ((ABS(H399) + ABS(I399)) / 200)))</f>
        <v>0</v>
      </c>
      <c r="AD399" s="2">
        <f>G399-C399</f>
        <v>-1.1808052062988281</v>
      </c>
    </row>
    <row r="400" spans="1:30" x14ac:dyDescent="0.25">
      <c r="A400" s="7" t="s">
        <v>940</v>
      </c>
      <c r="B400" s="7" t="s">
        <v>941</v>
      </c>
      <c r="C400" s="8">
        <v>10.150099754333496</v>
      </c>
      <c r="D400" s="9">
        <v>8.499790988029593E-2</v>
      </c>
      <c r="E400" s="9">
        <v>0.36775568730101887</v>
      </c>
      <c r="F400" s="9">
        <v>18.147115707397461</v>
      </c>
      <c r="G400" s="9">
        <v>9.7502927780151367</v>
      </c>
      <c r="H400" s="8"/>
      <c r="I400" s="8"/>
      <c r="J400" s="68"/>
      <c r="K400" s="7"/>
      <c r="L400" s="7" t="s">
        <v>942</v>
      </c>
      <c r="M400" s="9">
        <v>187.17153930664063</v>
      </c>
      <c r="N400" s="9"/>
      <c r="O400" s="10">
        <v>12.074020004272461</v>
      </c>
      <c r="P400" s="2">
        <f>C400-O400</f>
        <v>-1.9239202499389645</v>
      </c>
      <c r="Q400" s="11">
        <f>((_xlfn.RANK.EQ(F400, PE, 1) / COUNT(PE)) * 0.4) + ((_xlfn.RANK.EQ(N400, Cash_Ratio, 1) / COUNT(Cash_Ratio)) * 0.4) + ((_xlfn.RANK.EQ(M400, Debt_Equity, 0) / COUNT(Debt_Equity)) * 0.2)</f>
        <v>8.7127713276123175E-2</v>
      </c>
      <c r="R400" s="9">
        <v>0</v>
      </c>
      <c r="S400" s="30">
        <f>((_xlfn.RANK.EQ(F400, PE, 1) / COUNT(PE)) * 0.4) + ((_xlfn.RANK.EQ(R400, $R$2:$R$400, 1) / COUNT($R$2:$R$400)) * 0.4) + ((_xlfn.RANK.EQ(M400, Debt_Equity, 0) / COUNT(Debt_Equity)) * 0.2)</f>
        <v>8.6716791979949873E-2</v>
      </c>
      <c r="T400" s="11">
        <f>((_xlfn.RANK.EQ(D400, Alpha, 1) / COUNT(Alpha)) * 0.5) + ((_xlfn.RANK.EQ(E400, Beta, 1) / COUNT(Beta)) * 0.5)</f>
        <v>0.3571428571428571</v>
      </c>
      <c r="U400" s="11">
        <f>((_xlfn.RANK.EQ(H400, Accounts_Re,1 ) / COUNT(Accounts_Re)) * 0.5) + ((_xlfn.RANK.EQ(I400, Acc._payable, 0) / COUNT(Acc._payable)) * 0.5)</f>
        <v>0.47722119925344153</v>
      </c>
      <c r="V400" s="11">
        <f>((_xlfn.RANK.EQ(Q400, $Q$2:$Q$981, 1) / COUNT($Q$2:$Q$981)) * 0.4) + ((_xlfn.RANK.EQ(T400, $T$2:$T$981,1 ) / COUNT($T$2:$T$981)) * 0.4) + ((_xlfn.RANK.EQ(U400, $U$2:$U$981, 1) / COUNT($U$2:$U$981)) * 0.1)</f>
        <v>0.16466165413533834</v>
      </c>
      <c r="W400" s="11">
        <f>((_xlfn.RANK.EQ(AA400, $AA$2:$AA$982, 1) / COUNT($AA$2:$AA$982)) * 0.5) + ((_xlfn.RANK.EQ(AB400, $AB$2:$AB$982,1 ) / COUNT($AB$2:$AB$982)) * 0.5)</f>
        <v>0.32330827067669171</v>
      </c>
      <c r="X400" s="11">
        <f>((_xlfn.RANK.EQ(AC400, $AC$2:$AC$982, 1) / COUNT($AC$2:$AC$983)) * 1)</f>
        <v>0.19799498746867167</v>
      </c>
      <c r="Y400" s="62">
        <f>((_xlfn.RANK.EQ(C400, Price, 0) / COUNT(Price)) * 0.5) + ((_xlfn.RANK.EQ(AD400, Price_BVPS, 1) / COUNT(Price_BVPS)) * 0.5)</f>
        <v>0.86967418546365916</v>
      </c>
      <c r="Z400" s="8">
        <f>IF(OR(H400="", I400="", H400=0, I400=0), 0, H400-I400)</f>
        <v>0</v>
      </c>
      <c r="AA400">
        <f>IF(OR(H400="", I400="", H400=0, I400=0), 0, (H400-I400) / ( (ABS(I400))))</f>
        <v>0</v>
      </c>
      <c r="AB400">
        <f>IF(OR(H400="", I400="", H400=0, I400=0), 0, (H400-I400) / ( (ABS(H400))))</f>
        <v>0</v>
      </c>
      <c r="AC400">
        <f>IF(OR(H400="", I400="", H400=0, I400=0), 0, IF(ABS(H400-I400) = (ABS(H400) + ABS(I400)), 0, (H400-I400) / ((ABS(H400) + ABS(I400)) / 200)))</f>
        <v>0</v>
      </c>
      <c r="AD400" s="2">
        <f>G400-C400</f>
        <v>-0.39980697631835938</v>
      </c>
    </row>
  </sheetData>
  <conditionalFormatting sqref="AD1:AD1048576">
    <cfRule type="expression" dxfId="2" priority="1">
      <formula>AD1 &lt;= 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3BF2D-1DCD-4117-9FF9-F1924BBBF300}">
  <dimension ref="A1:M43"/>
  <sheetViews>
    <sheetView workbookViewId="0">
      <selection activeCell="E48" sqref="E48"/>
    </sheetView>
  </sheetViews>
  <sheetFormatPr defaultRowHeight="14.3" x14ac:dyDescent="0.25"/>
  <cols>
    <col min="9" max="9" width="13.25" customWidth="1"/>
    <col min="10" max="10" width="13.25" style="60" customWidth="1"/>
    <col min="12" max="12" width="9" style="60"/>
  </cols>
  <sheetData>
    <row r="1" spans="1:13" x14ac:dyDescent="0.25">
      <c r="A1" s="73" t="s">
        <v>0</v>
      </c>
      <c r="B1" s="73" t="s">
        <v>978</v>
      </c>
      <c r="C1" s="74" t="s">
        <v>972</v>
      </c>
      <c r="D1" s="23" t="s">
        <v>973</v>
      </c>
      <c r="E1" s="75" t="s">
        <v>974</v>
      </c>
      <c r="F1" s="76" t="s">
        <v>2</v>
      </c>
      <c r="G1" s="76" t="s">
        <v>3</v>
      </c>
      <c r="H1" s="21" t="s">
        <v>971</v>
      </c>
      <c r="I1" t="s">
        <v>967</v>
      </c>
      <c r="J1" s="60" t="s">
        <v>969</v>
      </c>
      <c r="K1" t="s">
        <v>968</v>
      </c>
      <c r="L1" s="60" t="s">
        <v>970</v>
      </c>
    </row>
    <row r="2" spans="1:13" x14ac:dyDescent="0.25">
      <c r="A2" s="77" t="s">
        <v>918</v>
      </c>
      <c r="B2" s="77" t="s">
        <v>61</v>
      </c>
      <c r="C2" s="78">
        <v>10.529999732971191</v>
      </c>
      <c r="D2" s="79">
        <v>1.9240398406982422</v>
      </c>
      <c r="E2" s="78">
        <v>42.0687255859375</v>
      </c>
      <c r="F2" s="80">
        <v>-0.14574273483598901</v>
      </c>
      <c r="G2" s="80">
        <v>0.97581939821241315</v>
      </c>
      <c r="H2" s="81">
        <f t="shared" ref="H2:H41" si="0">((_xlfn.RANK.EQ(C2, $C$2:$C$41,0) / COUNT($C$2:$C$41)) * 0.5) + ((_xlfn.RANK.EQ(D2, $D$2:$D$41, 1) / COUNT($D$2:$D$41)) * 0.5)</f>
        <v>0.95</v>
      </c>
      <c r="I2" s="82">
        <f t="shared" ref="I2:I41" si="1">_xlfn.RANK.EQ(C2, $C$2:$C$41,0)</f>
        <v>38</v>
      </c>
      <c r="J2" s="83">
        <f t="shared" ref="J2:J41" si="2">I2/COUNT($C$2:$C$41)</f>
        <v>0.95</v>
      </c>
      <c r="K2" s="82">
        <f t="shared" ref="K2:K41" si="3">_xlfn.RANK.EQ(C2, $C$2:$C$41,1)</f>
        <v>3</v>
      </c>
      <c r="L2" s="83">
        <f t="shared" ref="L2:L41" si="4">K2/COUNT($D$2:$D$41)</f>
        <v>7.4999999999999997E-2</v>
      </c>
      <c r="M2" s="82"/>
    </row>
    <row r="3" spans="1:13" x14ac:dyDescent="0.25">
      <c r="A3" s="77" t="s">
        <v>746</v>
      </c>
      <c r="B3" s="77" t="s">
        <v>61</v>
      </c>
      <c r="C3" s="78">
        <v>11.800000190734863</v>
      </c>
      <c r="D3" s="79">
        <v>1.5350093841552734</v>
      </c>
      <c r="E3" s="78">
        <v>587.5</v>
      </c>
      <c r="F3" s="80">
        <v>0.19289968883796388</v>
      </c>
      <c r="G3" s="80">
        <v>0.29819180248186528</v>
      </c>
      <c r="H3" s="81">
        <f t="shared" si="0"/>
        <v>0.9</v>
      </c>
      <c r="I3" s="82">
        <f t="shared" si="1"/>
        <v>35</v>
      </c>
      <c r="J3" s="83">
        <f t="shared" si="2"/>
        <v>0.875</v>
      </c>
      <c r="K3" s="82">
        <f t="shared" si="3"/>
        <v>6</v>
      </c>
      <c r="L3" s="83">
        <f t="shared" si="4"/>
        <v>0.15</v>
      </c>
      <c r="M3" s="82"/>
    </row>
    <row r="4" spans="1:13" x14ac:dyDescent="0.25">
      <c r="A4" s="77" t="s">
        <v>924</v>
      </c>
      <c r="B4" s="77" t="s">
        <v>74</v>
      </c>
      <c r="C4" s="78">
        <v>10.369999885559082</v>
      </c>
      <c r="D4" s="79">
        <v>-0.52601242065429688</v>
      </c>
      <c r="E4" s="79">
        <v>36.258289337158203</v>
      </c>
      <c r="F4" s="80">
        <v>-0.49050869351963089</v>
      </c>
      <c r="G4" s="80">
        <v>1.1537780041815686</v>
      </c>
      <c r="H4" s="81">
        <f t="shared" si="0"/>
        <v>0.89999999999999991</v>
      </c>
      <c r="I4" s="82">
        <f t="shared" si="1"/>
        <v>39</v>
      </c>
      <c r="J4" s="83">
        <f t="shared" si="2"/>
        <v>0.97499999999999998</v>
      </c>
      <c r="K4" s="82">
        <f t="shared" si="3"/>
        <v>2</v>
      </c>
      <c r="L4" s="83">
        <f t="shared" si="4"/>
        <v>0.05</v>
      </c>
      <c r="M4" s="82"/>
    </row>
    <row r="5" spans="1:13" x14ac:dyDescent="0.25">
      <c r="A5" s="77" t="s">
        <v>762</v>
      </c>
      <c r="B5" s="77" t="s">
        <v>74</v>
      </c>
      <c r="C5" s="78">
        <v>11.619999885559082</v>
      </c>
      <c r="D5" s="79">
        <v>2.7613639831542969E-2</v>
      </c>
      <c r="E5" s="79">
        <v>15.954737663269043</v>
      </c>
      <c r="F5" s="80">
        <v>0.57443061075166257</v>
      </c>
      <c r="G5" s="80">
        <v>0.78919254785153348</v>
      </c>
      <c r="H5" s="81">
        <f t="shared" si="0"/>
        <v>0.88749999999999996</v>
      </c>
      <c r="I5" s="82">
        <f t="shared" si="1"/>
        <v>37</v>
      </c>
      <c r="J5" s="83">
        <f t="shared" si="2"/>
        <v>0.92500000000000004</v>
      </c>
      <c r="K5" s="82">
        <f t="shared" si="3"/>
        <v>4</v>
      </c>
      <c r="L5" s="83">
        <f t="shared" si="4"/>
        <v>0.1</v>
      </c>
      <c r="M5" s="82"/>
    </row>
    <row r="6" spans="1:13" x14ac:dyDescent="0.25">
      <c r="A6" s="77" t="s">
        <v>935</v>
      </c>
      <c r="B6" s="77" t="s">
        <v>194</v>
      </c>
      <c r="C6" s="78">
        <v>10.239999771118164</v>
      </c>
      <c r="D6" s="79">
        <v>-6.3122308254241943</v>
      </c>
      <c r="E6" s="79">
        <v>35.172412872314453</v>
      </c>
      <c r="F6" s="80">
        <v>0.44002734762464424</v>
      </c>
      <c r="G6" s="80">
        <v>0.83077368626042214</v>
      </c>
      <c r="H6" s="81">
        <f t="shared" si="0"/>
        <v>0.8125</v>
      </c>
      <c r="I6" s="82">
        <f t="shared" si="1"/>
        <v>40</v>
      </c>
      <c r="J6" s="83">
        <f t="shared" si="2"/>
        <v>1</v>
      </c>
      <c r="K6" s="82">
        <f t="shared" si="3"/>
        <v>1</v>
      </c>
      <c r="L6" s="83">
        <f t="shared" si="4"/>
        <v>2.5000000000000001E-2</v>
      </c>
      <c r="M6" s="82"/>
    </row>
    <row r="7" spans="1:13" x14ac:dyDescent="0.25">
      <c r="A7" s="77" t="s">
        <v>516</v>
      </c>
      <c r="B7" s="77" t="s">
        <v>61</v>
      </c>
      <c r="C7" s="78">
        <v>15.699999809265137</v>
      </c>
      <c r="D7" s="79">
        <v>2.1485795974731445</v>
      </c>
      <c r="E7" s="78">
        <v>261.66665649414063</v>
      </c>
      <c r="F7" s="80">
        <v>0.64572574744161093</v>
      </c>
      <c r="G7" s="80">
        <v>0.50138768130823219</v>
      </c>
      <c r="H7" s="81">
        <f t="shared" si="0"/>
        <v>0.77499999999999991</v>
      </c>
      <c r="I7" s="82">
        <f t="shared" si="1"/>
        <v>23</v>
      </c>
      <c r="J7" s="83">
        <f t="shared" si="2"/>
        <v>0.57499999999999996</v>
      </c>
      <c r="K7" s="82">
        <f t="shared" si="3"/>
        <v>18</v>
      </c>
      <c r="L7" s="83">
        <f t="shared" si="4"/>
        <v>0.45</v>
      </c>
      <c r="M7" s="82"/>
    </row>
    <row r="8" spans="1:13" x14ac:dyDescent="0.25">
      <c r="A8" s="77" t="s">
        <v>691</v>
      </c>
      <c r="B8" s="77" t="s">
        <v>194</v>
      </c>
      <c r="C8" s="78">
        <v>12.710000038146973</v>
      </c>
      <c r="D8" s="79">
        <v>-5.00347900390625</v>
      </c>
      <c r="E8" s="79">
        <v>51.872055053710938</v>
      </c>
      <c r="F8" s="80">
        <v>0.51141758522579628</v>
      </c>
      <c r="G8" s="80">
        <v>0.81085493605909276</v>
      </c>
      <c r="H8" s="81">
        <f t="shared" si="0"/>
        <v>0.77499999999999991</v>
      </c>
      <c r="I8" s="82">
        <f t="shared" si="1"/>
        <v>33</v>
      </c>
      <c r="J8" s="83">
        <f t="shared" si="2"/>
        <v>0.82499999999999996</v>
      </c>
      <c r="K8" s="82">
        <f t="shared" si="3"/>
        <v>8</v>
      </c>
      <c r="L8" s="83">
        <f t="shared" si="4"/>
        <v>0.2</v>
      </c>
      <c r="M8" s="82"/>
    </row>
    <row r="9" spans="1:13" x14ac:dyDescent="0.25">
      <c r="A9" s="77" t="s">
        <v>435</v>
      </c>
      <c r="B9" s="77" t="s">
        <v>61</v>
      </c>
      <c r="C9" s="78">
        <v>17.680000305175781</v>
      </c>
      <c r="D9" s="79">
        <v>3.8470401763916016</v>
      </c>
      <c r="E9" s="78">
        <v>99.77777099609375</v>
      </c>
      <c r="F9" s="80">
        <v>-0.26093695423104796</v>
      </c>
      <c r="G9" s="80">
        <v>0.24827822938029828</v>
      </c>
      <c r="H9" s="81">
        <f t="shared" si="0"/>
        <v>0.76249999999999996</v>
      </c>
      <c r="I9" s="82">
        <f t="shared" si="1"/>
        <v>21</v>
      </c>
      <c r="J9" s="83">
        <f t="shared" si="2"/>
        <v>0.52500000000000002</v>
      </c>
      <c r="K9" s="82">
        <f t="shared" si="3"/>
        <v>20</v>
      </c>
      <c r="L9" s="83">
        <f t="shared" si="4"/>
        <v>0.5</v>
      </c>
      <c r="M9" s="82"/>
    </row>
    <row r="10" spans="1:13" x14ac:dyDescent="0.25">
      <c r="A10" s="77" t="s">
        <v>521</v>
      </c>
      <c r="B10" s="77" t="s">
        <v>71</v>
      </c>
      <c r="C10" s="78">
        <v>15.640000343322754</v>
      </c>
      <c r="D10" s="79">
        <v>1.2927370071411133</v>
      </c>
      <c r="E10" s="79">
        <v>71.760719299316406</v>
      </c>
      <c r="F10" s="80">
        <v>-0.23213476397527971</v>
      </c>
      <c r="G10" s="80">
        <v>0.68139943135108982</v>
      </c>
      <c r="H10" s="81">
        <f t="shared" si="0"/>
        <v>0.75</v>
      </c>
      <c r="I10" s="82">
        <f t="shared" si="1"/>
        <v>24</v>
      </c>
      <c r="J10" s="83">
        <f t="shared" si="2"/>
        <v>0.6</v>
      </c>
      <c r="K10" s="82">
        <f t="shared" si="3"/>
        <v>17</v>
      </c>
      <c r="L10" s="83">
        <f t="shared" si="4"/>
        <v>0.42499999999999999</v>
      </c>
      <c r="M10" s="82"/>
    </row>
    <row r="11" spans="1:13" x14ac:dyDescent="0.25">
      <c r="A11" s="77" t="s">
        <v>714</v>
      </c>
      <c r="B11" s="77" t="s">
        <v>194</v>
      </c>
      <c r="C11" s="78">
        <v>12.409999847412109</v>
      </c>
      <c r="D11" s="79">
        <v>-6.0732946395874023</v>
      </c>
      <c r="E11" s="79">
        <v>40.412464141845703</v>
      </c>
      <c r="F11" s="80">
        <v>0.14332077039533819</v>
      </c>
      <c r="G11" s="80">
        <v>0.59004712484030386</v>
      </c>
      <c r="H11" s="81">
        <f t="shared" si="0"/>
        <v>0.75</v>
      </c>
      <c r="I11" s="82">
        <f t="shared" si="1"/>
        <v>34</v>
      </c>
      <c r="J11" s="83">
        <f t="shared" si="2"/>
        <v>0.85</v>
      </c>
      <c r="K11" s="82">
        <f t="shared" si="3"/>
        <v>7</v>
      </c>
      <c r="L11" s="83">
        <f t="shared" si="4"/>
        <v>0.17499999999999999</v>
      </c>
      <c r="M11" s="82"/>
    </row>
    <row r="12" spans="1:13" x14ac:dyDescent="0.25">
      <c r="A12" s="77" t="s">
        <v>756</v>
      </c>
      <c r="B12" s="77" t="s">
        <v>74</v>
      </c>
      <c r="C12" s="78">
        <v>11.689999580383301</v>
      </c>
      <c r="D12" s="79">
        <v>-7.0528345108032227</v>
      </c>
      <c r="E12" s="79">
        <v>21.142902374267578</v>
      </c>
      <c r="F12" s="80">
        <v>5.8045907335118789E-3</v>
      </c>
      <c r="G12" s="80">
        <v>0.74790098664179416</v>
      </c>
      <c r="H12" s="81">
        <f t="shared" si="0"/>
        <v>0.71250000000000002</v>
      </c>
      <c r="I12" s="82">
        <f t="shared" si="1"/>
        <v>36</v>
      </c>
      <c r="J12" s="83">
        <f t="shared" si="2"/>
        <v>0.9</v>
      </c>
      <c r="K12" s="82">
        <f t="shared" si="3"/>
        <v>5</v>
      </c>
      <c r="L12" s="83">
        <f t="shared" si="4"/>
        <v>0.125</v>
      </c>
      <c r="M12" s="82"/>
    </row>
    <row r="13" spans="1:13" x14ac:dyDescent="0.25">
      <c r="A13" s="77" t="s">
        <v>546</v>
      </c>
      <c r="B13" s="77" t="s">
        <v>71</v>
      </c>
      <c r="C13" s="78">
        <v>15.310000419616699</v>
      </c>
      <c r="D13" s="79">
        <v>-4.9936351776123047</v>
      </c>
      <c r="E13" s="79">
        <v>114.67218780517578</v>
      </c>
      <c r="F13" s="80">
        <v>0.1063710427382136</v>
      </c>
      <c r="G13" s="80">
        <v>0.65994627228659319</v>
      </c>
      <c r="H13" s="81">
        <f t="shared" si="0"/>
        <v>0.7</v>
      </c>
      <c r="I13" s="82">
        <f t="shared" si="1"/>
        <v>26</v>
      </c>
      <c r="J13" s="83">
        <f t="shared" si="2"/>
        <v>0.65</v>
      </c>
      <c r="K13" s="82">
        <f t="shared" si="3"/>
        <v>15</v>
      </c>
      <c r="L13" s="83">
        <f t="shared" si="4"/>
        <v>0.375</v>
      </c>
      <c r="M13" s="82"/>
    </row>
    <row r="14" spans="1:13" x14ac:dyDescent="0.25">
      <c r="A14" s="77" t="s">
        <v>548</v>
      </c>
      <c r="B14" s="77" t="s">
        <v>71</v>
      </c>
      <c r="C14" s="78">
        <v>15.189999580383301</v>
      </c>
      <c r="D14" s="79">
        <v>-5.2301750183105469</v>
      </c>
      <c r="E14" s="79">
        <v>54.25</v>
      </c>
      <c r="F14" s="80">
        <v>0.81772274884433138</v>
      </c>
      <c r="G14" s="80">
        <v>0.38728301281274707</v>
      </c>
      <c r="H14" s="81">
        <f t="shared" si="0"/>
        <v>0.67500000000000004</v>
      </c>
      <c r="I14" s="82">
        <f t="shared" si="1"/>
        <v>27</v>
      </c>
      <c r="J14" s="83">
        <f t="shared" si="2"/>
        <v>0.67500000000000004</v>
      </c>
      <c r="K14" s="82">
        <f t="shared" si="3"/>
        <v>14</v>
      </c>
      <c r="L14" s="83">
        <f t="shared" si="4"/>
        <v>0.35</v>
      </c>
      <c r="M14" s="82"/>
    </row>
    <row r="15" spans="1:13" x14ac:dyDescent="0.25">
      <c r="A15" s="77" t="s">
        <v>607</v>
      </c>
      <c r="B15" s="77" t="s">
        <v>61</v>
      </c>
      <c r="C15" s="78">
        <v>14</v>
      </c>
      <c r="D15" s="79">
        <v>-6.5503416825998313</v>
      </c>
      <c r="E15" s="78">
        <v>70.000007629394531</v>
      </c>
      <c r="F15" s="80">
        <v>0.62933307535013672</v>
      </c>
      <c r="G15" s="80">
        <v>0.1270892824880194</v>
      </c>
      <c r="H15" s="81">
        <f t="shared" si="0"/>
        <v>0.66249999999999998</v>
      </c>
      <c r="I15" s="82">
        <f t="shared" si="1"/>
        <v>29</v>
      </c>
      <c r="J15" s="83">
        <f t="shared" si="2"/>
        <v>0.72499999999999998</v>
      </c>
      <c r="K15" s="82">
        <f t="shared" si="3"/>
        <v>12</v>
      </c>
      <c r="L15" s="83">
        <f t="shared" si="4"/>
        <v>0.3</v>
      </c>
      <c r="M15" s="82"/>
    </row>
    <row r="16" spans="1:13" x14ac:dyDescent="0.25">
      <c r="A16" s="77" t="s">
        <v>386</v>
      </c>
      <c r="B16" s="77" t="s">
        <v>74</v>
      </c>
      <c r="C16" s="78">
        <v>18.860000610351563</v>
      </c>
      <c r="D16" s="79">
        <v>0.62207412719726563</v>
      </c>
      <c r="E16" s="79">
        <v>24.976966857910156</v>
      </c>
      <c r="F16" s="80">
        <v>-0.12720898981601705</v>
      </c>
      <c r="G16" s="80">
        <v>1.1469609851028528</v>
      </c>
      <c r="H16" s="81">
        <f t="shared" si="0"/>
        <v>0.65</v>
      </c>
      <c r="I16" s="82">
        <f t="shared" si="1"/>
        <v>17</v>
      </c>
      <c r="J16" s="83">
        <f t="shared" si="2"/>
        <v>0.42499999999999999</v>
      </c>
      <c r="K16" s="82">
        <f t="shared" si="3"/>
        <v>24</v>
      </c>
      <c r="L16" s="83">
        <f t="shared" si="4"/>
        <v>0.6</v>
      </c>
      <c r="M16" s="82"/>
    </row>
    <row r="17" spans="1:13" x14ac:dyDescent="0.25">
      <c r="A17" s="77" t="s">
        <v>379</v>
      </c>
      <c r="B17" s="77" t="s">
        <v>61</v>
      </c>
      <c r="C17" s="78">
        <v>18.989999771118164</v>
      </c>
      <c r="D17" s="79">
        <v>-2.4511070251464844</v>
      </c>
      <c r="E17" s="78">
        <v>111.70588684082031</v>
      </c>
      <c r="F17" s="80">
        <v>0.53322258103223807</v>
      </c>
      <c r="G17" s="80">
        <v>1.0216782457785294</v>
      </c>
      <c r="H17" s="81">
        <f t="shared" si="0"/>
        <v>0.60000000000000009</v>
      </c>
      <c r="I17" s="82">
        <f t="shared" si="1"/>
        <v>16</v>
      </c>
      <c r="J17" s="83">
        <f t="shared" si="2"/>
        <v>0.4</v>
      </c>
      <c r="K17" s="82">
        <f t="shared" si="3"/>
        <v>25</v>
      </c>
      <c r="L17" s="83">
        <f t="shared" si="4"/>
        <v>0.625</v>
      </c>
      <c r="M17" s="82"/>
    </row>
    <row r="18" spans="1:13" x14ac:dyDescent="0.25">
      <c r="A18" s="77" t="s">
        <v>687</v>
      </c>
      <c r="B18" s="77" t="s">
        <v>194</v>
      </c>
      <c r="C18" s="78">
        <v>12.850000381469727</v>
      </c>
      <c r="D18" s="79">
        <v>-8.9674694538116455</v>
      </c>
      <c r="E18" s="79">
        <v>93.209152221679688</v>
      </c>
      <c r="F18" s="80">
        <v>-0.48533313006675916</v>
      </c>
      <c r="G18" s="80">
        <v>0.85995712041516692</v>
      </c>
      <c r="H18" s="81">
        <f t="shared" si="0"/>
        <v>0.58750000000000002</v>
      </c>
      <c r="I18" s="82">
        <f t="shared" si="1"/>
        <v>31</v>
      </c>
      <c r="J18" s="83">
        <f t="shared" si="2"/>
        <v>0.77500000000000002</v>
      </c>
      <c r="K18" s="82">
        <f t="shared" si="3"/>
        <v>10</v>
      </c>
      <c r="L18" s="83">
        <f t="shared" si="4"/>
        <v>0.25</v>
      </c>
      <c r="M18" s="82"/>
    </row>
    <row r="19" spans="1:13" x14ac:dyDescent="0.25">
      <c r="A19" s="77" t="s">
        <v>689</v>
      </c>
      <c r="B19" s="77" t="s">
        <v>194</v>
      </c>
      <c r="C19" s="78">
        <v>12.739999771118164</v>
      </c>
      <c r="D19" s="79">
        <v>-9.8377928733825684</v>
      </c>
      <c r="E19" s="79">
        <v>21.720338821411133</v>
      </c>
      <c r="F19" s="80">
        <v>-0.30069710579190728</v>
      </c>
      <c r="G19" s="80">
        <v>0.58990558166051177</v>
      </c>
      <c r="H19" s="81">
        <f t="shared" si="0"/>
        <v>0.57499999999999996</v>
      </c>
      <c r="I19" s="82">
        <f t="shared" si="1"/>
        <v>32</v>
      </c>
      <c r="J19" s="83">
        <f t="shared" si="2"/>
        <v>0.8</v>
      </c>
      <c r="K19" s="82">
        <f t="shared" si="3"/>
        <v>9</v>
      </c>
      <c r="L19" s="83">
        <f t="shared" si="4"/>
        <v>0.22500000000000001</v>
      </c>
      <c r="M19" s="82"/>
    </row>
    <row r="20" spans="1:13" x14ac:dyDescent="0.25">
      <c r="A20" s="77" t="s">
        <v>479</v>
      </c>
      <c r="B20" s="77" t="s">
        <v>61</v>
      </c>
      <c r="C20" s="78">
        <v>16.520000457763672</v>
      </c>
      <c r="D20" s="79">
        <v>-6.6076288223266602</v>
      </c>
      <c r="E20" s="78">
        <v>83.821296691894531</v>
      </c>
      <c r="F20" s="80">
        <v>0.42550990941988337</v>
      </c>
      <c r="G20" s="80">
        <v>0.96544320908454084</v>
      </c>
      <c r="H20" s="81">
        <f t="shared" si="0"/>
        <v>0.5625</v>
      </c>
      <c r="I20" s="82">
        <f t="shared" si="1"/>
        <v>22</v>
      </c>
      <c r="J20" s="83">
        <f t="shared" si="2"/>
        <v>0.55000000000000004</v>
      </c>
      <c r="K20" s="82">
        <f t="shared" si="3"/>
        <v>19</v>
      </c>
      <c r="L20" s="83">
        <f t="shared" si="4"/>
        <v>0.47499999999999998</v>
      </c>
      <c r="M20" s="82"/>
    </row>
    <row r="21" spans="1:13" x14ac:dyDescent="0.25">
      <c r="A21" s="77" t="s">
        <v>301</v>
      </c>
      <c r="B21" s="77" t="s">
        <v>71</v>
      </c>
      <c r="C21" s="78">
        <v>21.319999694824219</v>
      </c>
      <c r="D21" s="79">
        <v>-4.3965854644775391</v>
      </c>
      <c r="E21" s="79">
        <v>350.477294921875</v>
      </c>
      <c r="F21" s="80">
        <v>0.5951443427274673</v>
      </c>
      <c r="G21" s="80">
        <v>0.82617304993847362</v>
      </c>
      <c r="H21" s="81">
        <f t="shared" si="0"/>
        <v>0.53749999999999998</v>
      </c>
      <c r="I21" s="82">
        <f t="shared" si="1"/>
        <v>12</v>
      </c>
      <c r="J21" s="83">
        <f t="shared" si="2"/>
        <v>0.3</v>
      </c>
      <c r="K21" s="82">
        <f t="shared" si="3"/>
        <v>29</v>
      </c>
      <c r="L21" s="83">
        <f t="shared" si="4"/>
        <v>0.72499999999999998</v>
      </c>
      <c r="M21" s="82"/>
    </row>
    <row r="22" spans="1:13" x14ac:dyDescent="0.25">
      <c r="A22" s="77" t="s">
        <v>613</v>
      </c>
      <c r="B22" s="77" t="s">
        <v>194</v>
      </c>
      <c r="C22" s="78">
        <v>13.859999656677246</v>
      </c>
      <c r="D22" s="79">
        <v>-12.247639656066895</v>
      </c>
      <c r="E22" s="79">
        <v>165.67752075195313</v>
      </c>
      <c r="F22" s="80">
        <v>0.35400837281414882</v>
      </c>
      <c r="G22" s="80">
        <v>1.3044767797187575</v>
      </c>
      <c r="H22" s="81">
        <f t="shared" si="0"/>
        <v>0.5</v>
      </c>
      <c r="I22" s="82">
        <f t="shared" si="1"/>
        <v>30</v>
      </c>
      <c r="J22" s="83">
        <f t="shared" si="2"/>
        <v>0.75</v>
      </c>
      <c r="K22" s="82">
        <f t="shared" si="3"/>
        <v>11</v>
      </c>
      <c r="L22" s="83">
        <f t="shared" si="4"/>
        <v>0.27500000000000002</v>
      </c>
      <c r="M22" s="82"/>
    </row>
    <row r="23" spans="1:13" x14ac:dyDescent="0.25">
      <c r="A23" s="77" t="s">
        <v>534</v>
      </c>
      <c r="B23" s="77" t="s">
        <v>194</v>
      </c>
      <c r="C23" s="78">
        <v>15.479999542236328</v>
      </c>
      <c r="D23" s="79">
        <v>-10.753936767578125</v>
      </c>
      <c r="E23" s="79">
        <v>19.494779586791992</v>
      </c>
      <c r="F23" s="80">
        <v>1.014326040917922</v>
      </c>
      <c r="G23" s="80">
        <v>0.99198688141003466</v>
      </c>
      <c r="H23" s="81">
        <f t="shared" si="0"/>
        <v>0.46250000000000002</v>
      </c>
      <c r="I23" s="82">
        <f t="shared" si="1"/>
        <v>25</v>
      </c>
      <c r="J23" s="83">
        <f t="shared" si="2"/>
        <v>0.625</v>
      </c>
      <c r="K23" s="82">
        <f t="shared" si="3"/>
        <v>16</v>
      </c>
      <c r="L23" s="83">
        <f t="shared" si="4"/>
        <v>0.4</v>
      </c>
      <c r="M23" s="82"/>
    </row>
    <row r="24" spans="1:13" x14ac:dyDescent="0.25">
      <c r="A24" s="77" t="s">
        <v>554</v>
      </c>
      <c r="B24" s="77" t="s">
        <v>61</v>
      </c>
      <c r="C24" s="78">
        <v>15</v>
      </c>
      <c r="D24" s="79">
        <v>-13.581730008125305</v>
      </c>
      <c r="E24" s="78">
        <v>1510.4224853515625</v>
      </c>
      <c r="F24" s="80">
        <v>0.66870557064368963</v>
      </c>
      <c r="G24" s="80">
        <v>0.34026533123106728</v>
      </c>
      <c r="H24" s="81">
        <f t="shared" si="0"/>
        <v>0.44999999999999996</v>
      </c>
      <c r="I24" s="82">
        <f t="shared" si="1"/>
        <v>28</v>
      </c>
      <c r="J24" s="83">
        <f t="shared" si="2"/>
        <v>0.7</v>
      </c>
      <c r="K24" s="82">
        <f t="shared" si="3"/>
        <v>13</v>
      </c>
      <c r="L24" s="83">
        <f t="shared" si="4"/>
        <v>0.32500000000000001</v>
      </c>
      <c r="M24" s="82"/>
    </row>
    <row r="25" spans="1:13" x14ac:dyDescent="0.25">
      <c r="A25" s="77" t="s">
        <v>278</v>
      </c>
      <c r="B25" s="77" t="s">
        <v>71</v>
      </c>
      <c r="C25" s="78">
        <v>21.860000610351563</v>
      </c>
      <c r="D25" s="79">
        <v>-7.0224609375</v>
      </c>
      <c r="E25" s="79">
        <v>38.823772430419922</v>
      </c>
      <c r="F25" s="80">
        <v>0.37324910327874888</v>
      </c>
      <c r="G25" s="80">
        <v>0.74188350670691483</v>
      </c>
      <c r="H25" s="81">
        <f t="shared" si="0"/>
        <v>0.41250000000000003</v>
      </c>
      <c r="I25" s="82">
        <f t="shared" si="1"/>
        <v>11</v>
      </c>
      <c r="J25" s="83">
        <f t="shared" si="2"/>
        <v>0.27500000000000002</v>
      </c>
      <c r="K25" s="82">
        <f t="shared" si="3"/>
        <v>30</v>
      </c>
      <c r="L25" s="83">
        <f t="shared" si="4"/>
        <v>0.75</v>
      </c>
      <c r="M25" s="82"/>
    </row>
    <row r="26" spans="1:13" x14ac:dyDescent="0.25">
      <c r="A26" s="77" t="s">
        <v>341</v>
      </c>
      <c r="B26" s="77" t="s">
        <v>74</v>
      </c>
      <c r="C26" s="78">
        <v>19.879999160766602</v>
      </c>
      <c r="D26" s="79">
        <v>-7.4487066268920898</v>
      </c>
      <c r="E26" s="78">
        <v>152.0220947265625</v>
      </c>
      <c r="F26" s="80">
        <v>-0.33180309207866032</v>
      </c>
      <c r="G26" s="80">
        <v>1.327271109522919</v>
      </c>
      <c r="H26" s="81">
        <f t="shared" si="0"/>
        <v>0.4</v>
      </c>
      <c r="I26" s="82">
        <f t="shared" si="1"/>
        <v>13</v>
      </c>
      <c r="J26" s="83">
        <f t="shared" si="2"/>
        <v>0.32500000000000001</v>
      </c>
      <c r="K26" s="82">
        <f t="shared" si="3"/>
        <v>28</v>
      </c>
      <c r="L26" s="83">
        <f t="shared" si="4"/>
        <v>0.7</v>
      </c>
      <c r="M26" s="82"/>
    </row>
    <row r="27" spans="1:13" x14ac:dyDescent="0.25">
      <c r="A27" s="77" t="s">
        <v>69</v>
      </c>
      <c r="B27" s="77" t="s">
        <v>71</v>
      </c>
      <c r="C27" s="78">
        <v>27.780000686645508</v>
      </c>
      <c r="D27" s="79">
        <v>-5.1704902648925781</v>
      </c>
      <c r="E27" s="79">
        <v>442.56106567382813</v>
      </c>
      <c r="F27" s="80">
        <v>0.46189264818213377</v>
      </c>
      <c r="G27" s="80">
        <v>0.75659260314961652</v>
      </c>
      <c r="H27" s="81">
        <f t="shared" si="0"/>
        <v>0.375</v>
      </c>
      <c r="I27" s="82">
        <f t="shared" si="1"/>
        <v>2</v>
      </c>
      <c r="J27" s="83">
        <f t="shared" si="2"/>
        <v>0.05</v>
      </c>
      <c r="K27" s="82">
        <f t="shared" si="3"/>
        <v>39</v>
      </c>
      <c r="L27" s="83">
        <f t="shared" si="4"/>
        <v>0.97499999999999998</v>
      </c>
      <c r="M27" s="82"/>
    </row>
    <row r="28" spans="1:13" x14ac:dyDescent="0.25">
      <c r="A28" s="77" t="s">
        <v>408</v>
      </c>
      <c r="B28" s="77" t="s">
        <v>194</v>
      </c>
      <c r="C28" s="78">
        <v>18.309999465942383</v>
      </c>
      <c r="D28" s="79">
        <v>-11.856266498565674</v>
      </c>
      <c r="E28" s="79">
        <v>52.372379302978516</v>
      </c>
      <c r="F28" s="80">
        <v>-0.26133397699737909</v>
      </c>
      <c r="G28" s="80">
        <v>0.80900416241720707</v>
      </c>
      <c r="H28" s="81">
        <f t="shared" si="0"/>
        <v>0.375</v>
      </c>
      <c r="I28" s="82">
        <f t="shared" si="1"/>
        <v>19</v>
      </c>
      <c r="J28" s="83">
        <f t="shared" si="2"/>
        <v>0.47499999999999998</v>
      </c>
      <c r="K28" s="82">
        <f t="shared" si="3"/>
        <v>22</v>
      </c>
      <c r="L28" s="83">
        <f t="shared" si="4"/>
        <v>0.55000000000000004</v>
      </c>
      <c r="M28" s="82"/>
    </row>
    <row r="29" spans="1:13" x14ac:dyDescent="0.25">
      <c r="A29" s="77" t="s">
        <v>349</v>
      </c>
      <c r="B29" s="77" t="s">
        <v>71</v>
      </c>
      <c r="C29" s="78">
        <v>19.659999847412109</v>
      </c>
      <c r="D29" s="79">
        <v>-9.8286771774291992</v>
      </c>
      <c r="E29" s="79">
        <v>80.619338989257813</v>
      </c>
      <c r="F29" s="80">
        <v>0.14759172839280255</v>
      </c>
      <c r="G29" s="80">
        <v>0.65466960772056115</v>
      </c>
      <c r="H29" s="81">
        <f t="shared" si="0"/>
        <v>0.36249999999999999</v>
      </c>
      <c r="I29" s="82">
        <f t="shared" si="1"/>
        <v>14</v>
      </c>
      <c r="J29" s="83">
        <f t="shared" si="2"/>
        <v>0.35</v>
      </c>
      <c r="K29" s="82">
        <f t="shared" si="3"/>
        <v>27</v>
      </c>
      <c r="L29" s="83">
        <f t="shared" si="4"/>
        <v>0.67500000000000004</v>
      </c>
      <c r="M29" s="82"/>
    </row>
    <row r="30" spans="1:13" x14ac:dyDescent="0.25">
      <c r="A30" s="77" t="s">
        <v>392</v>
      </c>
      <c r="B30" s="77" t="s">
        <v>74</v>
      </c>
      <c r="C30" s="78">
        <v>18.780000686645508</v>
      </c>
      <c r="D30" s="79">
        <v>-13.057077884674072</v>
      </c>
      <c r="E30" s="79">
        <v>20.447654724121094</v>
      </c>
      <c r="F30" s="80">
        <v>-0.43655008587399763</v>
      </c>
      <c r="G30" s="80">
        <v>1.1464610019993904</v>
      </c>
      <c r="H30" s="81">
        <f t="shared" si="0"/>
        <v>0.33750000000000002</v>
      </c>
      <c r="I30" s="82">
        <f t="shared" si="1"/>
        <v>18</v>
      </c>
      <c r="J30" s="83">
        <f t="shared" si="2"/>
        <v>0.45</v>
      </c>
      <c r="K30" s="82">
        <f t="shared" si="3"/>
        <v>23</v>
      </c>
      <c r="L30" s="83">
        <f t="shared" si="4"/>
        <v>0.57499999999999996</v>
      </c>
      <c r="M30" s="82"/>
    </row>
    <row r="31" spans="1:13" x14ac:dyDescent="0.25">
      <c r="A31" s="77" t="s">
        <v>190</v>
      </c>
      <c r="B31" s="77" t="s">
        <v>61</v>
      </c>
      <c r="C31" s="78">
        <v>25</v>
      </c>
      <c r="D31" s="79">
        <v>-7.94110107421875</v>
      </c>
      <c r="E31" s="78">
        <v>78.125</v>
      </c>
      <c r="F31" s="80">
        <v>-0.13312292161872682</v>
      </c>
      <c r="G31" s="80">
        <v>1.9719900220567912</v>
      </c>
      <c r="H31" s="81">
        <f t="shared" si="0"/>
        <v>0.32500000000000001</v>
      </c>
      <c r="I31" s="82">
        <f t="shared" si="1"/>
        <v>8</v>
      </c>
      <c r="J31" s="83">
        <f t="shared" si="2"/>
        <v>0.2</v>
      </c>
      <c r="K31" s="82">
        <f t="shared" si="3"/>
        <v>33</v>
      </c>
      <c r="L31" s="83">
        <f t="shared" si="4"/>
        <v>0.82499999999999996</v>
      </c>
      <c r="M31" s="82"/>
    </row>
    <row r="32" spans="1:13" x14ac:dyDescent="0.25">
      <c r="A32" s="77" t="s">
        <v>215</v>
      </c>
      <c r="B32" s="77" t="s">
        <v>71</v>
      </c>
      <c r="C32" s="78">
        <v>24.379999160766602</v>
      </c>
      <c r="D32" s="79">
        <v>-8.8028364181518555</v>
      </c>
      <c r="E32" s="79">
        <v>111.48719787597656</v>
      </c>
      <c r="F32" s="80">
        <v>0.3511871708333662</v>
      </c>
      <c r="G32" s="80">
        <v>0.70082249247499595</v>
      </c>
      <c r="H32" s="81">
        <f t="shared" si="0"/>
        <v>0.32500000000000001</v>
      </c>
      <c r="I32" s="82">
        <f t="shared" si="1"/>
        <v>9</v>
      </c>
      <c r="J32" s="83">
        <f t="shared" si="2"/>
        <v>0.22500000000000001</v>
      </c>
      <c r="K32" s="82">
        <f t="shared" si="3"/>
        <v>32</v>
      </c>
      <c r="L32" s="83">
        <f t="shared" si="4"/>
        <v>0.8</v>
      </c>
      <c r="M32" s="82"/>
    </row>
    <row r="33" spans="1:13" x14ac:dyDescent="0.25">
      <c r="A33" s="77" t="s">
        <v>422</v>
      </c>
      <c r="B33" s="77" t="s">
        <v>194</v>
      </c>
      <c r="C33" s="78">
        <v>18.030000686645508</v>
      </c>
      <c r="D33" s="79">
        <v>-15.479944705963135</v>
      </c>
      <c r="E33" s="79">
        <v>65.383804321289063</v>
      </c>
      <c r="F33" s="80">
        <v>0.44101475267725188</v>
      </c>
      <c r="G33" s="80">
        <v>1.4001357124454064</v>
      </c>
      <c r="H33" s="81">
        <f t="shared" si="0"/>
        <v>0.32500000000000001</v>
      </c>
      <c r="I33" s="82">
        <f t="shared" si="1"/>
        <v>20</v>
      </c>
      <c r="J33" s="83">
        <f t="shared" si="2"/>
        <v>0.5</v>
      </c>
      <c r="K33" s="82">
        <f t="shared" si="3"/>
        <v>21</v>
      </c>
      <c r="L33" s="83">
        <f t="shared" si="4"/>
        <v>0.52500000000000002</v>
      </c>
      <c r="M33" s="82"/>
    </row>
    <row r="34" spans="1:13" x14ac:dyDescent="0.25">
      <c r="A34" s="77" t="s">
        <v>72</v>
      </c>
      <c r="B34" s="77" t="s">
        <v>74</v>
      </c>
      <c r="C34" s="78">
        <v>27.75</v>
      </c>
      <c r="D34" s="79">
        <v>-7.0618572235107422</v>
      </c>
      <c r="E34" s="79">
        <v>16.824764251708984</v>
      </c>
      <c r="F34" s="80">
        <v>1.01757477375649</v>
      </c>
      <c r="G34" s="80">
        <v>0.71110692566754652</v>
      </c>
      <c r="H34" s="81">
        <f t="shared" si="0"/>
        <v>0.28749999999999998</v>
      </c>
      <c r="I34" s="82">
        <f t="shared" si="1"/>
        <v>3</v>
      </c>
      <c r="J34" s="83">
        <f t="shared" si="2"/>
        <v>7.4999999999999997E-2</v>
      </c>
      <c r="K34" s="82">
        <f t="shared" si="3"/>
        <v>38</v>
      </c>
      <c r="L34" s="83">
        <f t="shared" si="4"/>
        <v>0.95</v>
      </c>
      <c r="M34" s="82"/>
    </row>
    <row r="35" spans="1:13" x14ac:dyDescent="0.25">
      <c r="A35" s="77" t="s">
        <v>356</v>
      </c>
      <c r="B35" s="77" t="s">
        <v>74</v>
      </c>
      <c r="C35" s="78">
        <v>19.5</v>
      </c>
      <c r="D35" s="79">
        <v>-14.378273010253906</v>
      </c>
      <c r="E35" s="79">
        <v>38.524635314941406</v>
      </c>
      <c r="F35" s="80">
        <v>-0.3497725180840523</v>
      </c>
      <c r="G35" s="80">
        <v>0.7448183829573406</v>
      </c>
      <c r="H35" s="81">
        <f t="shared" si="0"/>
        <v>0.27500000000000002</v>
      </c>
      <c r="I35" s="82">
        <f t="shared" si="1"/>
        <v>15</v>
      </c>
      <c r="J35" s="83">
        <f t="shared" si="2"/>
        <v>0.375</v>
      </c>
      <c r="K35" s="82">
        <f t="shared" si="3"/>
        <v>26</v>
      </c>
      <c r="L35" s="83">
        <f t="shared" si="4"/>
        <v>0.65</v>
      </c>
      <c r="M35" s="82"/>
    </row>
    <row r="36" spans="1:13" x14ac:dyDescent="0.25">
      <c r="A36" s="77" t="s">
        <v>159</v>
      </c>
      <c r="B36" s="77" t="s">
        <v>74</v>
      </c>
      <c r="C36" s="78">
        <v>26.100000381469727</v>
      </c>
      <c r="D36" s="79">
        <v>-10.553086280822754</v>
      </c>
      <c r="E36" s="79">
        <v>19.591728210449219</v>
      </c>
      <c r="F36" s="45">
        <v>-4.016079983109349E-2</v>
      </c>
      <c r="G36" s="45">
        <v>0.8441358432022813</v>
      </c>
      <c r="H36" s="81">
        <f t="shared" si="0"/>
        <v>0.23749999999999999</v>
      </c>
      <c r="I36" s="82">
        <f t="shared" si="1"/>
        <v>6</v>
      </c>
      <c r="J36" s="83">
        <f t="shared" si="2"/>
        <v>0.15</v>
      </c>
      <c r="K36" s="82">
        <f t="shared" si="3"/>
        <v>35</v>
      </c>
      <c r="L36" s="83">
        <f t="shared" si="4"/>
        <v>0.875</v>
      </c>
      <c r="M36" s="82"/>
    </row>
    <row r="37" spans="1:13" x14ac:dyDescent="0.25">
      <c r="A37" s="77" t="s">
        <v>220</v>
      </c>
      <c r="B37" s="77" t="s">
        <v>194</v>
      </c>
      <c r="C37" s="78">
        <v>23.780000686645508</v>
      </c>
      <c r="D37" s="79">
        <v>-17.075621604919434</v>
      </c>
      <c r="E37" s="79">
        <v>40.690303802490234</v>
      </c>
      <c r="F37" s="80">
        <v>-0.60107342657400842</v>
      </c>
      <c r="G37" s="80">
        <v>0.8945874047775707</v>
      </c>
      <c r="H37" s="81">
        <f t="shared" si="0"/>
        <v>0.17499999999999999</v>
      </c>
      <c r="I37" s="82">
        <f t="shared" si="1"/>
        <v>10</v>
      </c>
      <c r="J37" s="83">
        <f t="shared" si="2"/>
        <v>0.25</v>
      </c>
      <c r="K37" s="82">
        <f t="shared" si="3"/>
        <v>31</v>
      </c>
      <c r="L37" s="83">
        <f t="shared" si="4"/>
        <v>0.77500000000000002</v>
      </c>
      <c r="M37" s="82"/>
    </row>
    <row r="38" spans="1:13" x14ac:dyDescent="0.25">
      <c r="A38" s="77" t="s">
        <v>183</v>
      </c>
      <c r="B38" s="77" t="s">
        <v>71</v>
      </c>
      <c r="C38" s="78">
        <v>25.319999694824219</v>
      </c>
      <c r="D38" s="79">
        <v>-15.845203399658203</v>
      </c>
      <c r="E38" s="79">
        <v>28.723033905029297</v>
      </c>
      <c r="F38" s="80">
        <v>0.37880510823770536</v>
      </c>
      <c r="G38" s="80">
        <v>0.63951874845788759</v>
      </c>
      <c r="H38" s="81">
        <f t="shared" si="0"/>
        <v>0.15</v>
      </c>
      <c r="I38" s="82">
        <f t="shared" si="1"/>
        <v>7</v>
      </c>
      <c r="J38" s="83">
        <f t="shared" si="2"/>
        <v>0.17499999999999999</v>
      </c>
      <c r="K38" s="82">
        <f t="shared" si="3"/>
        <v>34</v>
      </c>
      <c r="L38" s="83">
        <f t="shared" si="4"/>
        <v>0.85</v>
      </c>
      <c r="M38" s="82"/>
    </row>
    <row r="39" spans="1:13" x14ac:dyDescent="0.25">
      <c r="A39" s="77" t="s">
        <v>145</v>
      </c>
      <c r="B39" s="77" t="s">
        <v>74</v>
      </c>
      <c r="C39" s="78">
        <v>26.5</v>
      </c>
      <c r="D39" s="79">
        <v>-20.084719181060791</v>
      </c>
      <c r="E39" s="79">
        <v>28.369268417358398</v>
      </c>
      <c r="F39" s="80">
        <v>0.54822342718734418</v>
      </c>
      <c r="G39" s="80">
        <v>1.3483828012499062</v>
      </c>
      <c r="H39" s="81">
        <f t="shared" si="0"/>
        <v>0.1</v>
      </c>
      <c r="I39" s="82">
        <f t="shared" si="1"/>
        <v>5</v>
      </c>
      <c r="J39" s="83">
        <f t="shared" si="2"/>
        <v>0.125</v>
      </c>
      <c r="K39" s="82">
        <f t="shared" si="3"/>
        <v>36</v>
      </c>
      <c r="L39" s="83">
        <f t="shared" si="4"/>
        <v>0.9</v>
      </c>
      <c r="M39" s="82"/>
    </row>
    <row r="40" spans="1:13" x14ac:dyDescent="0.25">
      <c r="A40" s="77" t="s">
        <v>92</v>
      </c>
      <c r="B40" s="77" t="s">
        <v>71</v>
      </c>
      <c r="C40" s="78">
        <v>27.559999465942383</v>
      </c>
      <c r="D40" s="79">
        <v>-22.496240615844727</v>
      </c>
      <c r="E40" s="79">
        <v>30.488889694213867</v>
      </c>
      <c r="F40" s="80">
        <v>0.17762820715267219</v>
      </c>
      <c r="G40" s="80">
        <v>0.95478551665496436</v>
      </c>
      <c r="H40" s="81">
        <f t="shared" si="0"/>
        <v>6.25E-2</v>
      </c>
      <c r="I40" s="82">
        <f t="shared" si="1"/>
        <v>4</v>
      </c>
      <c r="J40" s="83">
        <f t="shared" si="2"/>
        <v>0.1</v>
      </c>
      <c r="K40" s="82">
        <f t="shared" si="3"/>
        <v>37</v>
      </c>
      <c r="L40" s="83">
        <f t="shared" si="4"/>
        <v>0.92500000000000004</v>
      </c>
      <c r="M40" s="82"/>
    </row>
    <row r="41" spans="1:13" x14ac:dyDescent="0.25">
      <c r="A41" s="77" t="s">
        <v>59</v>
      </c>
      <c r="B41" s="77" t="s">
        <v>61</v>
      </c>
      <c r="C41" s="78">
        <v>27.989999771118164</v>
      </c>
      <c r="D41" s="79">
        <v>-20.741298039754234</v>
      </c>
      <c r="E41" s="78">
        <v>56.375839233398438</v>
      </c>
      <c r="F41" s="80">
        <v>0.19147024343414207</v>
      </c>
      <c r="G41" s="80">
        <v>0.25853405477852215</v>
      </c>
      <c r="H41" s="81">
        <f t="shared" si="0"/>
        <v>3.7500000000000006E-2</v>
      </c>
      <c r="I41" s="82">
        <f t="shared" si="1"/>
        <v>1</v>
      </c>
      <c r="J41" s="83">
        <f t="shared" si="2"/>
        <v>2.5000000000000001E-2</v>
      </c>
      <c r="K41" s="82">
        <f t="shared" si="3"/>
        <v>40</v>
      </c>
      <c r="L41" s="83">
        <f t="shared" si="4"/>
        <v>1</v>
      </c>
      <c r="M41" s="82"/>
    </row>
    <row r="42" spans="1:13" x14ac:dyDescent="0.25">
      <c r="K42" s="82"/>
      <c r="L42" s="83"/>
    </row>
    <row r="43" spans="1:13" x14ac:dyDescent="0.25">
      <c r="K43" s="82"/>
      <c r="L43" s="83"/>
    </row>
  </sheetData>
  <autoFilter ref="A1:K12" xr:uid="{5F43BF2D-1DCD-4117-9FF9-F1924BBBF300}"/>
  <conditionalFormatting sqref="D1:D12 D13:E13">
    <cfRule type="expression" dxfId="1" priority="1">
      <formula>D1 &lt;= 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09A10-73DC-4398-AF16-998A7C71CAD2}">
  <dimension ref="A1:M13"/>
  <sheetViews>
    <sheetView tabSelected="1" workbookViewId="0">
      <selection activeCell="O71" sqref="O71"/>
    </sheetView>
  </sheetViews>
  <sheetFormatPr defaultRowHeight="14.3" x14ac:dyDescent="0.25"/>
  <cols>
    <col min="9" max="9" width="13.25" customWidth="1"/>
    <col min="10" max="10" width="13.25" style="60" customWidth="1"/>
    <col min="12" max="12" width="9" style="60"/>
  </cols>
  <sheetData>
    <row r="1" spans="1:13" x14ac:dyDescent="0.25">
      <c r="A1" s="73" t="s">
        <v>0</v>
      </c>
      <c r="B1" s="73" t="s">
        <v>978</v>
      </c>
      <c r="C1" s="74" t="s">
        <v>972</v>
      </c>
      <c r="D1" s="23" t="s">
        <v>973</v>
      </c>
      <c r="E1" s="75" t="s">
        <v>974</v>
      </c>
      <c r="F1" s="76" t="s">
        <v>2</v>
      </c>
      <c r="G1" s="76" t="s">
        <v>3</v>
      </c>
      <c r="H1" s="21" t="s">
        <v>971</v>
      </c>
      <c r="I1" t="s">
        <v>967</v>
      </c>
      <c r="J1" s="60" t="s">
        <v>969</v>
      </c>
      <c r="K1" t="s">
        <v>968</v>
      </c>
      <c r="L1" s="60" t="s">
        <v>970</v>
      </c>
    </row>
    <row r="2" spans="1:13" x14ac:dyDescent="0.25">
      <c r="A2" s="77" t="s">
        <v>918</v>
      </c>
      <c r="B2" s="77" t="s">
        <v>61</v>
      </c>
      <c r="C2" s="78">
        <v>10.529999732971191</v>
      </c>
      <c r="D2" s="79">
        <v>1.9240398406982422</v>
      </c>
      <c r="E2" s="78">
        <v>42.0687255859375</v>
      </c>
      <c r="F2" s="80">
        <v>-0.14574273483598901</v>
      </c>
      <c r="G2" s="80">
        <v>0.97581939821241315</v>
      </c>
      <c r="H2" s="81">
        <f>((_xlfn.RANK.EQ(C2, $C$2:$C$11,0) / COUNT($C$2:$C$11)) * 0.5) + ((_xlfn.RANK.EQ(D2, $D$2:$D$11, 1) / COUNT($D$2:$D$11)) * 0.5)</f>
        <v>0.9</v>
      </c>
      <c r="I2" s="82">
        <f>_xlfn.RANK.EQ(C2, $C$2:$C$11,0)</f>
        <v>10</v>
      </c>
      <c r="J2" s="83">
        <f>I2/COUNT($C$2:$C$11)</f>
        <v>1</v>
      </c>
      <c r="K2" s="82">
        <f>_xlfn.RANK.EQ(C2, $C$2:$C$11,1)</f>
        <v>1</v>
      </c>
      <c r="L2" s="83">
        <f>K2/COUNT($D$2:$D$11)</f>
        <v>0.1</v>
      </c>
      <c r="M2" s="82"/>
    </row>
    <row r="3" spans="1:13" x14ac:dyDescent="0.25">
      <c r="A3" s="77" t="s">
        <v>746</v>
      </c>
      <c r="B3" s="77" t="s">
        <v>61</v>
      </c>
      <c r="C3" s="78">
        <v>11.800000190734863</v>
      </c>
      <c r="D3" s="79">
        <v>1.5350093841552734</v>
      </c>
      <c r="E3" s="78">
        <v>587.5</v>
      </c>
      <c r="F3" s="80">
        <v>0.19289968883796388</v>
      </c>
      <c r="G3" s="80">
        <v>0.29819180248186528</v>
      </c>
      <c r="H3" s="81">
        <f>((_xlfn.RANK.EQ(C3, $C$2:$C$11,0) / COUNT($C$2:$C$11)) * 0.5) + ((_xlfn.RANK.EQ(D3, $D$2:$D$11, 1) / COUNT($D$2:$D$11)) * 0.5)</f>
        <v>0.8</v>
      </c>
      <c r="I3" s="82">
        <f>_xlfn.RANK.EQ(C3, $C$2:$C$11,0)</f>
        <v>9</v>
      </c>
      <c r="J3" s="83">
        <f>I3/COUNT($C$2:$C$11)</f>
        <v>0.9</v>
      </c>
      <c r="K3" s="82">
        <f>_xlfn.RANK.EQ(C3, $C$2:$C$11,1)</f>
        <v>2</v>
      </c>
      <c r="L3" s="83">
        <f>K3/COUNT($D$2:$D$11)</f>
        <v>0.2</v>
      </c>
      <c r="M3" s="82"/>
    </row>
    <row r="4" spans="1:13" x14ac:dyDescent="0.25">
      <c r="A4" s="77" t="s">
        <v>516</v>
      </c>
      <c r="B4" s="77" t="s">
        <v>61</v>
      </c>
      <c r="C4" s="78">
        <v>15.699999809265137</v>
      </c>
      <c r="D4" s="79">
        <v>2.1485795974731445</v>
      </c>
      <c r="E4" s="78">
        <v>261.66665649414063</v>
      </c>
      <c r="F4" s="80">
        <v>0.64572574744161093</v>
      </c>
      <c r="G4" s="80">
        <v>0.50138768130823219</v>
      </c>
      <c r="H4" s="81">
        <f>((_xlfn.RANK.EQ(C4, $C$2:$C$11,0) / COUNT($C$2:$C$11)) * 0.5) + ((_xlfn.RANK.EQ(D4, $D$2:$D$11, 1) / COUNT($D$2:$D$11)) * 0.5)</f>
        <v>0.75</v>
      </c>
      <c r="I4" s="82">
        <f>_xlfn.RANK.EQ(C4, $C$2:$C$11,0)</f>
        <v>6</v>
      </c>
      <c r="J4" s="83">
        <f>I4/COUNT($C$2:$C$11)</f>
        <v>0.6</v>
      </c>
      <c r="K4" s="82">
        <f>_xlfn.RANK.EQ(C4, $C$2:$C$11,1)</f>
        <v>5</v>
      </c>
      <c r="L4" s="83">
        <f>K4/COUNT($D$2:$D$11)</f>
        <v>0.5</v>
      </c>
      <c r="M4" s="82"/>
    </row>
    <row r="5" spans="1:13" x14ac:dyDescent="0.25">
      <c r="A5" s="77" t="s">
        <v>435</v>
      </c>
      <c r="B5" s="77" t="s">
        <v>61</v>
      </c>
      <c r="C5" s="78">
        <v>17.680000305175781</v>
      </c>
      <c r="D5" s="79">
        <v>3.8470401763916016</v>
      </c>
      <c r="E5" s="78">
        <v>99.77777099609375</v>
      </c>
      <c r="F5" s="80">
        <v>-0.26093695423104796</v>
      </c>
      <c r="G5" s="80">
        <v>0.24827822938029828</v>
      </c>
      <c r="H5" s="81">
        <f>((_xlfn.RANK.EQ(C5, $C$2:$C$11,0) / COUNT($C$2:$C$11)) * 0.5) + ((_xlfn.RANK.EQ(D5, $D$2:$D$11, 1) / COUNT($D$2:$D$11)) * 0.5)</f>
        <v>0.7</v>
      </c>
      <c r="I5" s="82">
        <f>_xlfn.RANK.EQ(C5, $C$2:$C$11,0)</f>
        <v>4</v>
      </c>
      <c r="J5" s="83">
        <f>I5/COUNT($C$2:$C$11)</f>
        <v>0.4</v>
      </c>
      <c r="K5" s="82">
        <f>_xlfn.RANK.EQ(C5, $C$2:$C$11,1)</f>
        <v>7</v>
      </c>
      <c r="L5" s="83">
        <f>K5/COUNT($D$2:$D$11)</f>
        <v>0.7</v>
      </c>
      <c r="M5" s="82"/>
    </row>
    <row r="6" spans="1:13" x14ac:dyDescent="0.25">
      <c r="A6" s="77" t="s">
        <v>607</v>
      </c>
      <c r="B6" s="77" t="s">
        <v>61</v>
      </c>
      <c r="C6" s="78">
        <v>14</v>
      </c>
      <c r="D6" s="79">
        <v>-6.5503416825998313</v>
      </c>
      <c r="E6" s="78">
        <v>70.000007629394531</v>
      </c>
      <c r="F6" s="80">
        <v>0.62933307535013672</v>
      </c>
      <c r="G6" s="80">
        <v>0.1270892824880194</v>
      </c>
      <c r="H6" s="81">
        <f>((_xlfn.RANK.EQ(C6, $C$2:$C$11,0) / COUNT($C$2:$C$11)) * 0.5) + ((_xlfn.RANK.EQ(D6, $D$2:$D$11, 1) / COUNT($D$2:$D$11)) * 0.5)</f>
        <v>0.65</v>
      </c>
      <c r="I6" s="82">
        <f>_xlfn.RANK.EQ(C6, $C$2:$C$11,0)</f>
        <v>8</v>
      </c>
      <c r="J6" s="83">
        <f>I6/COUNT($C$2:$C$11)</f>
        <v>0.8</v>
      </c>
      <c r="K6" s="82">
        <f>_xlfn.RANK.EQ(C6, $C$2:$C$11,1)</f>
        <v>3</v>
      </c>
      <c r="L6" s="83">
        <f>K6/COUNT($D$2:$D$11)</f>
        <v>0.3</v>
      </c>
      <c r="M6" s="82"/>
    </row>
    <row r="7" spans="1:13" x14ac:dyDescent="0.25">
      <c r="A7" s="77" t="s">
        <v>379</v>
      </c>
      <c r="B7" s="77" t="s">
        <v>61</v>
      </c>
      <c r="C7" s="78">
        <v>18.989999771118164</v>
      </c>
      <c r="D7" s="79">
        <v>-2.4511070251464844</v>
      </c>
      <c r="E7" s="78">
        <v>111.70588684082031</v>
      </c>
      <c r="F7" s="80">
        <v>0.53322258103223807</v>
      </c>
      <c r="G7" s="80">
        <v>1.0216782457785294</v>
      </c>
      <c r="H7" s="81">
        <f>((_xlfn.RANK.EQ(C7, $C$2:$C$11,0) / COUNT($C$2:$C$11)) * 0.5) + ((_xlfn.RANK.EQ(D7, $D$2:$D$11, 1) / COUNT($D$2:$D$11)) * 0.5)</f>
        <v>0.44999999999999996</v>
      </c>
      <c r="I7" s="82">
        <f>_xlfn.RANK.EQ(C7, $C$2:$C$11,0)</f>
        <v>3</v>
      </c>
      <c r="J7" s="83">
        <f>I7/COUNT($C$2:$C$11)</f>
        <v>0.3</v>
      </c>
      <c r="K7" s="82">
        <f>_xlfn.RANK.EQ(C7, $C$2:$C$11,1)</f>
        <v>8</v>
      </c>
      <c r="L7" s="83">
        <f>K7/COUNT($D$2:$D$11)</f>
        <v>0.8</v>
      </c>
      <c r="M7" s="82"/>
    </row>
    <row r="8" spans="1:13" x14ac:dyDescent="0.25">
      <c r="A8" s="77" t="s">
        <v>479</v>
      </c>
      <c r="B8" s="77" t="s">
        <v>61</v>
      </c>
      <c r="C8" s="78">
        <v>16.520000457763672</v>
      </c>
      <c r="D8" s="79">
        <v>-6.6076288223266602</v>
      </c>
      <c r="E8" s="78">
        <v>83.821296691894531</v>
      </c>
      <c r="F8" s="80">
        <v>0.42550990941988337</v>
      </c>
      <c r="G8" s="80">
        <v>0.96544320908454084</v>
      </c>
      <c r="H8" s="81">
        <f>((_xlfn.RANK.EQ(C8, $C$2:$C$11,0) / COUNT($C$2:$C$11)) * 0.5) + ((_xlfn.RANK.EQ(D8, $D$2:$D$11, 1) / COUNT($D$2:$D$11)) * 0.5)</f>
        <v>0.45</v>
      </c>
      <c r="I8" s="82">
        <f>_xlfn.RANK.EQ(C8, $C$2:$C$11,0)</f>
        <v>5</v>
      </c>
      <c r="J8" s="83">
        <f>I8/COUNT($C$2:$C$11)</f>
        <v>0.5</v>
      </c>
      <c r="K8" s="82">
        <f>_xlfn.RANK.EQ(C8, $C$2:$C$11,1)</f>
        <v>6</v>
      </c>
      <c r="L8" s="83">
        <f>K8/COUNT($D$2:$D$11)</f>
        <v>0.6</v>
      </c>
      <c r="M8" s="82"/>
    </row>
    <row r="9" spans="1:13" x14ac:dyDescent="0.25">
      <c r="A9" s="77" t="s">
        <v>554</v>
      </c>
      <c r="B9" s="77" t="s">
        <v>61</v>
      </c>
      <c r="C9" s="78">
        <v>15</v>
      </c>
      <c r="D9" s="79">
        <v>-13.581730008125305</v>
      </c>
      <c r="E9" s="78">
        <v>1510.4224853515625</v>
      </c>
      <c r="F9" s="80">
        <v>0.66870557064368963</v>
      </c>
      <c r="G9" s="80">
        <v>0.34026533123106728</v>
      </c>
      <c r="H9" s="81">
        <f>((_xlfn.RANK.EQ(C9, $C$2:$C$11,0) / COUNT($C$2:$C$11)) * 0.5) + ((_xlfn.RANK.EQ(D9, $D$2:$D$11, 1) / COUNT($D$2:$D$11)) * 0.5)</f>
        <v>0.44999999999999996</v>
      </c>
      <c r="I9" s="82">
        <f>_xlfn.RANK.EQ(C9, $C$2:$C$11,0)</f>
        <v>7</v>
      </c>
      <c r="J9" s="83">
        <f>I9/COUNT($C$2:$C$11)</f>
        <v>0.7</v>
      </c>
      <c r="K9" s="82">
        <f>_xlfn.RANK.EQ(C9, $C$2:$C$11,1)</f>
        <v>4</v>
      </c>
      <c r="L9" s="83">
        <f>K9/COUNT($D$2:$D$11)</f>
        <v>0.4</v>
      </c>
      <c r="M9" s="82"/>
    </row>
    <row r="10" spans="1:13" x14ac:dyDescent="0.25">
      <c r="A10" s="77" t="s">
        <v>190</v>
      </c>
      <c r="B10" s="77" t="s">
        <v>61</v>
      </c>
      <c r="C10" s="78">
        <v>25</v>
      </c>
      <c r="D10" s="79">
        <v>-7.94110107421875</v>
      </c>
      <c r="E10" s="78">
        <v>78.125</v>
      </c>
      <c r="F10" s="80">
        <v>-0.13312292161872682</v>
      </c>
      <c r="G10" s="80">
        <v>1.9719900220567912</v>
      </c>
      <c r="H10" s="81">
        <f>((_xlfn.RANK.EQ(C10, $C$2:$C$11,0) / COUNT($C$2:$C$11)) * 0.5) + ((_xlfn.RANK.EQ(D10, $D$2:$D$11, 1) / COUNT($D$2:$D$11)) * 0.5)</f>
        <v>0.25</v>
      </c>
      <c r="I10" s="82">
        <f>_xlfn.RANK.EQ(C10, $C$2:$C$11,0)</f>
        <v>2</v>
      </c>
      <c r="J10" s="83">
        <f>I10/COUNT($C$2:$C$11)</f>
        <v>0.2</v>
      </c>
      <c r="K10" s="82">
        <f>_xlfn.RANK.EQ(C10, $C$2:$C$11,1)</f>
        <v>9</v>
      </c>
      <c r="L10" s="83">
        <f>K10/COUNT($D$2:$D$11)</f>
        <v>0.9</v>
      </c>
      <c r="M10" s="82"/>
    </row>
    <row r="11" spans="1:13" x14ac:dyDescent="0.25">
      <c r="A11" s="77" t="s">
        <v>59</v>
      </c>
      <c r="B11" s="77" t="s">
        <v>61</v>
      </c>
      <c r="C11" s="78">
        <v>27.989999771118164</v>
      </c>
      <c r="D11" s="79">
        <v>-20.741298039754234</v>
      </c>
      <c r="E11" s="78">
        <v>56.375839233398438</v>
      </c>
      <c r="F11" s="80">
        <v>0.19147024343414207</v>
      </c>
      <c r="G11" s="80">
        <v>0.25853405477852215</v>
      </c>
      <c r="H11" s="81">
        <f>((_xlfn.RANK.EQ(C11, $C$2:$C$11,0) / COUNT($C$2:$C$11)) * 0.5) + ((_xlfn.RANK.EQ(D11, $D$2:$D$11, 1) / COUNT($D$2:$D$11)) * 0.5)</f>
        <v>0.1</v>
      </c>
      <c r="I11" s="82">
        <f>_xlfn.RANK.EQ(C11, $C$2:$C$11,0)</f>
        <v>1</v>
      </c>
      <c r="J11" s="83">
        <f>I11/COUNT($C$2:$C$11)</f>
        <v>0.1</v>
      </c>
      <c r="K11" s="82">
        <f>_xlfn.RANK.EQ(C11, $C$2:$C$11,1)</f>
        <v>10</v>
      </c>
      <c r="L11" s="83">
        <f>K11/COUNT($D$2:$D$11)</f>
        <v>1</v>
      </c>
      <c r="M11" s="82"/>
    </row>
    <row r="12" spans="1:13" x14ac:dyDescent="0.25">
      <c r="K12" s="82"/>
      <c r="L12" s="83"/>
    </row>
    <row r="13" spans="1:13" x14ac:dyDescent="0.25">
      <c r="K13" s="82"/>
      <c r="L13" s="83"/>
    </row>
  </sheetData>
  <autoFilter ref="A1:L13" xr:uid="{1DF09A10-73DC-4398-AF16-998A7C71CAD2}"/>
  <conditionalFormatting sqref="D1:D5">
    <cfRule type="expression" dxfId="0" priority="1">
      <formula>D1 &lt;= 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Sheet1</vt:lpstr>
      <vt:lpstr>Sheet2</vt:lpstr>
      <vt:lpstr>banks</vt:lpstr>
      <vt:lpstr>Acc._payable</vt:lpstr>
      <vt:lpstr>Accounts_Re</vt:lpstr>
      <vt:lpstr>Alpha</vt:lpstr>
      <vt:lpstr>Beta</vt:lpstr>
      <vt:lpstr>Bk_Val_Per_Sh</vt:lpstr>
      <vt:lpstr>Cash_Ratio</vt:lpstr>
      <vt:lpstr>Debt_Equity</vt:lpstr>
      <vt:lpstr>diff_price_vs_5dayavg</vt:lpstr>
      <vt:lpstr>PE</vt:lpstr>
      <vt:lpstr>Price</vt:lpstr>
      <vt:lpstr>Price_BVPS</vt:lpstr>
      <vt:lpstr>Price_lst_5_day_avg</vt:lpstr>
      <vt:lpstr>report_date</vt:lpstr>
      <vt:lpstr>Subsector</vt:lpstr>
    </vt:vector>
  </TitlesOfParts>
  <Company>Brigham Young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Ygor Dos Santos Simoes</dc:creator>
  <cp:lastModifiedBy>Ramirez, Eduardo</cp:lastModifiedBy>
  <dcterms:created xsi:type="dcterms:W3CDTF">2024-08-14T17:05:54Z</dcterms:created>
  <dcterms:modified xsi:type="dcterms:W3CDTF">2024-08-25T22:00:29Z</dcterms:modified>
</cp:coreProperties>
</file>