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hari.5\Box\TebBox\Courses\CSE5243 Au20\Exercises\"/>
    </mc:Choice>
  </mc:AlternateContent>
  <xr:revisionPtr revIDLastSave="0" documentId="13_ncr:1_{B45B753F-2F32-4FCD-A91A-97FD1970F519}" xr6:coauthVersionLast="45" xr6:coauthVersionMax="45" xr10:uidLastSave="{00000000-0000-0000-0000-000000000000}"/>
  <bookViews>
    <workbookView xWindow="-108" yWindow="-108" windowWidth="23256" windowHeight="12576" activeTab="1" xr2:uid="{B608AE4D-840A-4E8E-AB35-94985EBB3742}"/>
  </bookViews>
  <sheets>
    <sheet name="Instructions" sheetId="2" r:id="rId1"/>
    <sheet name="Data" sheetId="11" r:id="rId2"/>
    <sheet name="Data Version 2" sheetId="10" state="hidden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4" i="11" l="1"/>
  <c r="C14" i="11"/>
  <c r="P12" i="11"/>
  <c r="R12" i="11" s="1"/>
  <c r="O12" i="11"/>
  <c r="Q12" i="11" s="1"/>
  <c r="D12" i="11"/>
  <c r="C12" i="11"/>
  <c r="O11" i="11"/>
  <c r="Q11" i="11" s="1"/>
  <c r="D11" i="11"/>
  <c r="P11" i="11" s="1"/>
  <c r="R11" i="11" s="1"/>
  <c r="C11" i="11"/>
  <c r="O10" i="11"/>
  <c r="Q10" i="11" s="1"/>
  <c r="D10" i="11"/>
  <c r="P10" i="11" s="1"/>
  <c r="R10" i="11" s="1"/>
  <c r="C10" i="11"/>
  <c r="O9" i="11"/>
  <c r="Q9" i="11" s="1"/>
  <c r="D9" i="11"/>
  <c r="P9" i="11" s="1"/>
  <c r="R9" i="11" s="1"/>
  <c r="C9" i="11"/>
  <c r="O8" i="11"/>
  <c r="Q8" i="11" s="1"/>
  <c r="D8" i="11"/>
  <c r="P8" i="11" s="1"/>
  <c r="R8" i="11" s="1"/>
  <c r="C8" i="11"/>
  <c r="O7" i="11"/>
  <c r="Q7" i="11" s="1"/>
  <c r="D7" i="11"/>
  <c r="P7" i="11" s="1"/>
  <c r="R7" i="11" s="1"/>
  <c r="C7" i="11"/>
  <c r="P6" i="11"/>
  <c r="R6" i="11" s="1"/>
  <c r="D6" i="11"/>
  <c r="C6" i="11"/>
  <c r="O6" i="11" s="1"/>
  <c r="Q6" i="11" s="1"/>
  <c r="P5" i="11"/>
  <c r="R5" i="11" s="1"/>
  <c r="O5" i="11"/>
  <c r="Q5" i="11" s="1"/>
  <c r="D5" i="11"/>
  <c r="C5" i="11"/>
  <c r="P4" i="11"/>
  <c r="R4" i="11" s="1"/>
  <c r="D4" i="11"/>
  <c r="C4" i="11"/>
  <c r="O4" i="11" s="1"/>
  <c r="Q4" i="11" s="1"/>
  <c r="P3" i="11"/>
  <c r="R3" i="11" s="1"/>
  <c r="O3" i="11"/>
  <c r="Q3" i="11" s="1"/>
  <c r="D3" i="11"/>
  <c r="C3" i="11"/>
  <c r="R13" i="11" l="1"/>
  <c r="Q13" i="11"/>
  <c r="R14" i="11" s="1"/>
  <c r="P4" i="10" l="1"/>
  <c r="P5" i="10"/>
  <c r="P6" i="10"/>
  <c r="P3" i="10"/>
  <c r="O8" i="10"/>
  <c r="O9" i="10"/>
  <c r="O10" i="10"/>
  <c r="O11" i="10"/>
  <c r="O12" i="10"/>
  <c r="D14" i="10" l="1"/>
  <c r="P7" i="10" s="1"/>
  <c r="C14" i="10"/>
  <c r="O5" i="10" l="1"/>
  <c r="O7" i="10"/>
  <c r="Q7" i="10" s="1"/>
  <c r="O3" i="10"/>
  <c r="O6" i="10"/>
  <c r="O4" i="10"/>
  <c r="P12" i="10"/>
  <c r="P8" i="10"/>
  <c r="P10" i="10"/>
  <c r="P9" i="10"/>
  <c r="P11" i="10"/>
  <c r="R4" i="10"/>
  <c r="R5" i="10"/>
  <c r="R6" i="10"/>
  <c r="Q8" i="10"/>
  <c r="Q9" i="10"/>
  <c r="Q10" i="10"/>
  <c r="Q11" i="10"/>
  <c r="Q12" i="10"/>
  <c r="R3" i="10"/>
  <c r="D3" i="10"/>
  <c r="D4" i="10"/>
  <c r="D5" i="10"/>
  <c r="D6" i="10"/>
  <c r="D7" i="10"/>
  <c r="R7" i="10" s="1"/>
  <c r="D8" i="10"/>
  <c r="R8" i="10" s="1"/>
  <c r="D9" i="10"/>
  <c r="R9" i="10" s="1"/>
  <c r="D10" i="10"/>
  <c r="D11" i="10"/>
  <c r="D12" i="10"/>
  <c r="R12" i="10" s="1"/>
  <c r="C4" i="10"/>
  <c r="C5" i="10"/>
  <c r="C6" i="10"/>
  <c r="Q6" i="10" s="1"/>
  <c r="C7" i="10"/>
  <c r="C8" i="10"/>
  <c r="C9" i="10"/>
  <c r="C10" i="10"/>
  <c r="C11" i="10"/>
  <c r="C12" i="10"/>
  <c r="C3" i="10"/>
  <c r="Q5" i="10" l="1"/>
  <c r="Q4" i="10"/>
  <c r="R11" i="10"/>
  <c r="Q3" i="10"/>
  <c r="R10" i="10"/>
  <c r="R13" i="10" l="1"/>
  <c r="Q13" i="10"/>
  <c r="R14" i="10"/>
</calcChain>
</file>

<file path=xl/sharedStrings.xml><?xml version="1.0" encoding="utf-8"?>
<sst xmlns="http://schemas.openxmlformats.org/spreadsheetml/2006/main" count="60" uniqueCount="38">
  <si>
    <t>Exercise</t>
  </si>
  <si>
    <t>CSE5243 - Introduction to Data Mining</t>
  </si>
  <si>
    <t xml:space="preserve">This is an in-class exercise for each group.  </t>
  </si>
  <si>
    <t>* Be respectful to your group-mates.</t>
  </si>
  <si>
    <t>* In a short exercise such as this one, you may not have time to answer the questions completely – just give it a quick try.</t>
  </si>
  <si>
    <t>* HAVE FUN!</t>
  </si>
  <si>
    <t>Do the following:</t>
  </si>
  <si>
    <t>* Introduce yourselves and get to know one another.</t>
  </si>
  <si>
    <t>Answer the following questions:</t>
  </si>
  <si>
    <r>
      <t xml:space="preserve">* Choose a </t>
    </r>
    <r>
      <rPr>
        <b/>
        <sz val="16"/>
        <color theme="1"/>
        <rFont val="Calibri"/>
        <family val="2"/>
        <scheme val="minor"/>
      </rPr>
      <t>Speaker</t>
    </r>
    <r>
      <rPr>
        <sz val="16"/>
        <color theme="1"/>
        <rFont val="Calibri"/>
        <family val="2"/>
        <scheme val="minor"/>
      </rPr>
      <t xml:space="preserve"> who will present your findings to the rest of the class when the exercise is done.</t>
    </r>
  </si>
  <si>
    <r>
      <t xml:space="preserve">* Examine the data on the </t>
    </r>
    <r>
      <rPr>
        <b/>
        <sz val="16"/>
        <color theme="1"/>
        <rFont val="Calibri"/>
        <family val="2"/>
        <scheme val="minor"/>
      </rPr>
      <t>Data</t>
    </r>
    <r>
      <rPr>
        <sz val="16"/>
        <color theme="1"/>
        <rFont val="Calibri"/>
        <family val="2"/>
        <scheme val="minor"/>
      </rPr>
      <t xml:space="preserve"> worksheet.</t>
    </r>
  </si>
  <si>
    <t>Clustering - K-Means</t>
  </si>
  <si>
    <t>1. Calculate K-Means clusters for K=2.</t>
  </si>
  <si>
    <t>Point</t>
  </si>
  <si>
    <t>Distance to Centroid 1</t>
  </si>
  <si>
    <t>Distance to Centroid 2</t>
  </si>
  <si>
    <t>Centroid 2</t>
  </si>
  <si>
    <t>Sum Squared Error:</t>
  </si>
  <si>
    <t>Evaluate Sum Squared Error</t>
  </si>
  <si>
    <t>Data Points (1-dimensional):</t>
  </si>
  <si>
    <t>Chosen Centroids:</t>
  </si>
  <si>
    <t>Computed Centroids:</t>
  </si>
  <si>
    <t>Choose Centroids</t>
  </si>
  <si>
    <t>Assign Points to Clusters</t>
  </si>
  <si>
    <t>Round</t>
  </si>
  <si>
    <t>Centroid 1</t>
  </si>
  <si>
    <t>SSE</t>
  </si>
  <si>
    <t>Instructions (for each round):</t>
  </si>
  <si>
    <t>Fill in Rounds table</t>
  </si>
  <si>
    <t>Rounds:</t>
  </si>
  <si>
    <t>Assigned Cluster (1 or 2)</t>
  </si>
  <si>
    <t>Error 1</t>
  </si>
  <si>
    <t>Error 2</t>
  </si>
  <si>
    <t>Sq Error 1</t>
  </si>
  <si>
    <t>Sq Error 2</t>
  </si>
  <si>
    <t>SSE based on Computed Centroids:</t>
  </si>
  <si>
    <t>This version computes SSE based on Computed Centroids.</t>
  </si>
  <si>
    <r>
      <t xml:space="preserve">SSE based on Distances to </t>
    </r>
    <r>
      <rPr>
        <b/>
        <u/>
        <sz val="14"/>
        <color theme="1"/>
        <rFont val="Calibri"/>
        <family val="2"/>
        <scheme val="minor"/>
      </rPr>
      <t>Chosen</t>
    </r>
    <r>
      <rPr>
        <b/>
        <sz val="14"/>
        <color theme="1"/>
        <rFont val="Calibri"/>
        <family val="2"/>
        <scheme val="minor"/>
      </rPr>
      <t xml:space="preserve"> Centroids: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</si>
</sst>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color rgb="FF7030A0"/>
      <name val="Calibri"/>
      <family val="2"/>
      <scheme val="minor"/>
    </font>
    <font>
      <b/>
      <sz val="14"/>
      <color rgb="FF7030A0"/>
      <name val="Calibri"/>
      <family val="2"/>
      <scheme val="minor"/>
    </font>
    <font>
      <sz val="14"/>
      <name val="Calibri"/>
      <family val="2"/>
      <scheme val="minor"/>
    </font>
    <font>
      <sz val="14"/>
      <color rgb="FFFF0000"/>
      <name val="Calibri"/>
      <family val="2"/>
      <scheme val="minor"/>
    </font>
    <font>
      <b/>
      <u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vertical="top" wrapText="1"/>
    </xf>
    <xf numFmtId="0" fontId="1" fillId="0" borderId="0" xfId="0" applyFont="1" applyAlignment="1">
      <alignment vertical="top" wrapText="1"/>
    </xf>
    <xf numFmtId="0" fontId="2" fillId="0" borderId="0" xfId="0" applyFont="1" applyAlignment="1">
      <alignment vertical="top" wrapText="1"/>
    </xf>
    <xf numFmtId="0" fontId="3" fillId="0" borderId="0" xfId="0" applyFont="1" applyAlignment="1">
      <alignment vertical="top" wrapText="1"/>
    </xf>
    <xf numFmtId="0" fontId="4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4" fillId="0" borderId="0" xfId="0" applyFont="1" applyAlignment="1">
      <alignment horizontal="center" vertical="top"/>
    </xf>
    <xf numFmtId="0" fontId="4" fillId="2" borderId="2" xfId="0" applyFont="1" applyFill="1" applyBorder="1" applyAlignment="1">
      <alignment horizontal="center" vertical="top" wrapText="1"/>
    </xf>
    <xf numFmtId="0" fontId="4" fillId="3" borderId="2" xfId="0" applyFont="1" applyFill="1" applyBorder="1" applyAlignment="1">
      <alignment horizontal="center" vertical="top" wrapText="1"/>
    </xf>
    <xf numFmtId="0" fontId="5" fillId="0" borderId="2" xfId="0" applyFont="1" applyBorder="1" applyAlignment="1">
      <alignment horizontal="center" vertical="top"/>
    </xf>
    <xf numFmtId="0" fontId="5" fillId="0" borderId="0" xfId="0" applyFont="1" applyAlignment="1">
      <alignment horizontal="center" vertical="top"/>
    </xf>
    <xf numFmtId="0" fontId="4" fillId="0" borderId="0" xfId="0" applyFont="1" applyAlignment="1">
      <alignment horizontal="left" vertical="top"/>
    </xf>
    <xf numFmtId="0" fontId="5" fillId="0" borderId="1" xfId="0" applyFont="1" applyBorder="1" applyAlignment="1">
      <alignment horizontal="center" vertical="top"/>
    </xf>
    <xf numFmtId="0" fontId="4" fillId="4" borderId="2" xfId="0" applyFont="1" applyFill="1" applyBorder="1" applyAlignment="1">
      <alignment horizontal="center" vertical="top" wrapText="1"/>
    </xf>
    <xf numFmtId="0" fontId="4" fillId="0" borderId="0" xfId="0" applyFont="1" applyAlignment="1">
      <alignment horizontal="right" vertical="top"/>
    </xf>
    <xf numFmtId="0" fontId="7" fillId="0" borderId="0" xfId="0" applyFont="1" applyAlignment="1">
      <alignment horizontal="center" vertical="top"/>
    </xf>
    <xf numFmtId="0" fontId="5" fillId="0" borderId="0" xfId="0" applyFont="1" applyAlignment="1">
      <alignment horizontal="left" vertical="top"/>
    </xf>
    <xf numFmtId="2" fontId="7" fillId="0" borderId="0" xfId="0" applyNumberFormat="1" applyFont="1" applyAlignment="1">
      <alignment horizontal="center" vertical="top"/>
    </xf>
    <xf numFmtId="0" fontId="9" fillId="0" borderId="2" xfId="0" applyFont="1" applyBorder="1" applyAlignment="1">
      <alignment horizontal="center" vertical="top"/>
    </xf>
    <xf numFmtId="2" fontId="5" fillId="0" borderId="1" xfId="0" applyNumberFormat="1" applyFont="1" applyBorder="1" applyAlignment="1">
      <alignment horizontal="center" vertical="top"/>
    </xf>
    <xf numFmtId="2" fontId="7" fillId="0" borderId="2" xfId="0" applyNumberFormat="1" applyFont="1" applyBorder="1" applyAlignment="1">
      <alignment horizontal="center" vertical="top"/>
    </xf>
    <xf numFmtId="2" fontId="5" fillId="0" borderId="0" xfId="0" applyNumberFormat="1" applyFont="1" applyAlignment="1">
      <alignment horizontal="center" vertical="top"/>
    </xf>
    <xf numFmtId="2" fontId="5" fillId="0" borderId="0" xfId="0" applyNumberFormat="1" applyFont="1" applyAlignment="1">
      <alignment vertical="top"/>
    </xf>
    <xf numFmtId="2" fontId="4" fillId="0" borderId="0" xfId="0" applyNumberFormat="1" applyFont="1" applyAlignment="1">
      <alignment horizontal="right" vertical="top"/>
    </xf>
    <xf numFmtId="2" fontId="8" fillId="0" borderId="0" xfId="0" applyNumberFormat="1" applyFont="1" applyAlignment="1">
      <alignment horizontal="center" vertical="top"/>
    </xf>
    <xf numFmtId="0" fontId="10" fillId="0" borderId="0" xfId="0" applyFont="1" applyAlignment="1">
      <alignment vertical="top"/>
    </xf>
    <xf numFmtId="0" fontId="9" fillId="0" borderId="0" xfId="0" applyFont="1" applyAlignment="1">
      <alignment horizontal="right" vertical="top"/>
    </xf>
    <xf numFmtId="0" fontId="4" fillId="0" borderId="3" xfId="0" applyFont="1" applyBorder="1" applyAlignment="1">
      <alignment horizontal="left"/>
    </xf>
    <xf numFmtId="2" fontId="7" fillId="0" borderId="2" xfId="0" applyNumberFormat="1" applyFont="1" applyBorder="1" applyAlignment="1">
      <alignment horizontal="right" vertical="top"/>
    </xf>
    <xf numFmtId="2" fontId="8" fillId="0" borderId="0" xfId="0" applyNumberFormat="1" applyFont="1" applyAlignment="1">
      <alignment horizontal="right" vertical="top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2BCB7-26AC-4A4F-84BF-4356D970F755}">
  <dimension ref="B1:B16"/>
  <sheetViews>
    <sheetView workbookViewId="0">
      <selection activeCell="B17" sqref="B17"/>
    </sheetView>
  </sheetViews>
  <sheetFormatPr defaultRowHeight="21" x14ac:dyDescent="0.3"/>
  <cols>
    <col min="1" max="1" width="8.88671875" style="1"/>
    <col min="2" max="2" width="116.5546875" style="2" customWidth="1"/>
    <col min="3" max="16384" width="8.88671875" style="1"/>
  </cols>
  <sheetData>
    <row r="1" spans="2:2" ht="31.2" x14ac:dyDescent="0.3">
      <c r="B1" s="4" t="s">
        <v>0</v>
      </c>
    </row>
    <row r="2" spans="2:2" x14ac:dyDescent="0.3">
      <c r="B2" s="3" t="s">
        <v>1</v>
      </c>
    </row>
    <row r="3" spans="2:2" x14ac:dyDescent="0.3">
      <c r="B3" s="3" t="s">
        <v>11</v>
      </c>
    </row>
    <row r="5" spans="2:2" x14ac:dyDescent="0.3">
      <c r="B5" s="3" t="s">
        <v>2</v>
      </c>
    </row>
    <row r="6" spans="2:2" x14ac:dyDescent="0.3">
      <c r="B6" s="2" t="s">
        <v>3</v>
      </c>
    </row>
    <row r="7" spans="2:2" ht="42" x14ac:dyDescent="0.3">
      <c r="B7" s="2" t="s">
        <v>4</v>
      </c>
    </row>
    <row r="8" spans="2:2" x14ac:dyDescent="0.3">
      <c r="B8" s="3" t="s">
        <v>5</v>
      </c>
    </row>
    <row r="10" spans="2:2" x14ac:dyDescent="0.3">
      <c r="B10" s="3" t="s">
        <v>6</v>
      </c>
    </row>
    <row r="11" spans="2:2" x14ac:dyDescent="0.3">
      <c r="B11" s="2" t="s">
        <v>7</v>
      </c>
    </row>
    <row r="12" spans="2:2" ht="42" x14ac:dyDescent="0.3">
      <c r="B12" s="2" t="s">
        <v>9</v>
      </c>
    </row>
    <row r="13" spans="2:2" x14ac:dyDescent="0.3">
      <c r="B13" s="2" t="s">
        <v>10</v>
      </c>
    </row>
    <row r="15" spans="2:2" x14ac:dyDescent="0.3">
      <c r="B15" s="3" t="s">
        <v>8</v>
      </c>
    </row>
    <row r="16" spans="2:2" x14ac:dyDescent="0.3">
      <c r="B16" s="2" t="s">
        <v>12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A447F-10AC-44DA-BE3A-689513A1F0B5}">
  <dimension ref="A1:R21"/>
  <sheetViews>
    <sheetView tabSelected="1" zoomScale="90" zoomScaleNormal="90" workbookViewId="0">
      <selection activeCell="J17" sqref="J17"/>
    </sheetView>
  </sheetViews>
  <sheetFormatPr defaultRowHeight="18" x14ac:dyDescent="0.3"/>
  <cols>
    <col min="1" max="1" width="9.44140625" style="6" customWidth="1"/>
    <col min="2" max="2" width="14.44140625" style="11" customWidth="1"/>
    <col min="3" max="4" width="13.109375" style="11" bestFit="1" customWidth="1"/>
    <col min="5" max="5" width="17" style="11" bestFit="1" customWidth="1"/>
    <col min="6" max="6" width="5.77734375" style="6" customWidth="1"/>
    <col min="7" max="8" width="12.77734375" style="6" bestFit="1" customWidth="1"/>
    <col min="9" max="9" width="5.6640625" style="6" customWidth="1"/>
    <col min="10" max="10" width="9.77734375" style="6" bestFit="1" customWidth="1"/>
    <col min="11" max="12" width="12.21875" style="6" bestFit="1" customWidth="1"/>
    <col min="13" max="13" width="13.6640625" style="6" customWidth="1"/>
    <col min="14" max="14" width="5.109375" style="6" customWidth="1"/>
    <col min="15" max="18" width="11.44140625" style="6" customWidth="1"/>
    <col min="19" max="16384" width="8.88671875" style="6"/>
  </cols>
  <sheetData>
    <row r="1" spans="1:18" s="5" customFormat="1" x14ac:dyDescent="0.3">
      <c r="A1" s="5" t="s">
        <v>19</v>
      </c>
      <c r="B1" s="7"/>
      <c r="C1" s="7"/>
      <c r="D1" s="7"/>
      <c r="E1" s="7"/>
      <c r="G1" s="5" t="s">
        <v>20</v>
      </c>
      <c r="J1" s="5" t="s">
        <v>29</v>
      </c>
    </row>
    <row r="2" spans="1:18" ht="36" x14ac:dyDescent="0.35">
      <c r="B2" s="14" t="s">
        <v>13</v>
      </c>
      <c r="C2" s="8" t="s">
        <v>14</v>
      </c>
      <c r="D2" s="8" t="s">
        <v>15</v>
      </c>
      <c r="E2" s="9" t="s">
        <v>30</v>
      </c>
      <c r="G2" s="9" t="s">
        <v>25</v>
      </c>
      <c r="H2" s="9" t="s">
        <v>16</v>
      </c>
      <c r="J2" s="9" t="s">
        <v>24</v>
      </c>
      <c r="K2" s="9" t="s">
        <v>25</v>
      </c>
      <c r="L2" s="9" t="s">
        <v>16</v>
      </c>
      <c r="M2" s="9" t="s">
        <v>26</v>
      </c>
      <c r="O2" s="31" t="s">
        <v>37</v>
      </c>
    </row>
    <row r="3" spans="1:18" x14ac:dyDescent="0.3">
      <c r="B3" s="10">
        <v>6</v>
      </c>
      <c r="C3" s="21">
        <f t="shared" ref="C3:D12" si="0">ABS(G$3-$B3)</f>
        <v>14</v>
      </c>
      <c r="D3" s="21">
        <f t="shared" si="0"/>
        <v>34</v>
      </c>
      <c r="E3" s="13">
        <v>1</v>
      </c>
      <c r="G3" s="20">
        <v>20</v>
      </c>
      <c r="H3" s="20">
        <v>40</v>
      </c>
      <c r="J3" s="19">
        <v>1</v>
      </c>
      <c r="K3" s="20">
        <v>20</v>
      </c>
      <c r="L3" s="20">
        <v>40</v>
      </c>
      <c r="M3" s="20">
        <v>4114</v>
      </c>
      <c r="O3" s="21">
        <f t="shared" ref="O3:O12" si="1">IF(E3=1,C3,0)</f>
        <v>14</v>
      </c>
      <c r="P3" s="21">
        <f t="shared" ref="P3:P12" si="2">IF(E3=2,D3,0)</f>
        <v>0</v>
      </c>
      <c r="Q3" s="21">
        <f>O3*O3</f>
        <v>196</v>
      </c>
      <c r="R3" s="21">
        <f>P3*P3</f>
        <v>0</v>
      </c>
    </row>
    <row r="4" spans="1:18" x14ac:dyDescent="0.3">
      <c r="B4" s="10">
        <v>13</v>
      </c>
      <c r="C4" s="21">
        <f t="shared" si="0"/>
        <v>7</v>
      </c>
      <c r="D4" s="21">
        <f t="shared" si="0"/>
        <v>27</v>
      </c>
      <c r="E4" s="13">
        <v>1</v>
      </c>
      <c r="J4" s="19">
        <v>2</v>
      </c>
      <c r="K4" s="20"/>
      <c r="L4" s="20"/>
      <c r="M4" s="20"/>
      <c r="O4" s="21">
        <f t="shared" si="1"/>
        <v>7</v>
      </c>
      <c r="P4" s="21">
        <f t="shared" si="2"/>
        <v>0</v>
      </c>
      <c r="Q4" s="21">
        <f t="shared" ref="Q4:R12" si="3">O4*O4</f>
        <v>49</v>
      </c>
      <c r="R4" s="21">
        <f t="shared" si="3"/>
        <v>0</v>
      </c>
    </row>
    <row r="5" spans="1:18" x14ac:dyDescent="0.3">
      <c r="B5" s="10">
        <v>14</v>
      </c>
      <c r="C5" s="21">
        <f t="shared" si="0"/>
        <v>6</v>
      </c>
      <c r="D5" s="21">
        <f t="shared" si="0"/>
        <v>26</v>
      </c>
      <c r="E5" s="13">
        <v>1</v>
      </c>
      <c r="J5" s="19">
        <v>3</v>
      </c>
      <c r="K5" s="20"/>
      <c r="L5" s="20"/>
      <c r="M5" s="20"/>
      <c r="O5" s="21">
        <f t="shared" si="1"/>
        <v>6</v>
      </c>
      <c r="P5" s="21">
        <f t="shared" si="2"/>
        <v>0</v>
      </c>
      <c r="Q5" s="21">
        <f t="shared" si="3"/>
        <v>36</v>
      </c>
      <c r="R5" s="21">
        <f t="shared" si="3"/>
        <v>0</v>
      </c>
    </row>
    <row r="6" spans="1:18" x14ac:dyDescent="0.3">
      <c r="B6" s="10">
        <v>16</v>
      </c>
      <c r="C6" s="21">
        <f t="shared" si="0"/>
        <v>4</v>
      </c>
      <c r="D6" s="21">
        <f t="shared" si="0"/>
        <v>24</v>
      </c>
      <c r="E6" s="13">
        <v>1</v>
      </c>
      <c r="J6" s="19">
        <v>4</v>
      </c>
      <c r="K6" s="20"/>
      <c r="L6" s="20"/>
      <c r="M6" s="20"/>
      <c r="O6" s="21">
        <f t="shared" si="1"/>
        <v>4</v>
      </c>
      <c r="P6" s="21">
        <f t="shared" si="2"/>
        <v>0</v>
      </c>
      <c r="Q6" s="21">
        <f t="shared" si="3"/>
        <v>16</v>
      </c>
      <c r="R6" s="21">
        <f t="shared" si="3"/>
        <v>0</v>
      </c>
    </row>
    <row r="7" spans="1:18" x14ac:dyDescent="0.3">
      <c r="B7" s="10">
        <v>19</v>
      </c>
      <c r="C7" s="21">
        <f t="shared" si="0"/>
        <v>1</v>
      </c>
      <c r="D7" s="21">
        <f t="shared" si="0"/>
        <v>21</v>
      </c>
      <c r="E7" s="13">
        <v>2</v>
      </c>
      <c r="J7" s="19">
        <v>5</v>
      </c>
      <c r="K7" s="20"/>
      <c r="L7" s="20"/>
      <c r="M7" s="20"/>
      <c r="O7" s="21">
        <f t="shared" si="1"/>
        <v>0</v>
      </c>
      <c r="P7" s="21">
        <f t="shared" si="2"/>
        <v>21</v>
      </c>
      <c r="Q7" s="21">
        <f t="shared" si="3"/>
        <v>0</v>
      </c>
      <c r="R7" s="21">
        <f t="shared" si="3"/>
        <v>441</v>
      </c>
    </row>
    <row r="8" spans="1:18" x14ac:dyDescent="0.3">
      <c r="B8" s="10">
        <v>40</v>
      </c>
      <c r="C8" s="21">
        <f t="shared" si="0"/>
        <v>20</v>
      </c>
      <c r="D8" s="21">
        <f t="shared" si="0"/>
        <v>0</v>
      </c>
      <c r="E8" s="13">
        <v>2</v>
      </c>
      <c r="J8" s="19">
        <v>6</v>
      </c>
      <c r="K8" s="20"/>
      <c r="L8" s="20"/>
      <c r="M8" s="20"/>
      <c r="O8" s="21">
        <f t="shared" si="1"/>
        <v>0</v>
      </c>
      <c r="P8" s="21">
        <f t="shared" si="2"/>
        <v>0</v>
      </c>
      <c r="Q8" s="21">
        <f t="shared" si="3"/>
        <v>0</v>
      </c>
      <c r="R8" s="21">
        <f t="shared" si="3"/>
        <v>0</v>
      </c>
    </row>
    <row r="9" spans="1:18" x14ac:dyDescent="0.3">
      <c r="B9" s="10">
        <v>44</v>
      </c>
      <c r="C9" s="21">
        <f t="shared" si="0"/>
        <v>24</v>
      </c>
      <c r="D9" s="21">
        <f t="shared" si="0"/>
        <v>4</v>
      </c>
      <c r="E9" s="13">
        <v>2</v>
      </c>
      <c r="J9" s="19">
        <v>7</v>
      </c>
      <c r="K9" s="20"/>
      <c r="L9" s="20"/>
      <c r="M9" s="20"/>
      <c r="O9" s="21">
        <f t="shared" si="1"/>
        <v>0</v>
      </c>
      <c r="P9" s="21">
        <f t="shared" si="2"/>
        <v>4</v>
      </c>
      <c r="Q9" s="21">
        <f t="shared" si="3"/>
        <v>0</v>
      </c>
      <c r="R9" s="21">
        <f t="shared" si="3"/>
        <v>16</v>
      </c>
    </row>
    <row r="10" spans="1:18" x14ac:dyDescent="0.3">
      <c r="B10" s="10">
        <v>56</v>
      </c>
      <c r="C10" s="21">
        <f t="shared" si="0"/>
        <v>36</v>
      </c>
      <c r="D10" s="21">
        <f t="shared" si="0"/>
        <v>16</v>
      </c>
      <c r="E10" s="13">
        <v>2</v>
      </c>
      <c r="J10" s="19">
        <v>8</v>
      </c>
      <c r="K10" s="20"/>
      <c r="L10" s="20"/>
      <c r="M10" s="20"/>
      <c r="O10" s="21">
        <f t="shared" si="1"/>
        <v>0</v>
      </c>
      <c r="P10" s="21">
        <f t="shared" si="2"/>
        <v>16</v>
      </c>
      <c r="Q10" s="21">
        <f t="shared" si="3"/>
        <v>0</v>
      </c>
      <c r="R10" s="21">
        <f t="shared" si="3"/>
        <v>256</v>
      </c>
    </row>
    <row r="11" spans="1:18" x14ac:dyDescent="0.3">
      <c r="B11" s="10">
        <v>60</v>
      </c>
      <c r="C11" s="21">
        <f t="shared" si="0"/>
        <v>40</v>
      </c>
      <c r="D11" s="21">
        <f t="shared" si="0"/>
        <v>20</v>
      </c>
      <c r="E11" s="13">
        <v>2</v>
      </c>
      <c r="O11" s="21">
        <f t="shared" si="1"/>
        <v>0</v>
      </c>
      <c r="P11" s="21">
        <f t="shared" si="2"/>
        <v>20</v>
      </c>
      <c r="Q11" s="21">
        <f t="shared" si="3"/>
        <v>0</v>
      </c>
      <c r="R11" s="21">
        <f t="shared" si="3"/>
        <v>400</v>
      </c>
    </row>
    <row r="12" spans="1:18" x14ac:dyDescent="0.3">
      <c r="B12" s="10">
        <v>92</v>
      </c>
      <c r="C12" s="21">
        <f t="shared" si="0"/>
        <v>72</v>
      </c>
      <c r="D12" s="21">
        <f t="shared" si="0"/>
        <v>52</v>
      </c>
      <c r="E12" s="13">
        <v>2</v>
      </c>
      <c r="O12" s="21">
        <f t="shared" si="1"/>
        <v>0</v>
      </c>
      <c r="P12" s="21">
        <f t="shared" si="2"/>
        <v>52</v>
      </c>
      <c r="Q12" s="21">
        <f t="shared" si="3"/>
        <v>0</v>
      </c>
      <c r="R12" s="21">
        <f t="shared" si="3"/>
        <v>2704</v>
      </c>
    </row>
    <row r="13" spans="1:18" x14ac:dyDescent="0.3">
      <c r="C13" s="22"/>
      <c r="D13" s="22"/>
      <c r="O13" s="21"/>
      <c r="P13" s="21"/>
      <c r="Q13" s="21">
        <f>SUM(Q3:Q12)</f>
        <v>297</v>
      </c>
      <c r="R13" s="21">
        <f>SUM(R3:R12)</f>
        <v>3817</v>
      </c>
    </row>
    <row r="14" spans="1:18" x14ac:dyDescent="0.3">
      <c r="B14" s="15" t="s">
        <v>21</v>
      </c>
      <c r="C14" s="18">
        <f>AVERAGEIFS($B3:$B12,$E3:$E12,1)</f>
        <v>12.25</v>
      </c>
      <c r="D14" s="18">
        <f>AVERAGEIFS($B3:$B12,$E3:$E12,2)</f>
        <v>51.833333333333336</v>
      </c>
      <c r="O14" s="23"/>
      <c r="P14" s="23"/>
      <c r="Q14" s="24" t="s">
        <v>17</v>
      </c>
      <c r="R14" s="25">
        <f>Q13+R13</f>
        <v>4114</v>
      </c>
    </row>
    <row r="15" spans="1:18" x14ac:dyDescent="0.3">
      <c r="C15" s="16"/>
      <c r="D15" s="16"/>
    </row>
    <row r="17" spans="1:2" x14ac:dyDescent="0.3">
      <c r="A17" s="12" t="s">
        <v>27</v>
      </c>
    </row>
    <row r="18" spans="1:2" x14ac:dyDescent="0.3">
      <c r="B18" s="17" t="s">
        <v>22</v>
      </c>
    </row>
    <row r="19" spans="1:2" x14ac:dyDescent="0.3">
      <c r="B19" s="17" t="s">
        <v>23</v>
      </c>
    </row>
    <row r="20" spans="1:2" x14ac:dyDescent="0.3">
      <c r="B20" s="17" t="s">
        <v>18</v>
      </c>
    </row>
    <row r="21" spans="1:2" x14ac:dyDescent="0.3">
      <c r="B21" s="17" t="s">
        <v>28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F400F-D79D-43F7-BBEF-259C755CC4E8}">
  <dimension ref="A1:R21"/>
  <sheetViews>
    <sheetView zoomScale="90" zoomScaleNormal="90" workbookViewId="0">
      <selection activeCell="J17" sqref="J17"/>
    </sheetView>
  </sheetViews>
  <sheetFormatPr defaultRowHeight="18" x14ac:dyDescent="0.3"/>
  <cols>
    <col min="1" max="1" width="9.44140625" style="6" customWidth="1"/>
    <col min="2" max="2" width="14.44140625" style="11" customWidth="1"/>
    <col min="3" max="4" width="13.109375" style="11" bestFit="1" customWidth="1"/>
    <col min="5" max="5" width="17" style="11" bestFit="1" customWidth="1"/>
    <col min="6" max="6" width="5.77734375" style="6" customWidth="1"/>
    <col min="7" max="8" width="12.77734375" style="6" bestFit="1" customWidth="1"/>
    <col min="9" max="9" width="5.6640625" style="6" customWidth="1"/>
    <col min="10" max="10" width="9.77734375" style="6" bestFit="1" customWidth="1"/>
    <col min="11" max="12" width="12.21875" style="6" bestFit="1" customWidth="1"/>
    <col min="13" max="13" width="13.6640625" style="6" customWidth="1"/>
    <col min="14" max="14" width="5.109375" style="6" customWidth="1"/>
    <col min="15" max="18" width="12.6640625" style="6" customWidth="1"/>
    <col min="19" max="16384" width="8.88671875" style="6"/>
  </cols>
  <sheetData>
    <row r="1" spans="1:18" s="5" customFormat="1" x14ac:dyDescent="0.35">
      <c r="A1" s="5" t="s">
        <v>19</v>
      </c>
      <c r="B1" s="7"/>
      <c r="C1" s="7"/>
      <c r="D1" s="7"/>
      <c r="E1" s="7"/>
      <c r="G1" s="5" t="s">
        <v>20</v>
      </c>
      <c r="J1" s="5" t="s">
        <v>29</v>
      </c>
      <c r="O1" s="28" t="s">
        <v>35</v>
      </c>
      <c r="P1" s="28"/>
      <c r="Q1" s="28"/>
      <c r="R1" s="28"/>
    </row>
    <row r="2" spans="1:18" ht="36" customHeight="1" x14ac:dyDescent="0.3">
      <c r="B2" s="14" t="s">
        <v>13</v>
      </c>
      <c r="C2" s="8" t="s">
        <v>14</v>
      </c>
      <c r="D2" s="8" t="s">
        <v>15</v>
      </c>
      <c r="E2" s="9" t="s">
        <v>30</v>
      </c>
      <c r="G2" s="9" t="s">
        <v>25</v>
      </c>
      <c r="H2" s="9" t="s">
        <v>16</v>
      </c>
      <c r="J2" s="9" t="s">
        <v>24</v>
      </c>
      <c r="K2" s="9" t="s">
        <v>25</v>
      </c>
      <c r="L2" s="9" t="s">
        <v>16</v>
      </c>
      <c r="M2" s="9" t="s">
        <v>26</v>
      </c>
      <c r="O2" s="9" t="s">
        <v>31</v>
      </c>
      <c r="P2" s="9" t="s">
        <v>32</v>
      </c>
      <c r="Q2" s="9" t="s">
        <v>33</v>
      </c>
      <c r="R2" s="9" t="s">
        <v>34</v>
      </c>
    </row>
    <row r="3" spans="1:18" x14ac:dyDescent="0.3">
      <c r="B3" s="10">
        <v>6</v>
      </c>
      <c r="C3" s="21">
        <f t="shared" ref="C3:C12" si="0">ABS(G$3-$B3)</f>
        <v>14</v>
      </c>
      <c r="D3" s="21">
        <f t="shared" ref="D3:D12" si="1">ABS(H$3-$B3)</f>
        <v>34</v>
      </c>
      <c r="E3" s="13">
        <v>1</v>
      </c>
      <c r="G3" s="20">
        <v>20</v>
      </c>
      <c r="H3" s="20">
        <v>40</v>
      </c>
      <c r="J3" s="19">
        <v>1</v>
      </c>
      <c r="K3" s="20">
        <v>20</v>
      </c>
      <c r="L3" s="20">
        <v>40</v>
      </c>
      <c r="M3" s="20">
        <v>4114</v>
      </c>
      <c r="O3" s="29">
        <f>IF(E3=1,ABS(C3-C$14),0)</f>
        <v>1.75</v>
      </c>
      <c r="P3" s="29">
        <f>IF(E3=2,ABS(D3-D$14),0)</f>
        <v>0</v>
      </c>
      <c r="Q3" s="29">
        <f>O3*O3</f>
        <v>3.0625</v>
      </c>
      <c r="R3" s="29">
        <f>P3*P3</f>
        <v>0</v>
      </c>
    </row>
    <row r="4" spans="1:18" x14ac:dyDescent="0.3">
      <c r="B4" s="10">
        <v>13</v>
      </c>
      <c r="C4" s="21">
        <f t="shared" si="0"/>
        <v>7</v>
      </c>
      <c r="D4" s="21">
        <f t="shared" si="1"/>
        <v>27</v>
      </c>
      <c r="E4" s="13">
        <v>1</v>
      </c>
      <c r="J4" s="19">
        <v>2</v>
      </c>
      <c r="K4" s="20"/>
      <c r="L4" s="20"/>
      <c r="M4" s="20"/>
      <c r="O4" s="29">
        <f t="shared" ref="O4:P12" si="2">IF(E4=1,ABS(C4-C$14),0)</f>
        <v>5.25</v>
      </c>
      <c r="P4" s="29">
        <f t="shared" ref="P4:P12" si="3">IF(E4=2,ABS(D4-D$14),0)</f>
        <v>0</v>
      </c>
      <c r="Q4" s="29">
        <f t="shared" ref="Q4:R12" si="4">O4*O4</f>
        <v>27.5625</v>
      </c>
      <c r="R4" s="29">
        <f t="shared" si="4"/>
        <v>0</v>
      </c>
    </row>
    <row r="5" spans="1:18" x14ac:dyDescent="0.3">
      <c r="B5" s="10">
        <v>14</v>
      </c>
      <c r="C5" s="21">
        <f t="shared" si="0"/>
        <v>6</v>
      </c>
      <c r="D5" s="21">
        <f t="shared" si="1"/>
        <v>26</v>
      </c>
      <c r="E5" s="13">
        <v>1</v>
      </c>
      <c r="J5" s="19">
        <v>3</v>
      </c>
      <c r="K5" s="20"/>
      <c r="L5" s="20"/>
      <c r="M5" s="20"/>
      <c r="O5" s="29">
        <f t="shared" si="2"/>
        <v>6.25</v>
      </c>
      <c r="P5" s="29">
        <f t="shared" si="3"/>
        <v>0</v>
      </c>
      <c r="Q5" s="29">
        <f t="shared" si="4"/>
        <v>39.0625</v>
      </c>
      <c r="R5" s="29">
        <f t="shared" si="4"/>
        <v>0</v>
      </c>
    </row>
    <row r="6" spans="1:18" x14ac:dyDescent="0.3">
      <c r="B6" s="10">
        <v>16</v>
      </c>
      <c r="C6" s="21">
        <f t="shared" si="0"/>
        <v>4</v>
      </c>
      <c r="D6" s="21">
        <f t="shared" si="1"/>
        <v>24</v>
      </c>
      <c r="E6" s="13">
        <v>1</v>
      </c>
      <c r="J6" s="19">
        <v>4</v>
      </c>
      <c r="K6" s="20"/>
      <c r="L6" s="20"/>
      <c r="M6" s="20"/>
      <c r="O6" s="29">
        <f t="shared" si="2"/>
        <v>8.25</v>
      </c>
      <c r="P6" s="29">
        <f t="shared" si="3"/>
        <v>0</v>
      </c>
      <c r="Q6" s="29">
        <f t="shared" si="4"/>
        <v>68.0625</v>
      </c>
      <c r="R6" s="29">
        <f t="shared" si="4"/>
        <v>0</v>
      </c>
    </row>
    <row r="7" spans="1:18" x14ac:dyDescent="0.3">
      <c r="B7" s="10">
        <v>19</v>
      </c>
      <c r="C7" s="21">
        <f t="shared" si="0"/>
        <v>1</v>
      </c>
      <c r="D7" s="21">
        <f t="shared" si="1"/>
        <v>21</v>
      </c>
      <c r="E7" s="13">
        <v>2</v>
      </c>
      <c r="J7" s="19">
        <v>5</v>
      </c>
      <c r="K7" s="20"/>
      <c r="L7" s="20"/>
      <c r="M7" s="20"/>
      <c r="O7" s="29">
        <f t="shared" si="2"/>
        <v>0</v>
      </c>
      <c r="P7" s="29">
        <f t="shared" si="3"/>
        <v>30.833333333333336</v>
      </c>
      <c r="Q7" s="29">
        <f t="shared" si="4"/>
        <v>0</v>
      </c>
      <c r="R7" s="29">
        <f t="shared" si="4"/>
        <v>950.69444444444457</v>
      </c>
    </row>
    <row r="8" spans="1:18" x14ac:dyDescent="0.3">
      <c r="B8" s="10">
        <v>40</v>
      </c>
      <c r="C8" s="21">
        <f t="shared" si="0"/>
        <v>20</v>
      </c>
      <c r="D8" s="21">
        <f t="shared" si="1"/>
        <v>0</v>
      </c>
      <c r="E8" s="13">
        <v>2</v>
      </c>
      <c r="J8" s="19">
        <v>6</v>
      </c>
      <c r="K8" s="20"/>
      <c r="L8" s="20"/>
      <c r="M8" s="20"/>
      <c r="O8" s="29">
        <f t="shared" si="2"/>
        <v>0</v>
      </c>
      <c r="P8" s="29">
        <f t="shared" si="3"/>
        <v>51.833333333333336</v>
      </c>
      <c r="Q8" s="29">
        <f t="shared" si="4"/>
        <v>0</v>
      </c>
      <c r="R8" s="29">
        <f t="shared" si="4"/>
        <v>2686.6944444444448</v>
      </c>
    </row>
    <row r="9" spans="1:18" x14ac:dyDescent="0.3">
      <c r="B9" s="10">
        <v>44</v>
      </c>
      <c r="C9" s="21">
        <f t="shared" si="0"/>
        <v>24</v>
      </c>
      <c r="D9" s="21">
        <f t="shared" si="1"/>
        <v>4</v>
      </c>
      <c r="E9" s="13">
        <v>2</v>
      </c>
      <c r="J9" s="19">
        <v>7</v>
      </c>
      <c r="K9" s="20"/>
      <c r="L9" s="20"/>
      <c r="M9" s="20"/>
      <c r="O9" s="29">
        <f t="shared" si="2"/>
        <v>0</v>
      </c>
      <c r="P9" s="29">
        <f t="shared" si="3"/>
        <v>47.833333333333336</v>
      </c>
      <c r="Q9" s="29">
        <f t="shared" si="4"/>
        <v>0</v>
      </c>
      <c r="R9" s="29">
        <f t="shared" si="4"/>
        <v>2288.0277777777778</v>
      </c>
    </row>
    <row r="10" spans="1:18" x14ac:dyDescent="0.3">
      <c r="B10" s="10">
        <v>56</v>
      </c>
      <c r="C10" s="21">
        <f t="shared" si="0"/>
        <v>36</v>
      </c>
      <c r="D10" s="21">
        <f t="shared" si="1"/>
        <v>16</v>
      </c>
      <c r="E10" s="13">
        <v>2</v>
      </c>
      <c r="J10" s="19">
        <v>8</v>
      </c>
      <c r="K10" s="20"/>
      <c r="L10" s="20"/>
      <c r="M10" s="20"/>
      <c r="O10" s="29">
        <f t="shared" si="2"/>
        <v>0</v>
      </c>
      <c r="P10" s="29">
        <f t="shared" si="3"/>
        <v>35.833333333333336</v>
      </c>
      <c r="Q10" s="29">
        <f t="shared" si="4"/>
        <v>0</v>
      </c>
      <c r="R10" s="29">
        <f t="shared" si="4"/>
        <v>1284.0277777777781</v>
      </c>
    </row>
    <row r="11" spans="1:18" x14ac:dyDescent="0.3">
      <c r="B11" s="10">
        <v>60</v>
      </c>
      <c r="C11" s="21">
        <f t="shared" si="0"/>
        <v>40</v>
      </c>
      <c r="D11" s="21">
        <f t="shared" si="1"/>
        <v>20</v>
      </c>
      <c r="E11" s="13">
        <v>2</v>
      </c>
      <c r="O11" s="29">
        <f t="shared" si="2"/>
        <v>0</v>
      </c>
      <c r="P11" s="29">
        <f t="shared" si="3"/>
        <v>31.833333333333336</v>
      </c>
      <c r="Q11" s="29">
        <f t="shared" si="4"/>
        <v>0</v>
      </c>
      <c r="R11" s="29">
        <f t="shared" si="4"/>
        <v>1013.3611111111113</v>
      </c>
    </row>
    <row r="12" spans="1:18" x14ac:dyDescent="0.3">
      <c r="B12" s="10">
        <v>92</v>
      </c>
      <c r="C12" s="21">
        <f t="shared" si="0"/>
        <v>72</v>
      </c>
      <c r="D12" s="21">
        <f t="shared" si="1"/>
        <v>52</v>
      </c>
      <c r="E12" s="13">
        <v>2</v>
      </c>
      <c r="O12" s="29">
        <f t="shared" si="2"/>
        <v>0</v>
      </c>
      <c r="P12" s="29">
        <f t="shared" si="3"/>
        <v>0.1666666666666643</v>
      </c>
      <c r="Q12" s="29">
        <f t="shared" si="4"/>
        <v>0</v>
      </c>
      <c r="R12" s="29">
        <f t="shared" si="4"/>
        <v>2.7777777777776989E-2</v>
      </c>
    </row>
    <row r="13" spans="1:18" x14ac:dyDescent="0.3">
      <c r="C13" s="22"/>
      <c r="D13" s="22"/>
      <c r="O13" s="29"/>
      <c r="P13" s="29"/>
      <c r="Q13" s="29">
        <f>SUM(Q3:Q12)</f>
        <v>137.75</v>
      </c>
      <c r="R13" s="29">
        <f>SUM(R3:R12)</f>
        <v>8222.8333333333358</v>
      </c>
    </row>
    <row r="14" spans="1:18" x14ac:dyDescent="0.3">
      <c r="B14" s="15" t="s">
        <v>21</v>
      </c>
      <c r="C14" s="18">
        <f>AVERAGEIFS($B3:$B12,$E3:$E12,1)</f>
        <v>12.25</v>
      </c>
      <c r="D14" s="18">
        <f>AVERAGEIFS($B3:$B12,$E3:$E12,2)</f>
        <v>51.833333333333336</v>
      </c>
      <c r="O14" s="23"/>
      <c r="P14" s="23"/>
      <c r="Q14" s="24" t="s">
        <v>17</v>
      </c>
      <c r="R14" s="30">
        <f>Q13+R13</f>
        <v>8360.5833333333358</v>
      </c>
    </row>
    <row r="15" spans="1:18" x14ac:dyDescent="0.3">
      <c r="C15" s="16"/>
      <c r="D15" s="16"/>
      <c r="P15" s="26"/>
      <c r="Q15" s="27"/>
    </row>
    <row r="17" spans="1:15" x14ac:dyDescent="0.3">
      <c r="A17" s="12" t="s">
        <v>27</v>
      </c>
      <c r="O17" s="26" t="s">
        <v>36</v>
      </c>
    </row>
    <row r="18" spans="1:15" x14ac:dyDescent="0.3">
      <c r="B18" s="17" t="s">
        <v>22</v>
      </c>
    </row>
    <row r="19" spans="1:15" x14ac:dyDescent="0.3">
      <c r="B19" s="17" t="s">
        <v>23</v>
      </c>
    </row>
    <row r="20" spans="1:15" x14ac:dyDescent="0.3">
      <c r="B20" s="17" t="s">
        <v>18</v>
      </c>
    </row>
    <row r="21" spans="1:15" x14ac:dyDescent="0.3">
      <c r="B21" s="17" t="s">
        <v>28</v>
      </c>
    </row>
  </sheetData>
  <sortState xmlns:xlrd2="http://schemas.microsoft.com/office/spreadsheetml/2017/richdata2" ref="B3:B12">
    <sortCondition ref="B3"/>
  </sortState>
  <mergeCells count="1">
    <mergeCell ref="O1:R1"/>
  </mergeCells>
  <phoneticPr fontId="6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Instructions</vt:lpstr>
      <vt:lpstr>Data</vt:lpstr>
      <vt:lpstr>Data Version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Bihari, Thomas E.</dc:creator>
  <cp:lastModifiedBy>Bihari, Thomas E.</cp:lastModifiedBy>
  <dcterms:created xsi:type="dcterms:W3CDTF">2020-09-08T11:29:17Z</dcterms:created>
  <dcterms:modified xsi:type="dcterms:W3CDTF">2020-10-27T18:32:10Z</dcterms:modified>
</cp:coreProperties>
</file>