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74825F90-C971-42E2-AE8E-A31E9F910B6A}" xr6:coauthVersionLast="47" xr6:coauthVersionMax="47" xr10:uidLastSave="{00000000-0000-0000-0000-000000000000}"/>
  <bookViews>
    <workbookView minimized="1" xWindow="9210" yWindow="2955" windowWidth="16395" windowHeight="11910" tabRatio="524" xr2:uid="{00000000-000D-0000-FFFF-FFFF00000000}"/>
  </bookViews>
  <sheets>
    <sheet name="考勤表" sheetId="1" r:id="rId1"/>
    <sheet name="计算工作日" sheetId="2" r:id="rId2"/>
    <sheet name="计算工作日 (2)" sheetId="3" r:id="rId3"/>
  </sheets>
  <definedNames>
    <definedName name="A">#REF!</definedName>
    <definedName name="_xlnm.Print_Area" localSheetId="0">考勤表!$A$1:$AR$23</definedName>
    <definedName name="调休上班">计算工作日!$H$2:$H$8</definedName>
    <definedName name="节假日">计算工作日!$G$2:$G$32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Q37" i="1"/>
  <c r="AP37" i="1"/>
  <c r="AO37" i="1"/>
  <c r="AN37" i="1"/>
  <c r="AM37" i="1"/>
  <c r="AL37" i="1"/>
  <c r="AK37" i="1"/>
  <c r="AJ37" i="1"/>
  <c r="AI37" i="1"/>
  <c r="AH37" i="1"/>
  <c r="AQ36" i="1"/>
  <c r="AP36" i="1"/>
  <c r="AO36" i="1"/>
  <c r="AN36" i="1"/>
  <c r="AM36" i="1"/>
  <c r="AL36" i="1"/>
  <c r="AK36" i="1"/>
  <c r="AJ36" i="1"/>
  <c r="AI36" i="1"/>
  <c r="AH36" i="1"/>
  <c r="AQ35" i="1"/>
  <c r="AP35" i="1"/>
  <c r="AO35" i="1"/>
  <c r="AN35" i="1"/>
  <c r="AM35" i="1"/>
  <c r="AL35" i="1"/>
  <c r="AK35" i="1"/>
  <c r="AJ35" i="1"/>
  <c r="AI35" i="1"/>
  <c r="AH35" i="1"/>
  <c r="AH15" i="1"/>
  <c r="AI15" i="1"/>
  <c r="AJ15" i="1"/>
  <c r="AK15" i="1"/>
  <c r="AL15" i="1"/>
  <c r="AM15" i="1"/>
  <c r="AN15" i="1"/>
  <c r="AO15" i="1"/>
  <c r="AP15" i="1"/>
  <c r="AQ15" i="1"/>
  <c r="AQ32" i="1"/>
  <c r="AP32" i="1"/>
  <c r="AO32" i="1"/>
  <c r="AN32" i="1"/>
  <c r="AM32" i="1"/>
  <c r="AL32" i="1"/>
  <c r="AK32" i="1"/>
  <c r="AJ32" i="1"/>
  <c r="AI32" i="1"/>
  <c r="AH32" i="1"/>
  <c r="AQ31" i="1"/>
  <c r="AP31" i="1"/>
  <c r="AO31" i="1"/>
  <c r="AN31" i="1"/>
  <c r="AM31" i="1"/>
  <c r="AL31" i="1"/>
  <c r="AK31" i="1"/>
  <c r="AJ31" i="1"/>
  <c r="AI31" i="1"/>
  <c r="AH31" i="1"/>
  <c r="AQ30" i="1"/>
  <c r="AP30" i="1"/>
  <c r="AO30" i="1"/>
  <c r="AN30" i="1"/>
  <c r="AM30" i="1"/>
  <c r="AL30" i="1"/>
  <c r="AK30" i="1"/>
  <c r="AJ30" i="1"/>
  <c r="AI30" i="1"/>
  <c r="AH30" i="1"/>
  <c r="AQ27" i="1"/>
  <c r="AP27" i="1"/>
  <c r="AO27" i="1"/>
  <c r="AN27" i="1"/>
  <c r="AM27" i="1"/>
  <c r="AL27" i="1"/>
  <c r="AK27" i="1"/>
  <c r="AJ27" i="1"/>
  <c r="AI27" i="1"/>
  <c r="AH27" i="1"/>
  <c r="AQ26" i="1"/>
  <c r="AP26" i="1"/>
  <c r="AO26" i="1"/>
  <c r="AN26" i="1"/>
  <c r="AM26" i="1"/>
  <c r="AL26" i="1"/>
  <c r="AK26" i="1"/>
  <c r="AJ26" i="1"/>
  <c r="AI26" i="1"/>
  <c r="AH26" i="1"/>
  <c r="AQ25" i="1"/>
  <c r="AP25" i="1"/>
  <c r="AO25" i="1"/>
  <c r="AN25" i="1"/>
  <c r="AM25" i="1"/>
  <c r="AL25" i="1"/>
  <c r="AK25" i="1"/>
  <c r="AJ25" i="1"/>
  <c r="AI25" i="1"/>
  <c r="AH25" i="1"/>
  <c r="B22" i="2"/>
  <c r="B6" i="1"/>
  <c r="B2" i="3"/>
  <c r="C2" i="3" s="1"/>
  <c r="B3" i="3"/>
  <c r="C3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B7" i="3"/>
  <c r="B4" i="3"/>
  <c r="C4" i="3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2" i="2"/>
  <c r="C2" i="2" s="1"/>
  <c r="AH8" i="1"/>
  <c r="AI8" i="1"/>
  <c r="AJ8" i="1"/>
  <c r="AK8" i="1"/>
  <c r="AL8" i="1"/>
  <c r="AM8" i="1"/>
  <c r="AN8" i="1"/>
  <c r="AO8" i="1"/>
  <c r="AP8" i="1"/>
  <c r="AQ8" i="1"/>
  <c r="AH9" i="1"/>
  <c r="AI9" i="1"/>
  <c r="AJ9" i="1"/>
  <c r="AK9" i="1"/>
  <c r="AL9" i="1"/>
  <c r="AM9" i="1"/>
  <c r="AN9" i="1"/>
  <c r="AO9" i="1"/>
  <c r="AP9" i="1"/>
  <c r="AQ9" i="1"/>
  <c r="AH10" i="1"/>
  <c r="AI10" i="1"/>
  <c r="AJ10" i="1"/>
  <c r="AK10" i="1"/>
  <c r="AL10" i="1"/>
  <c r="AM10" i="1"/>
  <c r="AN10" i="1"/>
  <c r="AO10" i="1"/>
  <c r="AP10" i="1"/>
  <c r="AQ10" i="1"/>
  <c r="AH11" i="1"/>
  <c r="AI11" i="1"/>
  <c r="AJ11" i="1"/>
  <c r="AK11" i="1"/>
  <c r="AL11" i="1"/>
  <c r="AM11" i="1"/>
  <c r="AN11" i="1"/>
  <c r="AO11" i="1"/>
  <c r="AP11" i="1"/>
  <c r="AQ11" i="1"/>
  <c r="AH12" i="1"/>
  <c r="AI12" i="1"/>
  <c r="AJ12" i="1"/>
  <c r="AK12" i="1"/>
  <c r="AL12" i="1"/>
  <c r="AM12" i="1"/>
  <c r="AN12" i="1"/>
  <c r="AO12" i="1"/>
  <c r="AP12" i="1"/>
  <c r="AQ12" i="1"/>
  <c r="AH13" i="1"/>
  <c r="AI13" i="1"/>
  <c r="AJ13" i="1"/>
  <c r="AK13" i="1"/>
  <c r="AL13" i="1"/>
  <c r="AM13" i="1"/>
  <c r="AN13" i="1"/>
  <c r="AO13" i="1"/>
  <c r="AP13" i="1"/>
  <c r="AQ13" i="1"/>
  <c r="AH14" i="1"/>
  <c r="AI14" i="1"/>
  <c r="AJ14" i="1"/>
  <c r="AK14" i="1"/>
  <c r="AL14" i="1"/>
  <c r="AM14" i="1"/>
  <c r="AN14" i="1"/>
  <c r="AO14" i="1"/>
  <c r="AP14" i="1"/>
  <c r="AQ14" i="1"/>
  <c r="AH16" i="1"/>
  <c r="AI16" i="1"/>
  <c r="AJ16" i="1"/>
  <c r="AK16" i="1"/>
  <c r="AL16" i="1"/>
  <c r="AM16" i="1"/>
  <c r="AN16" i="1"/>
  <c r="AO16" i="1"/>
  <c r="AP16" i="1"/>
  <c r="AQ16" i="1"/>
  <c r="AH17" i="1"/>
  <c r="AI17" i="1"/>
  <c r="AJ17" i="1"/>
  <c r="AK17" i="1"/>
  <c r="AL17" i="1"/>
  <c r="AM17" i="1"/>
  <c r="AN17" i="1"/>
  <c r="AO17" i="1"/>
  <c r="AP17" i="1"/>
  <c r="AQ17" i="1"/>
  <c r="AH18" i="1"/>
  <c r="AI18" i="1"/>
  <c r="AJ18" i="1"/>
  <c r="AK18" i="1"/>
  <c r="AL18" i="1"/>
  <c r="AM18" i="1"/>
  <c r="AN18" i="1"/>
  <c r="AO18" i="1"/>
  <c r="AP18" i="1"/>
  <c r="AQ18" i="1"/>
  <c r="AH19" i="1"/>
  <c r="AI19" i="1"/>
  <c r="AJ19" i="1"/>
  <c r="AK19" i="1"/>
  <c r="AL19" i="1"/>
  <c r="AM19" i="1"/>
  <c r="AN19" i="1"/>
  <c r="AO19" i="1"/>
  <c r="AP19" i="1"/>
  <c r="AQ19" i="1"/>
  <c r="AH20" i="1"/>
  <c r="AI20" i="1"/>
  <c r="AJ20" i="1"/>
  <c r="AK20" i="1"/>
  <c r="AL20" i="1"/>
  <c r="AM20" i="1"/>
  <c r="AN20" i="1"/>
  <c r="AO20" i="1"/>
  <c r="AP20" i="1"/>
  <c r="AQ20" i="1"/>
  <c r="AH21" i="1"/>
  <c r="AI21" i="1"/>
  <c r="AJ21" i="1"/>
  <c r="AK21" i="1"/>
  <c r="AL21" i="1"/>
  <c r="AM21" i="1"/>
  <c r="AN21" i="1"/>
  <c r="AO21" i="1"/>
  <c r="AP21" i="1"/>
  <c r="AQ21" i="1"/>
  <c r="AH22" i="1"/>
  <c r="AI22" i="1"/>
  <c r="AJ22" i="1"/>
  <c r="AK22" i="1"/>
  <c r="AL22" i="1"/>
  <c r="AM22" i="1"/>
  <c r="AN22" i="1"/>
  <c r="AO22" i="1"/>
  <c r="AP22" i="1"/>
  <c r="AQ22" i="1"/>
  <c r="AH7" i="1"/>
  <c r="AI7" i="1"/>
  <c r="AJ7" i="1"/>
  <c r="AK7" i="1"/>
  <c r="AL7" i="1"/>
  <c r="AM7" i="1"/>
  <c r="AN7" i="1"/>
  <c r="AO7" i="1"/>
  <c r="AP7" i="1"/>
  <c r="AQ7" i="1"/>
  <c r="AR37" i="1" l="1"/>
  <c r="AR36" i="1"/>
  <c r="AR38" i="1" s="1"/>
  <c r="AR35" i="1"/>
  <c r="AR15" i="1"/>
  <c r="AR14" i="1"/>
  <c r="AR32" i="1"/>
  <c r="AR30" i="1"/>
  <c r="AR31" i="1"/>
  <c r="AF33" i="1" s="1"/>
  <c r="AR27" i="1"/>
  <c r="AR26" i="1"/>
  <c r="AR25" i="1"/>
  <c r="C6" i="1"/>
  <c r="D2" i="2"/>
  <c r="D13" i="2"/>
  <c r="D12" i="2"/>
  <c r="D11" i="2"/>
  <c r="D10" i="2"/>
  <c r="D9" i="2"/>
  <c r="D8" i="2"/>
  <c r="D7" i="2"/>
  <c r="D6" i="2"/>
  <c r="D5" i="2"/>
  <c r="D4" i="2"/>
  <c r="D3" i="2"/>
  <c r="AR21" i="1"/>
  <c r="AR9" i="1"/>
  <c r="AR16" i="1"/>
  <c r="AR10" i="1"/>
  <c r="AR7" i="1"/>
  <c r="AR18" i="1"/>
  <c r="AR22" i="1"/>
  <c r="AR19" i="1"/>
  <c r="AR13" i="1"/>
  <c r="AR20" i="1"/>
  <c r="AR8" i="1"/>
  <c r="AR12" i="1"/>
  <c r="AR11" i="1"/>
  <c r="AR17" i="1"/>
  <c r="AF38" i="1" l="1"/>
  <c r="AM38" i="1" s="1"/>
  <c r="AR33" i="1"/>
  <c r="AM33" i="1" s="1"/>
  <c r="AR28" i="1"/>
  <c r="AF28" i="1"/>
  <c r="D6" i="1"/>
  <c r="E6" i="1" s="1"/>
  <c r="AF23" i="1"/>
  <c r="AR23" i="1"/>
  <c r="AM28" i="1" l="1"/>
  <c r="F6" i="1"/>
  <c r="AM23" i="1"/>
  <c r="AI23" i="1"/>
  <c r="G6" i="1" l="1"/>
  <c r="H6" i="1" l="1"/>
  <c r="I6" i="1" l="1"/>
  <c r="J6" i="1" l="1"/>
  <c r="K6" i="1" l="1"/>
  <c r="L6" i="1" l="1"/>
  <c r="M6" i="1" l="1"/>
  <c r="N6" i="1" l="1"/>
  <c r="O6" i="1" l="1"/>
  <c r="P6" i="1" l="1"/>
  <c r="Q6" i="1" l="1"/>
  <c r="R6" i="1" l="1"/>
  <c r="S6" i="1" l="1"/>
  <c r="T6" i="1" l="1"/>
  <c r="U6" i="1" l="1"/>
  <c r="V6" i="1" l="1"/>
  <c r="W6" i="1" l="1"/>
  <c r="X6" i="1" l="1"/>
  <c r="Y6" i="1" l="1"/>
  <c r="Z6" i="1" l="1"/>
  <c r="AA6" i="1" l="1"/>
  <c r="AB6" i="1" l="1"/>
  <c r="AC6" i="1" l="1"/>
  <c r="AD6" i="1" s="1"/>
  <c r="AE6" i="1" l="1"/>
  <c r="AF6" i="1" l="1"/>
</calcChain>
</file>

<file path=xl/sharedStrings.xml><?xml version="1.0" encoding="utf-8"?>
<sst xmlns="http://schemas.openxmlformats.org/spreadsheetml/2006/main" count="184" uniqueCount="90">
  <si>
    <t>丁希乐</t>
  </si>
  <si>
    <t>付静</t>
  </si>
  <si>
    <t>郭峻坛</t>
  </si>
  <si>
    <t>李佳</t>
  </si>
  <si>
    <t>李璞</t>
  </si>
  <si>
    <t>李荣立</t>
  </si>
  <si>
    <t>宋秋柯</t>
  </si>
  <si>
    <t>孙运龙</t>
  </si>
  <si>
    <t>王静</t>
  </si>
  <si>
    <t>王雅珂</t>
  </si>
  <si>
    <t>张海潮</t>
  </si>
  <si>
    <t>张新丽</t>
  </si>
  <si>
    <t>张亚旭</t>
  </si>
  <si>
    <t>赵丰娟</t>
  </si>
  <si>
    <t>年</t>
    <phoneticPr fontId="2" type="noConversion"/>
  </si>
  <si>
    <t>月</t>
    <phoneticPr fontId="2" type="noConversion"/>
  </si>
  <si>
    <t>☆</t>
  </si>
  <si>
    <t>□</t>
  </si>
  <si>
    <t>◇</t>
  </si>
  <si>
    <t>※</t>
  </si>
  <si>
    <t>△</t>
  </si>
  <si>
    <t>▼</t>
  </si>
  <si>
    <t>⊹</t>
  </si>
  <si>
    <t>×</t>
  </si>
  <si>
    <t>正常</t>
    <phoneticPr fontId="2" type="noConversion"/>
  </si>
  <si>
    <t>事假</t>
    <phoneticPr fontId="2" type="noConversion"/>
  </si>
  <si>
    <t>病假</t>
    <phoneticPr fontId="2" type="noConversion"/>
  </si>
  <si>
    <t>婚假</t>
    <phoneticPr fontId="2" type="noConversion"/>
  </si>
  <si>
    <t>产假</t>
    <phoneticPr fontId="2" type="noConversion"/>
  </si>
  <si>
    <t>公假</t>
    <phoneticPr fontId="2" type="noConversion"/>
  </si>
  <si>
    <t>年休</t>
    <phoneticPr fontId="2" type="noConversion"/>
  </si>
  <si>
    <t>调休</t>
    <phoneticPr fontId="2" type="noConversion"/>
  </si>
  <si>
    <t>借调</t>
    <phoneticPr fontId="2" type="noConversion"/>
  </si>
  <si>
    <t>丧假</t>
    <phoneticPr fontId="2" type="noConversion"/>
  </si>
  <si>
    <t>旷岗</t>
    <phoneticPr fontId="2" type="noConversion"/>
  </si>
  <si>
    <t>考勤表</t>
    <phoneticPr fontId="2" type="noConversion"/>
  </si>
  <si>
    <t>出勤率</t>
    <phoneticPr fontId="2" type="noConversion"/>
  </si>
  <si>
    <t>程果</t>
    <phoneticPr fontId="2" type="noConversion"/>
  </si>
  <si>
    <t>备注：人数变动，需调整出勤率计算范围</t>
    <phoneticPr fontId="2" type="noConversion"/>
  </si>
  <si>
    <t>月份</t>
    <phoneticPr fontId="2" type="noConversion"/>
  </si>
  <si>
    <t>每月第一天</t>
    <phoneticPr fontId="2" type="noConversion"/>
  </si>
  <si>
    <t>每月最后一天</t>
    <phoneticPr fontId="2" type="noConversion"/>
  </si>
  <si>
    <t>工作日天数</t>
    <phoneticPr fontId="2" type="noConversion"/>
  </si>
  <si>
    <t>法定节假日</t>
    <phoneticPr fontId="2" type="noConversion"/>
  </si>
  <si>
    <t>日期</t>
    <phoneticPr fontId="2" type="noConversion"/>
  </si>
  <si>
    <t>EOMONTH函数</t>
    <phoneticPr fontId="2" type="noConversion"/>
  </si>
  <si>
    <t>某个月份最后一天</t>
    <phoneticPr fontId="2" type="noConversion"/>
  </si>
  <si>
    <t>0，本月；1，下个月；-1上个月</t>
    <phoneticPr fontId="2" type="noConversion"/>
  </si>
  <si>
    <t>元旦</t>
    <phoneticPr fontId="2" type="noConversion"/>
  </si>
  <si>
    <t>春节</t>
    <phoneticPr fontId="2" type="noConversion"/>
  </si>
  <si>
    <t>清明</t>
    <phoneticPr fontId="2" type="noConversion"/>
  </si>
  <si>
    <t>五一</t>
    <phoneticPr fontId="2" type="noConversion"/>
  </si>
  <si>
    <t>端午</t>
    <phoneticPr fontId="2" type="noConversion"/>
  </si>
  <si>
    <t>中秋</t>
    <phoneticPr fontId="2" type="noConversion"/>
  </si>
  <si>
    <t>国庆</t>
    <phoneticPr fontId="2" type="noConversion"/>
  </si>
  <si>
    <t>天</t>
    <phoneticPr fontId="2" type="noConversion"/>
  </si>
  <si>
    <t>本月工作日总计：</t>
    <phoneticPr fontId="2" type="noConversion"/>
  </si>
  <si>
    <t>张超颖</t>
    <phoneticPr fontId="2" type="noConversion"/>
  </si>
  <si>
    <t>缺勤人次</t>
    <phoneticPr fontId="2" type="noConversion"/>
  </si>
  <si>
    <t>部门总人数</t>
    <phoneticPr fontId="2" type="noConversion"/>
  </si>
  <si>
    <t>待完成</t>
    <phoneticPr fontId="2" type="noConversion"/>
  </si>
  <si>
    <t>未来丰富功能</t>
    <phoneticPr fontId="2" type="noConversion"/>
  </si>
  <si>
    <t>1、总结时候，各部门出勤率柱状图、历史记录折线图</t>
    <phoneticPr fontId="2" type="noConversion"/>
  </si>
  <si>
    <t>1、根据考勤率，对部门排序分组</t>
    <phoneticPr fontId="2" type="noConversion"/>
  </si>
  <si>
    <r>
      <rPr>
        <sz val="11"/>
        <color rgb="FF00B0F0"/>
        <rFont val="等线"/>
        <family val="3"/>
        <charset val="134"/>
        <scheme val="minor"/>
      </rPr>
      <t>表格调整</t>
    </r>
    <r>
      <rPr>
        <sz val="11"/>
        <color theme="1"/>
        <rFont val="等线"/>
        <family val="2"/>
        <scheme val="minor"/>
      </rPr>
      <t>：右侧自动统计表的函数(可以拖动同化)</t>
    </r>
    <phoneticPr fontId="2" type="noConversion"/>
  </si>
  <si>
    <t>部门总人数、缺勤率、缺勤人次 函数（手动选）</t>
    <phoneticPr fontId="2" type="noConversion"/>
  </si>
  <si>
    <t>开始使用</t>
    <phoneticPr fontId="2" type="noConversion"/>
  </si>
  <si>
    <r>
      <t>手动填写月份，</t>
    </r>
    <r>
      <rPr>
        <sz val="11"/>
        <color rgb="FFFF0000"/>
        <rFont val="等线"/>
        <family val="3"/>
        <charset val="134"/>
        <scheme val="minor"/>
      </rPr>
      <t>然后填写本月工作日</t>
    </r>
    <phoneticPr fontId="2" type="noConversion"/>
  </si>
  <si>
    <t>返回指定日期之前或之后的月末</t>
    <phoneticPr fontId="2" type="noConversion"/>
  </si>
  <si>
    <t>有些假期是周末</t>
    <phoneticPr fontId="2" type="noConversion"/>
  </si>
  <si>
    <t>星期</t>
    <phoneticPr fontId="2" type="noConversion"/>
  </si>
  <si>
    <t>标注</t>
    <phoneticPr fontId="2" type="noConversion"/>
  </si>
  <si>
    <t>休</t>
    <phoneticPr fontId="2" type="noConversion"/>
  </si>
  <si>
    <t>调</t>
    <phoneticPr fontId="2" type="noConversion"/>
  </si>
  <si>
    <t>2、打印输出，请假数据（做表格）</t>
    <phoneticPr fontId="2" type="noConversion"/>
  </si>
  <si>
    <t>医</t>
    <phoneticPr fontId="2" type="noConversion"/>
  </si>
  <si>
    <t>保</t>
    <phoneticPr fontId="2" type="noConversion"/>
  </si>
  <si>
    <t>中</t>
    <phoneticPr fontId="2" type="noConversion"/>
  </si>
  <si>
    <t>总计</t>
    <phoneticPr fontId="2" type="noConversion"/>
  </si>
  <si>
    <t>出勤率排名：</t>
  </si>
  <si>
    <t>＜90%</t>
  </si>
  <si>
    <t>100%＞x≥90%</t>
  </si>
  <si>
    <t>=100%</t>
  </si>
  <si>
    <t>事假0.5</t>
    <phoneticPr fontId="2" type="noConversion"/>
  </si>
  <si>
    <t>总计=（）+0.5*计数</t>
    <phoneticPr fontId="2" type="noConversion"/>
  </si>
  <si>
    <t>心</t>
    <phoneticPr fontId="2" type="noConversion"/>
  </si>
  <si>
    <r>
      <t>代码调整：</t>
    </r>
    <r>
      <rPr>
        <sz val="11"/>
        <rFont val="等线"/>
        <family val="3"/>
        <charset val="134"/>
        <scheme val="minor"/>
      </rPr>
      <t>部门名称+出勤率数值  坐标；出勤率分组的坐标位置；分组排名的坐标也是手动的</t>
    </r>
    <phoneticPr fontId="2" type="noConversion"/>
  </si>
  <si>
    <t>心:96.97%、医:98.58%。</t>
  </si>
  <si>
    <t>中:100.00%。</t>
    <phoneticPr fontId="2" type="noConversion"/>
  </si>
  <si>
    <t>保:89.39%。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</si>
</sst>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[$-804]aaa;@"/>
    <numFmt numFmtId="178" formatCode="[$-804]aaaa;@"/>
    <numFmt numFmtId="179" formatCode="aaa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theme="1"/>
      <name val="Calibri"/>
      <family val="2"/>
    </font>
    <font>
      <sz val="8"/>
      <color theme="1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theme="1"/>
      <name val="黑体"/>
      <family val="3"/>
      <charset val="134"/>
    </font>
    <font>
      <sz val="8"/>
      <color theme="1"/>
      <name val="宋体"/>
      <family val="3"/>
      <charset val="134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64"/>
      </bottom>
      <diagonal/>
    </border>
    <border>
      <left/>
      <right/>
      <top style="thin">
        <color theme="4" tint="-0.24994659260841701"/>
      </top>
      <bottom style="thin">
        <color indexed="64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64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auto="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 style="thin">
        <color auto="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176" fontId="0" fillId="0" borderId="1" xfId="0" applyNumberFormat="1" applyBorder="1"/>
    <xf numFmtId="0" fontId="1" fillId="0" borderId="1" xfId="0" applyFont="1" applyBorder="1" applyAlignment="1">
      <alignment vertical="center"/>
    </xf>
    <xf numFmtId="0" fontId="0" fillId="2" borderId="0" xfId="0" applyFill="1"/>
    <xf numFmtId="0" fontId="3" fillId="0" borderId="0" xfId="0" applyFont="1"/>
    <xf numFmtId="0" fontId="4" fillId="0" borderId="0" xfId="0" applyFont="1" applyBorder="1"/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0" fillId="0" borderId="0" xfId="0" applyNumberFormat="1"/>
    <xf numFmtId="0" fontId="3" fillId="0" borderId="0" xfId="0" applyFont="1" applyFill="1" applyBorder="1" applyAlignment="1">
      <alignment horizontal="center" vertical="center"/>
    </xf>
    <xf numFmtId="14" fontId="0" fillId="0" borderId="0" xfId="0" applyNumberFormat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Fill="1" applyBorder="1"/>
    <xf numFmtId="0" fontId="1" fillId="0" borderId="4" xfId="0" applyFont="1" applyBorder="1" applyAlignment="1">
      <alignment vertical="center"/>
    </xf>
    <xf numFmtId="0" fontId="0" fillId="0" borderId="4" xfId="0" applyBorder="1"/>
    <xf numFmtId="0" fontId="0" fillId="0" borderId="1" xfId="0" applyFill="1" applyBorder="1"/>
    <xf numFmtId="0" fontId="0" fillId="0" borderId="0" xfId="0" applyAlignment="1">
      <alignment horizontal="left"/>
    </xf>
    <xf numFmtId="0" fontId="7" fillId="0" borderId="1" xfId="0" applyFont="1" applyBorder="1"/>
    <xf numFmtId="0" fontId="0" fillId="0" borderId="0" xfId="0" applyAlignment="1"/>
    <xf numFmtId="0" fontId="0" fillId="7" borderId="0" xfId="0" applyFill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0" xfId="0" applyFont="1" applyAlignment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0" xfId="0" applyFill="1" applyAlignment="1">
      <alignment vertical="center" wrapText="1"/>
    </xf>
    <xf numFmtId="0" fontId="0" fillId="0" borderId="0" xfId="0" applyNumberFormat="1"/>
    <xf numFmtId="178" fontId="0" fillId="0" borderId="0" xfId="0" applyNumberFormat="1"/>
    <xf numFmtId="179" fontId="0" fillId="0" borderId="1" xfId="0" applyNumberFormat="1" applyBorder="1"/>
    <xf numFmtId="179" fontId="0" fillId="0" borderId="0" xfId="0" applyNumberFormat="1"/>
    <xf numFmtId="0" fontId="0" fillId="0" borderId="0" xfId="0" applyBorder="1"/>
    <xf numFmtId="0" fontId="0" fillId="0" borderId="2" xfId="0" applyFill="1" applyBorder="1" applyAlignment="1">
      <alignment horizontal="center"/>
    </xf>
    <xf numFmtId="49" fontId="1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常规" xfId="0" builtinId="0"/>
  </cellStyles>
  <dxfs count="12"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2"/>
  <sheetViews>
    <sheetView showGridLines="0" tabSelected="1" zoomScale="145" zoomScaleNormal="145" zoomScaleSheetLayoutView="14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RowHeight="14.25" x14ac:dyDescent="0.2"/>
  <cols>
    <col min="2" max="32" width="3.125" customWidth="1"/>
    <col min="33" max="33" width="3" customWidth="1"/>
    <col min="34" max="39" width="3.125" customWidth="1"/>
    <col min="40" max="40" width="4.25" customWidth="1"/>
    <col min="41" max="43" width="3.125" customWidth="1"/>
    <col min="44" max="44" width="4.75" style="32" customWidth="1"/>
    <col min="45" max="46" width="6.875" customWidth="1"/>
    <col min="47" max="47" width="6.375" customWidth="1"/>
  </cols>
  <sheetData>
    <row r="1" spans="1:47" x14ac:dyDescent="0.2">
      <c r="A1" s="47" t="s">
        <v>35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spans="1:47" x14ac:dyDescent="0.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47" x14ac:dyDescent="0.2">
      <c r="I3" s="54" t="s">
        <v>83</v>
      </c>
      <c r="J3" s="55"/>
      <c r="K3" s="5" t="s">
        <v>24</v>
      </c>
      <c r="L3" s="5" t="s">
        <v>25</v>
      </c>
      <c r="M3" s="5" t="s">
        <v>29</v>
      </c>
      <c r="N3" s="5" t="s">
        <v>26</v>
      </c>
      <c r="O3" s="5" t="s">
        <v>27</v>
      </c>
      <c r="P3" s="5" t="s">
        <v>28</v>
      </c>
      <c r="Q3" s="5" t="s">
        <v>30</v>
      </c>
      <c r="R3" s="5" t="s">
        <v>31</v>
      </c>
      <c r="S3" s="5" t="s">
        <v>32</v>
      </c>
      <c r="T3" s="5" t="s">
        <v>33</v>
      </c>
      <c r="U3" s="5" t="s">
        <v>34</v>
      </c>
    </row>
    <row r="4" spans="1:47" x14ac:dyDescent="0.2">
      <c r="A4" s="10"/>
      <c r="D4" s="46">
        <v>2022</v>
      </c>
      <c r="E4" s="46"/>
      <c r="F4" t="s">
        <v>14</v>
      </c>
      <c r="G4" s="4">
        <v>4</v>
      </c>
      <c r="H4" t="s">
        <v>15</v>
      </c>
      <c r="K4" s="6"/>
      <c r="L4" s="7">
        <v>1</v>
      </c>
      <c r="M4" s="7">
        <v>0</v>
      </c>
      <c r="N4" s="7" t="s">
        <v>16</v>
      </c>
      <c r="O4" s="7" t="s">
        <v>17</v>
      </c>
      <c r="P4" s="7" t="s">
        <v>18</v>
      </c>
      <c r="Q4" s="7" t="s">
        <v>19</v>
      </c>
      <c r="R4" s="7" t="s">
        <v>20</v>
      </c>
      <c r="S4" s="7" t="s">
        <v>21</v>
      </c>
      <c r="T4" s="8" t="s">
        <v>22</v>
      </c>
      <c r="U4" s="8" t="s">
        <v>23</v>
      </c>
      <c r="X4" s="49" t="s">
        <v>56</v>
      </c>
      <c r="Y4" s="49"/>
      <c r="Z4" s="49"/>
      <c r="AA4" s="49"/>
      <c r="AB4" s="49"/>
      <c r="AC4" s="19">
        <v>22</v>
      </c>
      <c r="AD4" t="s">
        <v>55</v>
      </c>
      <c r="AH4" s="9" t="s">
        <v>25</v>
      </c>
      <c r="AI4" s="9" t="s">
        <v>29</v>
      </c>
      <c r="AJ4" s="9" t="s">
        <v>26</v>
      </c>
      <c r="AK4" s="9" t="s">
        <v>27</v>
      </c>
      <c r="AL4" s="9" t="s">
        <v>28</v>
      </c>
      <c r="AM4" s="9" t="s">
        <v>30</v>
      </c>
      <c r="AN4" s="9" t="s">
        <v>31</v>
      </c>
      <c r="AO4" s="9" t="s">
        <v>32</v>
      </c>
      <c r="AP4" s="9" t="s">
        <v>33</v>
      </c>
      <c r="AQ4" s="9" t="s">
        <v>34</v>
      </c>
    </row>
    <row r="5" spans="1:47" x14ac:dyDescent="0.2">
      <c r="A5" s="10"/>
      <c r="B5" s="37">
        <f>DATE(D4,G4,1)</f>
        <v>44652</v>
      </c>
      <c r="C5" s="38">
        <f>B5+1</f>
        <v>44653</v>
      </c>
      <c r="D5" s="38">
        <f t="shared" ref="D5:AC5" si="0">C5+1</f>
        <v>44654</v>
      </c>
      <c r="E5" s="38">
        <f t="shared" si="0"/>
        <v>44655</v>
      </c>
      <c r="F5" s="38">
        <f t="shared" si="0"/>
        <v>44656</v>
      </c>
      <c r="G5" s="38">
        <f t="shared" si="0"/>
        <v>44657</v>
      </c>
      <c r="H5" s="38">
        <f t="shared" si="0"/>
        <v>44658</v>
      </c>
      <c r="I5" s="38">
        <f t="shared" si="0"/>
        <v>44659</v>
      </c>
      <c r="J5" s="38">
        <f t="shared" si="0"/>
        <v>44660</v>
      </c>
      <c r="K5" s="38">
        <f t="shared" si="0"/>
        <v>44661</v>
      </c>
      <c r="L5" s="38">
        <f t="shared" si="0"/>
        <v>44662</v>
      </c>
      <c r="M5" s="38">
        <f t="shared" si="0"/>
        <v>44663</v>
      </c>
      <c r="N5" s="38">
        <f t="shared" si="0"/>
        <v>44664</v>
      </c>
      <c r="O5" s="38">
        <f t="shared" si="0"/>
        <v>44665</v>
      </c>
      <c r="P5" s="38">
        <f t="shared" si="0"/>
        <v>44666</v>
      </c>
      <c r="Q5" s="38">
        <f t="shared" si="0"/>
        <v>44667</v>
      </c>
      <c r="R5" s="38">
        <f t="shared" si="0"/>
        <v>44668</v>
      </c>
      <c r="S5" s="38">
        <f t="shared" si="0"/>
        <v>44669</v>
      </c>
      <c r="T5" s="38">
        <f t="shared" si="0"/>
        <v>44670</v>
      </c>
      <c r="U5" s="38">
        <f t="shared" si="0"/>
        <v>44671</v>
      </c>
      <c r="V5" s="38">
        <f t="shared" si="0"/>
        <v>44672</v>
      </c>
      <c r="W5" s="38">
        <f t="shared" si="0"/>
        <v>44673</v>
      </c>
      <c r="X5" s="38">
        <f t="shared" si="0"/>
        <v>44674</v>
      </c>
      <c r="Y5" s="38">
        <f t="shared" si="0"/>
        <v>44675</v>
      </c>
      <c r="Z5" s="38">
        <f t="shared" si="0"/>
        <v>44676</v>
      </c>
      <c r="AA5" s="38">
        <f t="shared" si="0"/>
        <v>44677</v>
      </c>
      <c r="AB5" s="38">
        <f t="shared" si="0"/>
        <v>44678</v>
      </c>
      <c r="AC5" s="38">
        <f t="shared" si="0"/>
        <v>44679</v>
      </c>
      <c r="AD5" s="38">
        <f>IFERROR(IF(MONTH(AC5)=MONTH(AC5+1),AC5+1,""),"")</f>
        <v>44680</v>
      </c>
      <c r="AE5" s="38">
        <f t="shared" ref="AE5:AF5" si="1">IFERROR(IF(MONTH(AD5)=MONTH(AD5+1),AD5+1,""),"")</f>
        <v>44681</v>
      </c>
      <c r="AF5" s="38" t="str">
        <f t="shared" si="1"/>
        <v/>
      </c>
      <c r="AH5" s="9"/>
      <c r="AI5" s="9"/>
      <c r="AJ5" s="9"/>
      <c r="AK5" s="9"/>
      <c r="AL5" s="9"/>
      <c r="AM5" s="9"/>
      <c r="AN5" s="9"/>
      <c r="AO5" s="9"/>
      <c r="AP5" s="9"/>
      <c r="AQ5" s="9"/>
    </row>
    <row r="6" spans="1:47" x14ac:dyDescent="0.2">
      <c r="A6" s="25" t="s">
        <v>75</v>
      </c>
      <c r="B6" s="2">
        <f>DATE(D4,G4,1)</f>
        <v>44652</v>
      </c>
      <c r="C6" s="2">
        <f>B6+1</f>
        <v>44653</v>
      </c>
      <c r="D6" s="2">
        <f t="shared" ref="D6:AC6" si="2">C6+1</f>
        <v>44654</v>
      </c>
      <c r="E6" s="2">
        <f t="shared" si="2"/>
        <v>44655</v>
      </c>
      <c r="F6" s="2">
        <f t="shared" si="2"/>
        <v>44656</v>
      </c>
      <c r="G6" s="2">
        <f t="shared" si="2"/>
        <v>44657</v>
      </c>
      <c r="H6" s="2">
        <f t="shared" si="2"/>
        <v>44658</v>
      </c>
      <c r="I6" s="2">
        <f t="shared" si="2"/>
        <v>44659</v>
      </c>
      <c r="J6" s="2">
        <f t="shared" si="2"/>
        <v>44660</v>
      </c>
      <c r="K6" s="2">
        <f t="shared" si="2"/>
        <v>44661</v>
      </c>
      <c r="L6" s="2">
        <f t="shared" si="2"/>
        <v>44662</v>
      </c>
      <c r="M6" s="2">
        <f t="shared" si="2"/>
        <v>44663</v>
      </c>
      <c r="N6" s="2">
        <f t="shared" si="2"/>
        <v>44664</v>
      </c>
      <c r="O6" s="2">
        <f t="shared" si="2"/>
        <v>44665</v>
      </c>
      <c r="P6" s="2">
        <f t="shared" si="2"/>
        <v>44666</v>
      </c>
      <c r="Q6" s="2">
        <f t="shared" si="2"/>
        <v>44667</v>
      </c>
      <c r="R6" s="2">
        <f t="shared" si="2"/>
        <v>44668</v>
      </c>
      <c r="S6" s="2">
        <f t="shared" si="2"/>
        <v>44669</v>
      </c>
      <c r="T6" s="2">
        <f t="shared" si="2"/>
        <v>44670</v>
      </c>
      <c r="U6" s="2">
        <f t="shared" si="2"/>
        <v>44671</v>
      </c>
      <c r="V6" s="2">
        <f t="shared" si="2"/>
        <v>44672</v>
      </c>
      <c r="W6" s="2">
        <f t="shared" si="2"/>
        <v>44673</v>
      </c>
      <c r="X6" s="2">
        <f t="shared" si="2"/>
        <v>44674</v>
      </c>
      <c r="Y6" s="2">
        <f t="shared" si="2"/>
        <v>44675</v>
      </c>
      <c r="Z6" s="2">
        <f t="shared" si="2"/>
        <v>44676</v>
      </c>
      <c r="AA6" s="2">
        <f t="shared" si="2"/>
        <v>44677</v>
      </c>
      <c r="AB6" s="2">
        <f t="shared" si="2"/>
        <v>44678</v>
      </c>
      <c r="AC6" s="2">
        <f t="shared" si="2"/>
        <v>44679</v>
      </c>
      <c r="AD6" s="2">
        <f>IFERROR(IF(MONTH(AC6)=MONTH(AC6+1),AC6+1,""),"")</f>
        <v>44680</v>
      </c>
      <c r="AE6" s="2">
        <f t="shared" ref="AE6:AF6" si="3">IFERROR(IF(MONTH(AD6)=MONTH(AD6+1),AD6+1,""),"")</f>
        <v>44681</v>
      </c>
      <c r="AF6" s="2" t="str">
        <f t="shared" si="3"/>
        <v/>
      </c>
      <c r="AH6" s="7">
        <v>1</v>
      </c>
      <c r="AI6" s="7">
        <v>0</v>
      </c>
      <c r="AJ6" s="7" t="s">
        <v>16</v>
      </c>
      <c r="AK6" s="7" t="s">
        <v>17</v>
      </c>
      <c r="AL6" s="7" t="s">
        <v>18</v>
      </c>
      <c r="AM6" s="7" t="s">
        <v>19</v>
      </c>
      <c r="AN6" s="7" t="s">
        <v>20</v>
      </c>
      <c r="AO6" s="7" t="s">
        <v>21</v>
      </c>
      <c r="AP6" s="8" t="s">
        <v>22</v>
      </c>
      <c r="AQ6" s="8" t="s">
        <v>23</v>
      </c>
      <c r="AR6" s="11" t="s">
        <v>78</v>
      </c>
      <c r="AS6" s="11"/>
      <c r="AU6" s="11"/>
    </row>
    <row r="7" spans="1:47" x14ac:dyDescent="0.2">
      <c r="A7" s="3" t="s">
        <v>37</v>
      </c>
      <c r="B7" s="1"/>
      <c r="C7" s="1"/>
      <c r="D7" s="1"/>
      <c r="E7" s="1" t="s">
        <v>18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 t="s">
        <v>16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H7" s="1" t="str">
        <f t="shared" ref="AH7:AQ25" si="4">IF(COUNTIF($B7:$AF7,AH$6)&gt;0,COUNTIF($B7:$AF7,AH$6),"")</f>
        <v/>
      </c>
      <c r="AI7" s="1" t="str">
        <f t="shared" si="4"/>
        <v/>
      </c>
      <c r="AJ7" s="1">
        <f t="shared" si="4"/>
        <v>1</v>
      </c>
      <c r="AK7" s="1" t="str">
        <f t="shared" si="4"/>
        <v/>
      </c>
      <c r="AL7" s="1">
        <f t="shared" si="4"/>
        <v>1</v>
      </c>
      <c r="AM7" s="1" t="str">
        <f t="shared" si="4"/>
        <v/>
      </c>
      <c r="AN7" s="1" t="str">
        <f t="shared" si="4"/>
        <v/>
      </c>
      <c r="AO7" s="1" t="str">
        <f t="shared" si="4"/>
        <v/>
      </c>
      <c r="AP7" s="1" t="str">
        <f t="shared" si="4"/>
        <v/>
      </c>
      <c r="AQ7" s="1" t="str">
        <f t="shared" si="4"/>
        <v/>
      </c>
      <c r="AR7" s="40">
        <f>SUM(AH7:AQ7)</f>
        <v>2</v>
      </c>
      <c r="AS7" s="20" t="s">
        <v>84</v>
      </c>
      <c r="AU7" s="20"/>
    </row>
    <row r="8" spans="1:47" x14ac:dyDescent="0.2">
      <c r="A8" s="3" t="s">
        <v>0</v>
      </c>
      <c r="B8" s="1"/>
      <c r="C8" s="1"/>
      <c r="D8" s="1"/>
      <c r="E8" s="1"/>
      <c r="F8" s="1"/>
      <c r="G8" s="1"/>
      <c r="H8" s="1"/>
      <c r="I8" s="1"/>
      <c r="J8" s="1"/>
      <c r="K8" s="1" t="s">
        <v>19</v>
      </c>
      <c r="L8" s="1"/>
      <c r="M8" s="1"/>
      <c r="N8" s="1"/>
      <c r="O8" s="1"/>
      <c r="P8" s="1"/>
      <c r="Q8" s="1" t="s">
        <v>16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H8" s="1" t="str">
        <f>IF(COUNTIF($B8:$AF8,AH$6)&gt;0,COUNTIF($B8:$AF8,AH$6),"")</f>
        <v/>
      </c>
      <c r="AI8" s="1" t="str">
        <f t="shared" si="4"/>
        <v/>
      </c>
      <c r="AJ8" s="1">
        <f t="shared" si="4"/>
        <v>1</v>
      </c>
      <c r="AK8" s="1" t="str">
        <f t="shared" si="4"/>
        <v/>
      </c>
      <c r="AL8" s="1" t="str">
        <f t="shared" si="4"/>
        <v/>
      </c>
      <c r="AM8" s="1">
        <f t="shared" si="4"/>
        <v>1</v>
      </c>
      <c r="AN8" s="1" t="str">
        <f t="shared" si="4"/>
        <v/>
      </c>
      <c r="AO8" s="1" t="str">
        <f t="shared" si="4"/>
        <v/>
      </c>
      <c r="AP8" s="1" t="str">
        <f t="shared" si="4"/>
        <v/>
      </c>
      <c r="AQ8" s="1" t="str">
        <f t="shared" si="4"/>
        <v/>
      </c>
      <c r="AR8" s="40">
        <f t="shared" ref="AR8:AR22" si="5">SUM(AH8:AQ8)</f>
        <v>2</v>
      </c>
      <c r="AS8" s="20"/>
      <c r="AU8" s="20"/>
    </row>
    <row r="9" spans="1:47" x14ac:dyDescent="0.2">
      <c r="A9" s="3" t="s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H9" s="1" t="str">
        <f t="shared" si="4"/>
        <v/>
      </c>
      <c r="AI9" s="1" t="str">
        <f t="shared" si="4"/>
        <v/>
      </c>
      <c r="AJ9" s="1" t="str">
        <f t="shared" si="4"/>
        <v/>
      </c>
      <c r="AK9" s="1" t="str">
        <f t="shared" si="4"/>
        <v/>
      </c>
      <c r="AL9" s="1" t="str">
        <f t="shared" si="4"/>
        <v/>
      </c>
      <c r="AM9" s="1" t="str">
        <f t="shared" si="4"/>
        <v/>
      </c>
      <c r="AN9" s="1" t="str">
        <f t="shared" si="4"/>
        <v/>
      </c>
      <c r="AO9" s="1" t="str">
        <f t="shared" si="4"/>
        <v/>
      </c>
      <c r="AP9" s="1" t="str">
        <f t="shared" si="4"/>
        <v/>
      </c>
      <c r="AQ9" s="1" t="str">
        <f t="shared" si="4"/>
        <v/>
      </c>
      <c r="AR9" s="40">
        <f t="shared" si="5"/>
        <v>0</v>
      </c>
      <c r="AS9" s="20"/>
      <c r="AU9" s="20"/>
    </row>
    <row r="10" spans="1:47" x14ac:dyDescent="0.2">
      <c r="A10" s="3" t="s">
        <v>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H10" s="1" t="str">
        <f t="shared" si="4"/>
        <v/>
      </c>
      <c r="AI10" s="1" t="str">
        <f t="shared" si="4"/>
        <v/>
      </c>
      <c r="AJ10" s="1" t="str">
        <f t="shared" si="4"/>
        <v/>
      </c>
      <c r="AK10" s="1" t="str">
        <f t="shared" si="4"/>
        <v/>
      </c>
      <c r="AL10" s="1" t="str">
        <f t="shared" si="4"/>
        <v/>
      </c>
      <c r="AM10" s="1" t="str">
        <f t="shared" si="4"/>
        <v/>
      </c>
      <c r="AN10" s="1" t="str">
        <f t="shared" si="4"/>
        <v/>
      </c>
      <c r="AO10" s="1" t="str">
        <f t="shared" si="4"/>
        <v/>
      </c>
      <c r="AP10" s="1" t="str">
        <f t="shared" si="4"/>
        <v/>
      </c>
      <c r="AQ10" s="1" t="str">
        <f t="shared" si="4"/>
        <v/>
      </c>
      <c r="AR10" s="40">
        <f t="shared" si="5"/>
        <v>0</v>
      </c>
      <c r="AS10" s="20"/>
      <c r="AU10" s="20"/>
    </row>
    <row r="11" spans="1:47" x14ac:dyDescent="0.2">
      <c r="A11" s="3" t="s">
        <v>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H11" s="1" t="str">
        <f t="shared" si="4"/>
        <v/>
      </c>
      <c r="AI11" s="1" t="str">
        <f t="shared" si="4"/>
        <v/>
      </c>
      <c r="AJ11" s="1" t="str">
        <f t="shared" si="4"/>
        <v/>
      </c>
      <c r="AK11" s="1" t="str">
        <f t="shared" si="4"/>
        <v/>
      </c>
      <c r="AL11" s="1" t="str">
        <f t="shared" si="4"/>
        <v/>
      </c>
      <c r="AM11" s="1" t="str">
        <f t="shared" si="4"/>
        <v/>
      </c>
      <c r="AN11" s="1" t="str">
        <f t="shared" si="4"/>
        <v/>
      </c>
      <c r="AO11" s="1" t="str">
        <f t="shared" si="4"/>
        <v/>
      </c>
      <c r="AP11" s="1" t="str">
        <f t="shared" si="4"/>
        <v/>
      </c>
      <c r="AQ11" s="1" t="str">
        <f t="shared" si="4"/>
        <v/>
      </c>
      <c r="AR11" s="40">
        <f t="shared" si="5"/>
        <v>0</v>
      </c>
      <c r="AS11" s="20"/>
      <c r="AU11" s="20"/>
    </row>
    <row r="12" spans="1:47" x14ac:dyDescent="0.2">
      <c r="A12" s="3" t="s">
        <v>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 t="s">
        <v>18</v>
      </c>
      <c r="AH12" s="1" t="str">
        <f t="shared" si="4"/>
        <v/>
      </c>
      <c r="AI12" s="1" t="str">
        <f t="shared" si="4"/>
        <v/>
      </c>
      <c r="AJ12" s="1" t="str">
        <f t="shared" si="4"/>
        <v/>
      </c>
      <c r="AK12" s="1" t="str">
        <f t="shared" si="4"/>
        <v/>
      </c>
      <c r="AL12" s="1">
        <f t="shared" si="4"/>
        <v>1</v>
      </c>
      <c r="AM12" s="1" t="str">
        <f t="shared" si="4"/>
        <v/>
      </c>
      <c r="AN12" s="1" t="str">
        <f t="shared" si="4"/>
        <v/>
      </c>
      <c r="AO12" s="1" t="str">
        <f t="shared" si="4"/>
        <v/>
      </c>
      <c r="AP12" s="1" t="str">
        <f t="shared" si="4"/>
        <v/>
      </c>
      <c r="AQ12" s="1" t="str">
        <f t="shared" si="4"/>
        <v/>
      </c>
      <c r="AR12" s="40">
        <f t="shared" si="5"/>
        <v>1</v>
      </c>
      <c r="AS12" s="20"/>
      <c r="AU12" s="20"/>
    </row>
    <row r="13" spans="1:47" x14ac:dyDescent="0.2">
      <c r="A13" s="3" t="s">
        <v>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H13" s="1" t="str">
        <f t="shared" si="4"/>
        <v/>
      </c>
      <c r="AI13" s="1" t="str">
        <f t="shared" si="4"/>
        <v/>
      </c>
      <c r="AJ13" s="1" t="str">
        <f t="shared" si="4"/>
        <v/>
      </c>
      <c r="AK13" s="1" t="str">
        <f t="shared" si="4"/>
        <v/>
      </c>
      <c r="AL13" s="1" t="str">
        <f t="shared" si="4"/>
        <v/>
      </c>
      <c r="AM13" s="1" t="str">
        <f t="shared" si="4"/>
        <v/>
      </c>
      <c r="AN13" s="1" t="str">
        <f t="shared" si="4"/>
        <v/>
      </c>
      <c r="AO13" s="1" t="str">
        <f t="shared" si="4"/>
        <v/>
      </c>
      <c r="AP13" s="1" t="str">
        <f t="shared" si="4"/>
        <v/>
      </c>
      <c r="AQ13" s="1" t="str">
        <f t="shared" si="4"/>
        <v/>
      </c>
      <c r="AR13" s="40">
        <f t="shared" si="5"/>
        <v>0</v>
      </c>
      <c r="AS13" s="20"/>
      <c r="AU13" s="20"/>
    </row>
    <row r="14" spans="1:47" x14ac:dyDescent="0.2">
      <c r="A14" s="3" t="s">
        <v>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H14" s="1" t="str">
        <f t="shared" si="4"/>
        <v/>
      </c>
      <c r="AI14" s="1" t="str">
        <f t="shared" si="4"/>
        <v/>
      </c>
      <c r="AJ14" s="1" t="str">
        <f t="shared" si="4"/>
        <v/>
      </c>
      <c r="AK14" s="1" t="str">
        <f t="shared" si="4"/>
        <v/>
      </c>
      <c r="AL14" s="1" t="str">
        <f t="shared" si="4"/>
        <v/>
      </c>
      <c r="AM14" s="1" t="str">
        <f t="shared" si="4"/>
        <v/>
      </c>
      <c r="AN14" s="1" t="str">
        <f t="shared" si="4"/>
        <v/>
      </c>
      <c r="AO14" s="1" t="str">
        <f t="shared" si="4"/>
        <v/>
      </c>
      <c r="AP14" s="1" t="str">
        <f t="shared" si="4"/>
        <v/>
      </c>
      <c r="AQ14" s="1" t="str">
        <f t="shared" si="4"/>
        <v/>
      </c>
      <c r="AR14" s="40">
        <f t="shared" si="5"/>
        <v>0</v>
      </c>
      <c r="AS14" s="20"/>
      <c r="AU14" s="20"/>
    </row>
    <row r="15" spans="1:47" x14ac:dyDescent="0.2">
      <c r="A15" s="3" t="s">
        <v>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H15" s="1" t="str">
        <f t="shared" si="4"/>
        <v/>
      </c>
      <c r="AI15" s="1" t="str">
        <f t="shared" si="4"/>
        <v/>
      </c>
      <c r="AJ15" s="1" t="str">
        <f t="shared" si="4"/>
        <v/>
      </c>
      <c r="AK15" s="1" t="str">
        <f t="shared" si="4"/>
        <v/>
      </c>
      <c r="AL15" s="1" t="str">
        <f t="shared" si="4"/>
        <v/>
      </c>
      <c r="AM15" s="1" t="str">
        <f t="shared" si="4"/>
        <v/>
      </c>
      <c r="AN15" s="1" t="str">
        <f t="shared" si="4"/>
        <v/>
      </c>
      <c r="AO15" s="1" t="str">
        <f t="shared" si="4"/>
        <v/>
      </c>
      <c r="AP15" s="1" t="str">
        <f t="shared" si="4"/>
        <v/>
      </c>
      <c r="AQ15" s="1" t="str">
        <f t="shared" si="4"/>
        <v/>
      </c>
      <c r="AR15" s="40">
        <f t="shared" si="5"/>
        <v>0</v>
      </c>
      <c r="AS15" s="20"/>
      <c r="AU15" s="20"/>
    </row>
    <row r="16" spans="1:47" x14ac:dyDescent="0.2">
      <c r="A16" s="3" t="s">
        <v>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H16" s="1" t="str">
        <f t="shared" si="4"/>
        <v/>
      </c>
      <c r="AI16" s="1" t="str">
        <f t="shared" si="4"/>
        <v/>
      </c>
      <c r="AJ16" s="1" t="str">
        <f t="shared" si="4"/>
        <v/>
      </c>
      <c r="AK16" s="1" t="str">
        <f t="shared" si="4"/>
        <v/>
      </c>
      <c r="AL16" s="1" t="str">
        <f t="shared" si="4"/>
        <v/>
      </c>
      <c r="AM16" s="1" t="str">
        <f t="shared" si="4"/>
        <v/>
      </c>
      <c r="AN16" s="1" t="str">
        <f t="shared" si="4"/>
        <v/>
      </c>
      <c r="AO16" s="1" t="str">
        <f t="shared" si="4"/>
        <v/>
      </c>
      <c r="AP16" s="1" t="str">
        <f t="shared" si="4"/>
        <v/>
      </c>
      <c r="AQ16" s="1" t="str">
        <f t="shared" si="4"/>
        <v/>
      </c>
      <c r="AR16" s="40">
        <f t="shared" si="5"/>
        <v>0</v>
      </c>
      <c r="AS16" s="20"/>
      <c r="AU16" s="20"/>
    </row>
    <row r="17" spans="1:47" x14ac:dyDescent="0.2">
      <c r="A17" s="3" t="s">
        <v>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H17" s="1" t="str">
        <f t="shared" si="4"/>
        <v/>
      </c>
      <c r="AI17" s="1" t="str">
        <f t="shared" si="4"/>
        <v/>
      </c>
      <c r="AJ17" s="1" t="str">
        <f t="shared" si="4"/>
        <v/>
      </c>
      <c r="AK17" s="1" t="str">
        <f t="shared" si="4"/>
        <v/>
      </c>
      <c r="AL17" s="1" t="str">
        <f t="shared" si="4"/>
        <v/>
      </c>
      <c r="AM17" s="1" t="str">
        <f t="shared" si="4"/>
        <v/>
      </c>
      <c r="AN17" s="1" t="str">
        <f t="shared" si="4"/>
        <v/>
      </c>
      <c r="AO17" s="1" t="str">
        <f t="shared" si="4"/>
        <v/>
      </c>
      <c r="AP17" s="1" t="str">
        <f t="shared" si="4"/>
        <v/>
      </c>
      <c r="AQ17" s="1" t="str">
        <f t="shared" si="4"/>
        <v/>
      </c>
      <c r="AR17" s="40">
        <f t="shared" si="5"/>
        <v>0</v>
      </c>
      <c r="AS17" s="20"/>
      <c r="AU17" s="20"/>
    </row>
    <row r="18" spans="1:47" x14ac:dyDescent="0.2">
      <c r="A18" s="3" t="s">
        <v>10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H18" s="1" t="str">
        <f t="shared" si="4"/>
        <v/>
      </c>
      <c r="AI18" s="1" t="str">
        <f t="shared" si="4"/>
        <v/>
      </c>
      <c r="AJ18" s="1" t="str">
        <f t="shared" si="4"/>
        <v/>
      </c>
      <c r="AK18" s="1" t="str">
        <f t="shared" si="4"/>
        <v/>
      </c>
      <c r="AL18" s="1" t="str">
        <f t="shared" si="4"/>
        <v/>
      </c>
      <c r="AM18" s="1" t="str">
        <f t="shared" si="4"/>
        <v/>
      </c>
      <c r="AN18" s="1" t="str">
        <f t="shared" si="4"/>
        <v/>
      </c>
      <c r="AO18" s="1" t="str">
        <f t="shared" si="4"/>
        <v/>
      </c>
      <c r="AP18" s="1" t="str">
        <f t="shared" si="4"/>
        <v/>
      </c>
      <c r="AQ18" s="1" t="str">
        <f t="shared" si="4"/>
        <v/>
      </c>
      <c r="AR18" s="40">
        <f t="shared" si="5"/>
        <v>0</v>
      </c>
      <c r="AS18" s="20"/>
      <c r="AU18" s="20"/>
    </row>
    <row r="19" spans="1:47" x14ac:dyDescent="0.2">
      <c r="A19" s="3" t="s">
        <v>57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H19" s="1" t="str">
        <f t="shared" si="4"/>
        <v/>
      </c>
      <c r="AI19" s="1" t="str">
        <f t="shared" si="4"/>
        <v/>
      </c>
      <c r="AJ19" s="1" t="str">
        <f t="shared" si="4"/>
        <v/>
      </c>
      <c r="AK19" s="1" t="str">
        <f t="shared" si="4"/>
        <v/>
      </c>
      <c r="AL19" s="1" t="str">
        <f t="shared" si="4"/>
        <v/>
      </c>
      <c r="AM19" s="1" t="str">
        <f t="shared" si="4"/>
        <v/>
      </c>
      <c r="AN19" s="1" t="str">
        <f t="shared" si="4"/>
        <v/>
      </c>
      <c r="AO19" s="1" t="str">
        <f t="shared" si="4"/>
        <v/>
      </c>
      <c r="AP19" s="1" t="str">
        <f t="shared" si="4"/>
        <v/>
      </c>
      <c r="AQ19" s="1" t="str">
        <f t="shared" si="4"/>
        <v/>
      </c>
      <c r="AR19" s="40">
        <f t="shared" si="5"/>
        <v>0</v>
      </c>
      <c r="AS19" s="20"/>
      <c r="AU19" s="20"/>
    </row>
    <row r="20" spans="1:47" x14ac:dyDescent="0.2">
      <c r="A20" s="3" t="s">
        <v>11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H20" s="1" t="str">
        <f t="shared" si="4"/>
        <v/>
      </c>
      <c r="AI20" s="1" t="str">
        <f t="shared" si="4"/>
        <v/>
      </c>
      <c r="AJ20" s="1" t="str">
        <f t="shared" si="4"/>
        <v/>
      </c>
      <c r="AK20" s="1" t="str">
        <f t="shared" si="4"/>
        <v/>
      </c>
      <c r="AL20" s="1" t="str">
        <f t="shared" si="4"/>
        <v/>
      </c>
      <c r="AM20" s="1" t="str">
        <f t="shared" si="4"/>
        <v/>
      </c>
      <c r="AN20" s="1" t="str">
        <f t="shared" si="4"/>
        <v/>
      </c>
      <c r="AO20" s="1" t="str">
        <f t="shared" si="4"/>
        <v/>
      </c>
      <c r="AP20" s="1" t="str">
        <f t="shared" si="4"/>
        <v/>
      </c>
      <c r="AQ20" s="1" t="str">
        <f t="shared" si="4"/>
        <v/>
      </c>
      <c r="AR20" s="40">
        <f t="shared" si="5"/>
        <v>0</v>
      </c>
      <c r="AS20" s="20"/>
      <c r="AU20" s="20"/>
    </row>
    <row r="21" spans="1:47" x14ac:dyDescent="0.2">
      <c r="A21" s="3" t="s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H21" s="1" t="str">
        <f t="shared" si="4"/>
        <v/>
      </c>
      <c r="AI21" s="1" t="str">
        <f t="shared" si="4"/>
        <v/>
      </c>
      <c r="AJ21" s="1" t="str">
        <f t="shared" si="4"/>
        <v/>
      </c>
      <c r="AK21" s="1" t="str">
        <f t="shared" si="4"/>
        <v/>
      </c>
      <c r="AL21" s="1" t="str">
        <f t="shared" si="4"/>
        <v/>
      </c>
      <c r="AM21" s="1" t="str">
        <f t="shared" si="4"/>
        <v/>
      </c>
      <c r="AN21" s="1" t="str">
        <f t="shared" si="4"/>
        <v/>
      </c>
      <c r="AO21" s="1" t="str">
        <f t="shared" si="4"/>
        <v/>
      </c>
      <c r="AP21" s="1" t="str">
        <f t="shared" si="4"/>
        <v/>
      </c>
      <c r="AQ21" s="1" t="str">
        <f t="shared" si="4"/>
        <v/>
      </c>
      <c r="AR21" s="40">
        <f t="shared" si="5"/>
        <v>0</v>
      </c>
      <c r="AS21" s="20"/>
      <c r="AU21" s="20"/>
    </row>
    <row r="22" spans="1:47" x14ac:dyDescent="0.2">
      <c r="A22" s="21" t="s">
        <v>13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H22" s="22" t="str">
        <f t="shared" si="4"/>
        <v/>
      </c>
      <c r="AI22" s="22" t="str">
        <f t="shared" si="4"/>
        <v/>
      </c>
      <c r="AJ22" s="22" t="str">
        <f t="shared" si="4"/>
        <v/>
      </c>
      <c r="AK22" s="22" t="str">
        <f t="shared" si="4"/>
        <v/>
      </c>
      <c r="AL22" s="22" t="str">
        <f t="shared" si="4"/>
        <v/>
      </c>
      <c r="AM22" s="22" t="str">
        <f t="shared" si="4"/>
        <v/>
      </c>
      <c r="AN22" s="22" t="str">
        <f t="shared" si="4"/>
        <v/>
      </c>
      <c r="AO22" s="22" t="str">
        <f t="shared" si="4"/>
        <v/>
      </c>
      <c r="AP22" s="22" t="str">
        <f t="shared" si="4"/>
        <v/>
      </c>
      <c r="AQ22" s="22" t="str">
        <f t="shared" si="4"/>
        <v/>
      </c>
      <c r="AR22" s="40">
        <f t="shared" si="5"/>
        <v>0</v>
      </c>
      <c r="AS22" s="20"/>
      <c r="AU22" s="20"/>
    </row>
    <row r="23" spans="1:47" x14ac:dyDescent="0.2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30"/>
      <c r="AC23" s="53" t="s">
        <v>59</v>
      </c>
      <c r="AD23" s="53"/>
      <c r="AE23" s="53"/>
      <c r="AF23" s="23">
        <f>COUNT(AR7:AR22)</f>
        <v>16</v>
      </c>
      <c r="AG23" s="1"/>
      <c r="AH23" s="1"/>
      <c r="AI23" s="1" t="str">
        <f t="shared" si="4"/>
        <v/>
      </c>
      <c r="AJ23" s="56" t="s">
        <v>36</v>
      </c>
      <c r="AK23" s="56"/>
      <c r="AL23" s="56"/>
      <c r="AM23" s="50">
        <f>(AF23*AC4-AR23)/(AF23*AC4)</f>
        <v>0.98579545454545459</v>
      </c>
      <c r="AN23" s="50"/>
      <c r="AO23" s="53" t="s">
        <v>58</v>
      </c>
      <c r="AP23" s="53"/>
      <c r="AQ23" s="53"/>
      <c r="AR23" s="33">
        <f>SUM(AR7:AR22)</f>
        <v>5</v>
      </c>
    </row>
    <row r="24" spans="1:47" x14ac:dyDescent="0.2">
      <c r="A24" s="25" t="s">
        <v>76</v>
      </c>
    </row>
    <row r="25" spans="1:47" x14ac:dyDescent="0.2">
      <c r="A25" s="3" t="s">
        <v>57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 t="s">
        <v>17</v>
      </c>
      <c r="T25" s="1"/>
      <c r="U25" s="1"/>
      <c r="V25" s="1"/>
      <c r="W25" s="1"/>
      <c r="X25" s="1"/>
      <c r="Y25" s="1"/>
      <c r="Z25" s="1"/>
      <c r="AA25" s="1" t="s">
        <v>19</v>
      </c>
      <c r="AB25" s="1"/>
      <c r="AC25" s="1"/>
      <c r="AD25" s="1" t="s">
        <v>17</v>
      </c>
      <c r="AE25" s="1"/>
      <c r="AF25" s="1"/>
      <c r="AH25" s="1" t="str">
        <f t="shared" si="4"/>
        <v/>
      </c>
      <c r="AI25" s="1" t="str">
        <f t="shared" si="4"/>
        <v/>
      </c>
      <c r="AJ25" s="1" t="str">
        <f t="shared" si="4"/>
        <v/>
      </c>
      <c r="AK25" s="1">
        <f t="shared" si="4"/>
        <v>2</v>
      </c>
      <c r="AL25" s="1" t="str">
        <f t="shared" si="4"/>
        <v/>
      </c>
      <c r="AM25" s="1">
        <f t="shared" si="4"/>
        <v>1</v>
      </c>
      <c r="AN25" s="1" t="str">
        <f t="shared" si="4"/>
        <v/>
      </c>
      <c r="AO25" s="1" t="str">
        <f t="shared" si="4"/>
        <v/>
      </c>
      <c r="AP25" s="1" t="str">
        <f t="shared" si="4"/>
        <v/>
      </c>
      <c r="AQ25" s="1" t="str">
        <f t="shared" si="4"/>
        <v/>
      </c>
      <c r="AR25" s="40">
        <f t="shared" ref="AR25:AR27" si="6">SUM(AH25:AQ25)</f>
        <v>3</v>
      </c>
    </row>
    <row r="26" spans="1:47" x14ac:dyDescent="0.2">
      <c r="A26" s="3" t="s">
        <v>11</v>
      </c>
      <c r="B26" s="1"/>
      <c r="C26" s="1"/>
      <c r="D26" s="1"/>
      <c r="E26" s="1"/>
      <c r="F26" s="1"/>
      <c r="G26" s="1"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 t="s">
        <v>16</v>
      </c>
      <c r="U26" s="1"/>
      <c r="V26" s="1"/>
      <c r="W26" s="1"/>
      <c r="X26" s="1"/>
      <c r="Y26" s="1"/>
      <c r="Z26" s="1"/>
      <c r="AA26" s="1"/>
      <c r="AB26" s="1"/>
      <c r="AC26" s="1"/>
      <c r="AD26" s="1">
        <v>0</v>
      </c>
      <c r="AE26" s="1"/>
      <c r="AF26" s="1"/>
      <c r="AH26" s="1" t="str">
        <f t="shared" ref="AH26:AQ27" si="7">IF(COUNTIF($B26:$AF26,AH$6)&gt;0,COUNTIF($B26:$AF26,AH$6),"")</f>
        <v/>
      </c>
      <c r="AI26" s="1">
        <f t="shared" si="7"/>
        <v>2</v>
      </c>
      <c r="AJ26" s="1">
        <f t="shared" si="7"/>
        <v>1</v>
      </c>
      <c r="AK26" s="1" t="str">
        <f t="shared" si="7"/>
        <v/>
      </c>
      <c r="AL26" s="1" t="str">
        <f t="shared" si="7"/>
        <v/>
      </c>
      <c r="AM26" s="1" t="str">
        <f t="shared" si="7"/>
        <v/>
      </c>
      <c r="AN26" s="1" t="str">
        <f t="shared" si="7"/>
        <v/>
      </c>
      <c r="AO26" s="1" t="str">
        <f t="shared" si="7"/>
        <v/>
      </c>
      <c r="AP26" s="1" t="str">
        <f t="shared" si="7"/>
        <v/>
      </c>
      <c r="AQ26" s="1" t="str">
        <f t="shared" si="7"/>
        <v/>
      </c>
      <c r="AR26" s="40">
        <f t="shared" si="6"/>
        <v>3</v>
      </c>
    </row>
    <row r="27" spans="1:47" x14ac:dyDescent="0.2">
      <c r="A27" s="3" t="s">
        <v>12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 t="s">
        <v>18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H27" s="1" t="str">
        <f t="shared" si="7"/>
        <v/>
      </c>
      <c r="AI27" s="1" t="str">
        <f t="shared" si="7"/>
        <v/>
      </c>
      <c r="AJ27" s="1" t="str">
        <f t="shared" si="7"/>
        <v/>
      </c>
      <c r="AK27" s="1" t="str">
        <f t="shared" si="7"/>
        <v/>
      </c>
      <c r="AL27" s="1">
        <f t="shared" si="7"/>
        <v>1</v>
      </c>
      <c r="AM27" s="1" t="str">
        <f t="shared" si="7"/>
        <v/>
      </c>
      <c r="AN27" s="1" t="str">
        <f t="shared" si="7"/>
        <v/>
      </c>
      <c r="AO27" s="1" t="str">
        <f t="shared" si="7"/>
        <v/>
      </c>
      <c r="AP27" s="1" t="str">
        <f t="shared" si="7"/>
        <v/>
      </c>
      <c r="AQ27" s="1" t="str">
        <f t="shared" si="7"/>
        <v/>
      </c>
      <c r="AR27" s="40">
        <f t="shared" si="6"/>
        <v>1</v>
      </c>
    </row>
    <row r="28" spans="1:47" x14ac:dyDescent="0.2">
      <c r="AC28" s="53" t="s">
        <v>59</v>
      </c>
      <c r="AD28" s="53"/>
      <c r="AE28" s="53"/>
      <c r="AF28" s="23">
        <f>COUNT(AR25:AR27)</f>
        <v>3</v>
      </c>
      <c r="AJ28" s="56" t="s">
        <v>36</v>
      </c>
      <c r="AK28" s="56"/>
      <c r="AL28" s="56"/>
      <c r="AM28" s="50">
        <f>(AF28*$AC$4-AR28)/(AF28*$AC$4)</f>
        <v>0.89393939393939392</v>
      </c>
      <c r="AN28" s="50"/>
      <c r="AO28" s="53" t="s">
        <v>58</v>
      </c>
      <c r="AP28" s="53"/>
      <c r="AQ28" s="53"/>
      <c r="AR28" s="33">
        <f>SUM(AR25:AR27)</f>
        <v>7</v>
      </c>
    </row>
    <row r="29" spans="1:47" x14ac:dyDescent="0.2">
      <c r="A29" s="25" t="s">
        <v>77</v>
      </c>
    </row>
    <row r="30" spans="1:47" x14ac:dyDescent="0.2">
      <c r="A30" s="3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H30" s="1" t="str">
        <f t="shared" ref="AH30:AQ32" si="8">IF(COUNTIF($B30:$AF30,AH$6)&gt;0,COUNTIF($B30:$AF30,AH$6),"")</f>
        <v/>
      </c>
      <c r="AI30" s="1" t="str">
        <f t="shared" si="8"/>
        <v/>
      </c>
      <c r="AJ30" s="1" t="str">
        <f t="shared" si="8"/>
        <v/>
      </c>
      <c r="AK30" s="1" t="str">
        <f t="shared" si="8"/>
        <v/>
      </c>
      <c r="AL30" s="1" t="str">
        <f t="shared" si="8"/>
        <v/>
      </c>
      <c r="AM30" s="1" t="str">
        <f t="shared" si="8"/>
        <v/>
      </c>
      <c r="AN30" s="1" t="str">
        <f t="shared" si="8"/>
        <v/>
      </c>
      <c r="AO30" s="1" t="str">
        <f t="shared" si="8"/>
        <v/>
      </c>
      <c r="AP30" s="1" t="str">
        <f t="shared" si="8"/>
        <v/>
      </c>
      <c r="AQ30" s="1" t="str">
        <f t="shared" si="8"/>
        <v/>
      </c>
      <c r="AR30" s="40">
        <f t="shared" ref="AR30:AR32" si="9">SUM(AH30:AQ30)</f>
        <v>0</v>
      </c>
    </row>
    <row r="31" spans="1:47" ht="30" customHeight="1" x14ac:dyDescent="0.2">
      <c r="A31" s="3" t="s">
        <v>11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H31" s="1" t="str">
        <f t="shared" si="8"/>
        <v/>
      </c>
      <c r="AI31" s="1" t="str">
        <f t="shared" si="8"/>
        <v/>
      </c>
      <c r="AJ31" s="1" t="str">
        <f t="shared" si="8"/>
        <v/>
      </c>
      <c r="AK31" s="1" t="str">
        <f t="shared" si="8"/>
        <v/>
      </c>
      <c r="AL31" s="1" t="str">
        <f t="shared" si="8"/>
        <v/>
      </c>
      <c r="AM31" s="1" t="str">
        <f t="shared" si="8"/>
        <v/>
      </c>
      <c r="AN31" s="1" t="str">
        <f t="shared" si="8"/>
        <v/>
      </c>
      <c r="AO31" s="1" t="str">
        <f t="shared" si="8"/>
        <v/>
      </c>
      <c r="AP31" s="1" t="str">
        <f t="shared" si="8"/>
        <v/>
      </c>
      <c r="AQ31" s="1" t="str">
        <f t="shared" si="8"/>
        <v/>
      </c>
      <c r="AR31" s="40">
        <f t="shared" si="9"/>
        <v>0</v>
      </c>
    </row>
    <row r="32" spans="1:47" x14ac:dyDescent="0.2">
      <c r="A32" s="3" t="s">
        <v>12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H32" s="1" t="str">
        <f t="shared" si="8"/>
        <v/>
      </c>
      <c r="AI32" s="1" t="str">
        <f t="shared" si="8"/>
        <v/>
      </c>
      <c r="AJ32" s="1" t="str">
        <f t="shared" si="8"/>
        <v/>
      </c>
      <c r="AK32" s="1" t="str">
        <f t="shared" si="8"/>
        <v/>
      </c>
      <c r="AL32" s="1" t="str">
        <f t="shared" si="8"/>
        <v/>
      </c>
      <c r="AM32" s="1" t="str">
        <f t="shared" si="8"/>
        <v/>
      </c>
      <c r="AN32" s="1" t="str">
        <f t="shared" si="8"/>
        <v/>
      </c>
      <c r="AO32" s="1" t="str">
        <f t="shared" si="8"/>
        <v/>
      </c>
      <c r="AP32" s="1" t="str">
        <f t="shared" si="8"/>
        <v/>
      </c>
      <c r="AQ32" s="1" t="str">
        <f t="shared" si="8"/>
        <v/>
      </c>
      <c r="AR32" s="40">
        <f t="shared" si="9"/>
        <v>0</v>
      </c>
    </row>
    <row r="33" spans="1:47" ht="15.75" customHeight="1" x14ac:dyDescent="0.2">
      <c r="AC33" s="53" t="s">
        <v>59</v>
      </c>
      <c r="AD33" s="53"/>
      <c r="AE33" s="53"/>
      <c r="AF33" s="23">
        <f>COUNT(AR30:AR32)</f>
        <v>3</v>
      </c>
      <c r="AJ33" s="56" t="s">
        <v>36</v>
      </c>
      <c r="AK33" s="56"/>
      <c r="AL33" s="56"/>
      <c r="AM33" s="50">
        <f>(AF33*$AC$4-AR33)/(AF33*$AC$4)</f>
        <v>1</v>
      </c>
      <c r="AN33" s="50"/>
      <c r="AO33" s="53" t="s">
        <v>58</v>
      </c>
      <c r="AP33" s="53"/>
      <c r="AQ33" s="53"/>
      <c r="AR33" s="33">
        <f>SUM(AR30:AR32)</f>
        <v>0</v>
      </c>
    </row>
    <row r="34" spans="1:47" x14ac:dyDescent="0.2">
      <c r="A34" s="25" t="s">
        <v>85</v>
      </c>
    </row>
    <row r="35" spans="1:47" x14ac:dyDescent="0.2">
      <c r="A35" s="3" t="s">
        <v>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H35" s="1" t="str">
        <f t="shared" ref="AH35:AQ37" si="10">IF(COUNTIF($B35:$AF35,AH$6)&gt;0,COUNTIF($B35:$AF35,AH$6),"")</f>
        <v/>
      </c>
      <c r="AI35" s="1" t="str">
        <f t="shared" si="10"/>
        <v/>
      </c>
      <c r="AJ35" s="1" t="str">
        <f t="shared" si="10"/>
        <v/>
      </c>
      <c r="AK35" s="1" t="str">
        <f t="shared" si="10"/>
        <v/>
      </c>
      <c r="AL35" s="1" t="str">
        <f t="shared" si="10"/>
        <v/>
      </c>
      <c r="AM35" s="1" t="str">
        <f t="shared" si="10"/>
        <v/>
      </c>
      <c r="AN35" s="1" t="str">
        <f t="shared" si="10"/>
        <v/>
      </c>
      <c r="AO35" s="1" t="str">
        <f t="shared" si="10"/>
        <v/>
      </c>
      <c r="AP35" s="1" t="str">
        <f t="shared" si="10"/>
        <v/>
      </c>
      <c r="AQ35" s="1" t="str">
        <f t="shared" si="10"/>
        <v/>
      </c>
      <c r="AR35" s="40">
        <f t="shared" ref="AR35:AR37" si="11">SUM(AH35:AQ35)</f>
        <v>0</v>
      </c>
      <c r="AS35" s="20"/>
      <c r="AU35" s="20"/>
    </row>
    <row r="36" spans="1:47" x14ac:dyDescent="0.2">
      <c r="A36" s="3" t="s">
        <v>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16</v>
      </c>
      <c r="S36" s="1"/>
      <c r="T36" s="1"/>
      <c r="U36" s="1"/>
      <c r="V36" s="1"/>
      <c r="W36" s="1"/>
      <c r="X36" s="1"/>
      <c r="Y36" s="1"/>
      <c r="Z36" s="1">
        <v>1</v>
      </c>
      <c r="AA36" s="1"/>
      <c r="AB36" s="1"/>
      <c r="AC36" s="1"/>
      <c r="AD36" s="1"/>
      <c r="AE36" s="1"/>
      <c r="AF36" s="1"/>
      <c r="AH36" s="1">
        <f t="shared" si="10"/>
        <v>1</v>
      </c>
      <c r="AI36" s="1" t="str">
        <f t="shared" si="10"/>
        <v/>
      </c>
      <c r="AJ36" s="1">
        <f t="shared" si="10"/>
        <v>1</v>
      </c>
      <c r="AK36" s="1" t="str">
        <f t="shared" si="10"/>
        <v/>
      </c>
      <c r="AL36" s="1" t="str">
        <f t="shared" si="10"/>
        <v/>
      </c>
      <c r="AM36" s="1" t="str">
        <f t="shared" si="10"/>
        <v/>
      </c>
      <c r="AN36" s="1" t="str">
        <f t="shared" si="10"/>
        <v/>
      </c>
      <c r="AO36" s="1" t="str">
        <f t="shared" si="10"/>
        <v/>
      </c>
      <c r="AP36" s="1" t="str">
        <f t="shared" si="10"/>
        <v/>
      </c>
      <c r="AQ36" s="1" t="str">
        <f t="shared" si="10"/>
        <v/>
      </c>
      <c r="AR36" s="40">
        <f t="shared" si="11"/>
        <v>2</v>
      </c>
      <c r="AS36" s="20"/>
      <c r="AU36" s="20"/>
    </row>
    <row r="37" spans="1:47" x14ac:dyDescent="0.2">
      <c r="A37" s="3" t="s">
        <v>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H37" s="1" t="str">
        <f t="shared" si="10"/>
        <v/>
      </c>
      <c r="AI37" s="1" t="str">
        <f t="shared" si="10"/>
        <v/>
      </c>
      <c r="AJ37" s="1" t="str">
        <f t="shared" si="10"/>
        <v/>
      </c>
      <c r="AK37" s="1" t="str">
        <f t="shared" si="10"/>
        <v/>
      </c>
      <c r="AL37" s="1" t="str">
        <f t="shared" si="10"/>
        <v/>
      </c>
      <c r="AM37" s="1" t="str">
        <f t="shared" si="10"/>
        <v/>
      </c>
      <c r="AN37" s="1" t="str">
        <f t="shared" si="10"/>
        <v/>
      </c>
      <c r="AO37" s="1" t="str">
        <f t="shared" si="10"/>
        <v/>
      </c>
      <c r="AP37" s="1" t="str">
        <f t="shared" si="10"/>
        <v/>
      </c>
      <c r="AQ37" s="1" t="str">
        <f t="shared" si="10"/>
        <v/>
      </c>
      <c r="AR37" s="40">
        <f t="shared" si="11"/>
        <v>0</v>
      </c>
      <c r="AS37" s="20"/>
      <c r="AU37" s="20"/>
    </row>
    <row r="38" spans="1:47" x14ac:dyDescent="0.2">
      <c r="AC38" s="53" t="s">
        <v>59</v>
      </c>
      <c r="AD38" s="53"/>
      <c r="AE38" s="53"/>
      <c r="AF38" s="23">
        <f>COUNT(AR35:AR37)</f>
        <v>3</v>
      </c>
      <c r="AJ38" s="56" t="s">
        <v>36</v>
      </c>
      <c r="AK38" s="56"/>
      <c r="AL38" s="56"/>
      <c r="AM38" s="50">
        <f>(AF38*$AC$4-AR38)/(AF38*$AC$4)</f>
        <v>0.96969696969696972</v>
      </c>
      <c r="AN38" s="50"/>
      <c r="AO38" s="53" t="s">
        <v>58</v>
      </c>
      <c r="AP38" s="53"/>
      <c r="AQ38" s="53"/>
      <c r="AR38" s="33">
        <f>SUM(AR35:AR37)</f>
        <v>2</v>
      </c>
    </row>
    <row r="41" spans="1:47" x14ac:dyDescent="0.2">
      <c r="A41" s="44" t="s">
        <v>79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42"/>
    </row>
    <row r="42" spans="1:47" x14ac:dyDescent="0.2">
      <c r="A42" s="45" t="s">
        <v>80</v>
      </c>
      <c r="B42" s="58" t="s">
        <v>89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60"/>
    </row>
    <row r="43" spans="1:47" x14ac:dyDescent="0.2">
      <c r="A43" s="52" t="s">
        <v>81</v>
      </c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</row>
    <row r="44" spans="1:47" ht="16.5" customHeight="1" x14ac:dyDescent="0.2">
      <c r="A44" s="52"/>
      <c r="B44" s="53" t="s">
        <v>87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</row>
    <row r="45" spans="1:47" x14ac:dyDescent="0.2">
      <c r="A45" s="43" t="s">
        <v>82</v>
      </c>
      <c r="B45" s="53" t="s">
        <v>88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</row>
    <row r="46" spans="1:47" x14ac:dyDescent="0.2">
      <c r="A46" s="41"/>
    </row>
    <row r="47" spans="1:47" x14ac:dyDescent="0.2">
      <c r="A47" s="41"/>
    </row>
    <row r="48" spans="1:47" x14ac:dyDescent="0.2">
      <c r="A48" t="s">
        <v>66</v>
      </c>
      <c r="B48" s="65" t="s">
        <v>67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</row>
    <row r="50" spans="1:19" x14ac:dyDescent="0.2">
      <c r="A50" s="51" t="s">
        <v>38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</row>
    <row r="51" spans="1:19" x14ac:dyDescent="0.2">
      <c r="A51" s="31"/>
      <c r="B51" s="63" t="s">
        <v>64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24"/>
      <c r="O51" s="24"/>
      <c r="P51" s="24"/>
      <c r="Q51" s="24"/>
      <c r="R51" s="24"/>
      <c r="S51" s="24"/>
    </row>
    <row r="52" spans="1:19" x14ac:dyDescent="0.2">
      <c r="A52" s="26"/>
      <c r="B52" s="64" t="s">
        <v>65</v>
      </c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</row>
    <row r="53" spans="1:19" ht="14.25" customHeight="1" x14ac:dyDescent="0.2">
      <c r="A53" s="18"/>
      <c r="B53" s="61" t="s">
        <v>86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</row>
    <row r="54" spans="1:19" x14ac:dyDescent="0.2">
      <c r="A54" s="18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</row>
    <row r="55" spans="1:19" x14ac:dyDescent="0.2">
      <c r="A55" s="18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</row>
    <row r="57" spans="1:19" x14ac:dyDescent="0.2">
      <c r="A57" s="13" t="s">
        <v>60</v>
      </c>
      <c r="B57" s="51" t="s">
        <v>63</v>
      </c>
      <c r="C57" s="51"/>
      <c r="D57" s="51"/>
      <c r="E57" s="51"/>
      <c r="F57" s="51"/>
      <c r="G57" s="51"/>
      <c r="H57" s="51"/>
      <c r="I57" s="51"/>
      <c r="J57" s="51"/>
      <c r="K57" s="51"/>
    </row>
    <row r="58" spans="1:19" x14ac:dyDescent="0.2">
      <c r="B58" s="51" t="s">
        <v>74</v>
      </c>
      <c r="C58" s="51"/>
      <c r="D58" s="51"/>
      <c r="E58" s="51"/>
      <c r="F58" s="51"/>
      <c r="G58" s="51"/>
      <c r="H58" s="51"/>
      <c r="I58" s="51"/>
      <c r="J58" s="51"/>
    </row>
    <row r="62" spans="1:19" ht="28.5" x14ac:dyDescent="0.2">
      <c r="A62" s="27" t="s">
        <v>61</v>
      </c>
      <c r="B62" s="62" t="s">
        <v>62</v>
      </c>
      <c r="C62" s="62"/>
      <c r="D62" s="62"/>
      <c r="E62" s="62"/>
      <c r="F62" s="62"/>
      <c r="G62" s="62"/>
      <c r="H62" s="62"/>
      <c r="I62" s="62"/>
      <c r="J62" s="62"/>
      <c r="K62" s="62"/>
    </row>
  </sheetData>
  <mergeCells count="33">
    <mergeCell ref="B48:M48"/>
    <mergeCell ref="B44:AR44"/>
    <mergeCell ref="B53:L55"/>
    <mergeCell ref="B62:K62"/>
    <mergeCell ref="B58:J58"/>
    <mergeCell ref="B51:M51"/>
    <mergeCell ref="B52:N52"/>
    <mergeCell ref="B57:K57"/>
    <mergeCell ref="B42:AR42"/>
    <mergeCell ref="AO23:AQ23"/>
    <mergeCell ref="AC23:AE23"/>
    <mergeCell ref="AJ23:AL23"/>
    <mergeCell ref="AJ28:AL28"/>
    <mergeCell ref="AM28:AN28"/>
    <mergeCell ref="AC28:AE28"/>
    <mergeCell ref="AO28:AQ28"/>
    <mergeCell ref="AO38:AQ38"/>
    <mergeCell ref="D4:E4"/>
    <mergeCell ref="A1:AF2"/>
    <mergeCell ref="X4:AB4"/>
    <mergeCell ref="AM23:AN23"/>
    <mergeCell ref="A50:S50"/>
    <mergeCell ref="A43:A44"/>
    <mergeCell ref="B45:AR45"/>
    <mergeCell ref="I3:J3"/>
    <mergeCell ref="AC38:AE38"/>
    <mergeCell ref="AJ38:AL38"/>
    <mergeCell ref="AM38:AN38"/>
    <mergeCell ref="AC33:AE33"/>
    <mergeCell ref="AJ33:AL33"/>
    <mergeCell ref="AM33:AN33"/>
    <mergeCell ref="AO33:AQ33"/>
    <mergeCell ref="B43:AR43"/>
  </mergeCells>
  <phoneticPr fontId="2" type="noConversion"/>
  <conditionalFormatting sqref="A6:AF22 A25:AF27 A24">
    <cfRule type="expression" dxfId="11" priority="13">
      <formula>CELL("COL")=COLUMN()</formula>
    </cfRule>
    <cfRule type="expression" dxfId="10" priority="14">
      <formula>CELL("ROW")=ROW()</formula>
    </cfRule>
  </conditionalFormatting>
  <conditionalFormatting sqref="B5">
    <cfRule type="expression" dxfId="9" priority="10">
      <formula>CELL("COL")=COLUMN()</formula>
    </cfRule>
    <cfRule type="expression" dxfId="8" priority="11">
      <formula>CELL("ROW")=ROW()</formula>
    </cfRule>
  </conditionalFormatting>
  <conditionalFormatting sqref="B5:AF22">
    <cfRule type="expression" dxfId="7" priority="8">
      <formula>NETWORKDAYS.INTL(B$6,B$6,1,节假日)+COUNTIFS(调休上班,"&gt;="&amp;B$6,调休上班,"&lt;="&amp;B$6)=0</formula>
    </cfRule>
  </conditionalFormatting>
  <conditionalFormatting sqref="B25:AF27">
    <cfRule type="expression" dxfId="6" priority="7">
      <formula>NETWORKDAYS.INTL(B$6,B$6,1,节假日)+COUNTIFS(调休上班,"&gt;="&amp;B$6,调休上班,"&lt;="&amp;B$6)=0</formula>
    </cfRule>
  </conditionalFormatting>
  <conditionalFormatting sqref="A30:AF32 A29 A34">
    <cfRule type="expression" dxfId="5" priority="5">
      <formula>CELL("COL")=COLUMN()</formula>
    </cfRule>
    <cfRule type="expression" dxfId="4" priority="6">
      <formula>CELL("ROW")=ROW()</formula>
    </cfRule>
  </conditionalFormatting>
  <conditionalFormatting sqref="B30:AF32">
    <cfRule type="expression" dxfId="3" priority="4">
      <formula>NETWORKDAYS.INTL(B$6,B$6,1,节假日)+COUNTIFS(调休上班,"&gt;="&amp;B$6,调休上班,"&lt;="&amp;B$6)=0</formula>
    </cfRule>
  </conditionalFormatting>
  <conditionalFormatting sqref="A35:AF37">
    <cfRule type="expression" dxfId="2" priority="2">
      <formula>CELL("COL")=COLUMN()</formula>
    </cfRule>
    <cfRule type="expression" dxfId="1" priority="3">
      <formula>CELL("ROW")=ROW()</formula>
    </cfRule>
  </conditionalFormatting>
  <conditionalFormatting sqref="B35:AF37">
    <cfRule type="expression" dxfId="0" priority="1">
      <formula>NETWORKDAYS.INTL(B$6,B$6,1,节假日)+COUNTIFS(调休上班,"&gt;="&amp;B$6,调休上班,"&lt;="&amp;B$6)=0</formula>
    </cfRule>
  </conditionalFormatting>
  <dataValidations count="1">
    <dataValidation type="list" allowBlank="1" showInputMessage="1" showErrorMessage="1" sqref="B7:AF22 B25:AF27 B30:AF32 B35:AF37" xr:uid="{D6C775E3-D80C-4242-B2D1-7BE61BC6714E}">
      <formula1>$L$4:$U$4</formula1>
    </dataValidation>
  </dataValidations>
  <pageMargins left="0.7" right="0.7" top="0.75" bottom="0.75" header="0.3" footer="0.3"/>
  <pageSetup paperSize="9" scale="86" orientation="landscape" r:id="rId1"/>
  <ignoredErrors>
    <ignoredError sqref="AD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46B5-4848-44A7-BC7F-100AC261F43B}">
  <dimension ref="A1:H32"/>
  <sheetViews>
    <sheetView workbookViewId="0">
      <selection activeCell="G19" sqref="G19"/>
    </sheetView>
  </sheetViews>
  <sheetFormatPr defaultRowHeight="14.25" x14ac:dyDescent="0.2"/>
  <cols>
    <col min="2" max="2" width="16.625" customWidth="1"/>
    <col min="3" max="3" width="16.75" customWidth="1"/>
    <col min="4" max="4" width="12.375" customWidth="1"/>
    <col min="5" max="5" width="16.875" customWidth="1"/>
    <col min="6" max="6" width="25.5" customWidth="1"/>
    <col min="7" max="7" width="10.875" customWidth="1"/>
    <col min="8" max="8" width="10" bestFit="1" customWidth="1"/>
  </cols>
  <sheetData>
    <row r="1" spans="1:8" x14ac:dyDescent="0.2">
      <c r="A1" t="s">
        <v>39</v>
      </c>
      <c r="B1" t="s">
        <v>40</v>
      </c>
      <c r="C1" t="s">
        <v>41</v>
      </c>
      <c r="D1" t="s">
        <v>42</v>
      </c>
      <c r="F1" t="s">
        <v>43</v>
      </c>
      <c r="G1" t="s">
        <v>44</v>
      </c>
      <c r="H1" t="s">
        <v>31</v>
      </c>
    </row>
    <row r="2" spans="1:8" x14ac:dyDescent="0.2">
      <c r="A2">
        <v>1</v>
      </c>
      <c r="B2" s="12">
        <f>DATE(2022,A2,1)</f>
        <v>44562</v>
      </c>
      <c r="C2" s="12">
        <f>EOMONTH(B2,0)</f>
        <v>44592</v>
      </c>
      <c r="D2" s="35">
        <f t="shared" ref="D2:D13" si="0">NETWORKDAYS.INTL($B2,$C2,1,$G$2:$G$32)+COUNTIFS(H:H,"&gt;="&amp;B2,H:H,"&lt;="&amp;C2)</f>
        <v>21</v>
      </c>
      <c r="F2" t="s">
        <v>48</v>
      </c>
      <c r="G2" s="12">
        <v>44562</v>
      </c>
      <c r="H2" s="12">
        <v>44590</v>
      </c>
    </row>
    <row r="3" spans="1:8" x14ac:dyDescent="0.2">
      <c r="A3">
        <v>2</v>
      </c>
      <c r="B3" s="12">
        <f t="shared" ref="B3:B13" si="1">DATE(2022,A3,1)</f>
        <v>44593</v>
      </c>
      <c r="C3" s="12">
        <f t="shared" ref="C3:C13" si="2">EOMONTH(B3,0)</f>
        <v>44620</v>
      </c>
      <c r="D3" s="35">
        <f t="shared" si="0"/>
        <v>16</v>
      </c>
      <c r="G3" s="12">
        <v>44563</v>
      </c>
      <c r="H3" s="12">
        <v>44591</v>
      </c>
    </row>
    <row r="4" spans="1:8" x14ac:dyDescent="0.2">
      <c r="A4">
        <v>3</v>
      </c>
      <c r="B4" s="12">
        <f t="shared" si="1"/>
        <v>44621</v>
      </c>
      <c r="C4" s="12">
        <f t="shared" si="2"/>
        <v>44651</v>
      </c>
      <c r="D4" s="35">
        <f t="shared" si="0"/>
        <v>23</v>
      </c>
      <c r="G4" s="12">
        <v>44564</v>
      </c>
      <c r="H4" s="12">
        <v>44653</v>
      </c>
    </row>
    <row r="5" spans="1:8" x14ac:dyDescent="0.2">
      <c r="A5">
        <v>4</v>
      </c>
      <c r="B5" s="12">
        <f t="shared" si="1"/>
        <v>44652</v>
      </c>
      <c r="C5" s="12">
        <f t="shared" si="2"/>
        <v>44681</v>
      </c>
      <c r="D5" s="35">
        <f t="shared" si="0"/>
        <v>21</v>
      </c>
      <c r="F5" t="s">
        <v>49</v>
      </c>
      <c r="G5" s="12">
        <v>44592</v>
      </c>
      <c r="H5" s="12">
        <v>44675</v>
      </c>
    </row>
    <row r="6" spans="1:8" x14ac:dyDescent="0.2">
      <c r="A6">
        <v>5</v>
      </c>
      <c r="B6" s="12">
        <f t="shared" si="1"/>
        <v>44682</v>
      </c>
      <c r="C6" s="12">
        <f t="shared" si="2"/>
        <v>44712</v>
      </c>
      <c r="D6" s="35">
        <f t="shared" si="0"/>
        <v>20</v>
      </c>
      <c r="G6" s="12">
        <v>44593</v>
      </c>
      <c r="H6" s="12">
        <v>44688</v>
      </c>
    </row>
    <row r="7" spans="1:8" x14ac:dyDescent="0.2">
      <c r="A7">
        <v>6</v>
      </c>
      <c r="B7" s="12">
        <f t="shared" si="1"/>
        <v>44713</v>
      </c>
      <c r="C7" s="12">
        <f t="shared" si="2"/>
        <v>44742</v>
      </c>
      <c r="D7" s="35">
        <f t="shared" si="0"/>
        <v>21</v>
      </c>
      <c r="G7" s="12">
        <v>44594</v>
      </c>
      <c r="H7" s="12">
        <v>44842</v>
      </c>
    </row>
    <row r="8" spans="1:8" x14ac:dyDescent="0.2">
      <c r="A8">
        <v>7</v>
      </c>
      <c r="B8" s="12">
        <f t="shared" si="1"/>
        <v>44743</v>
      </c>
      <c r="C8" s="12">
        <f t="shared" si="2"/>
        <v>44773</v>
      </c>
      <c r="D8" s="35">
        <f t="shared" si="0"/>
        <v>21</v>
      </c>
      <c r="G8" s="12">
        <v>44595</v>
      </c>
      <c r="H8" s="12">
        <v>44843</v>
      </c>
    </row>
    <row r="9" spans="1:8" x14ac:dyDescent="0.2">
      <c r="A9">
        <v>8</v>
      </c>
      <c r="B9" s="12">
        <f t="shared" si="1"/>
        <v>44774</v>
      </c>
      <c r="C9" s="12">
        <f t="shared" si="2"/>
        <v>44804</v>
      </c>
      <c r="D9" s="35">
        <f t="shared" si="0"/>
        <v>23</v>
      </c>
      <c r="G9" s="12">
        <v>44596</v>
      </c>
    </row>
    <row r="10" spans="1:8" x14ac:dyDescent="0.2">
      <c r="A10">
        <v>9</v>
      </c>
      <c r="B10" s="12">
        <f t="shared" si="1"/>
        <v>44805</v>
      </c>
      <c r="C10" s="12">
        <f t="shared" si="2"/>
        <v>44834</v>
      </c>
      <c r="D10" s="35">
        <f t="shared" si="0"/>
        <v>21</v>
      </c>
      <c r="G10" s="12">
        <v>44597</v>
      </c>
    </row>
    <row r="11" spans="1:8" x14ac:dyDescent="0.2">
      <c r="A11">
        <v>10</v>
      </c>
      <c r="B11" s="12">
        <f t="shared" si="1"/>
        <v>44835</v>
      </c>
      <c r="C11" s="12">
        <f t="shared" si="2"/>
        <v>44865</v>
      </c>
      <c r="D11" s="35">
        <f t="shared" si="0"/>
        <v>18</v>
      </c>
      <c r="G11" s="12">
        <v>44598</v>
      </c>
    </row>
    <row r="12" spans="1:8" x14ac:dyDescent="0.2">
      <c r="A12">
        <v>11</v>
      </c>
      <c r="B12" s="12">
        <f t="shared" si="1"/>
        <v>44866</v>
      </c>
      <c r="C12" s="12">
        <f t="shared" si="2"/>
        <v>44895</v>
      </c>
      <c r="D12" s="35">
        <f t="shared" si="0"/>
        <v>22</v>
      </c>
      <c r="F12" s="16" t="s">
        <v>50</v>
      </c>
      <c r="G12" s="12">
        <v>44654</v>
      </c>
    </row>
    <row r="13" spans="1:8" x14ac:dyDescent="0.2">
      <c r="A13">
        <v>12</v>
      </c>
      <c r="B13" s="12">
        <f t="shared" si="1"/>
        <v>44896</v>
      </c>
      <c r="C13" s="12">
        <f t="shared" si="2"/>
        <v>44926</v>
      </c>
      <c r="D13" s="35">
        <f t="shared" si="0"/>
        <v>22</v>
      </c>
      <c r="G13" s="12">
        <v>44655</v>
      </c>
    </row>
    <row r="14" spans="1:8" x14ac:dyDescent="0.2">
      <c r="C14" s="13" t="s">
        <v>45</v>
      </c>
      <c r="G14" s="12">
        <v>44656</v>
      </c>
    </row>
    <row r="15" spans="1:8" ht="54" customHeight="1" x14ac:dyDescent="0.2">
      <c r="C15" s="34" t="s">
        <v>68</v>
      </c>
      <c r="D15" s="15" t="s">
        <v>47</v>
      </c>
      <c r="E15" s="16"/>
      <c r="F15" t="s">
        <v>51</v>
      </c>
      <c r="G15" s="12">
        <v>44681</v>
      </c>
    </row>
    <row r="16" spans="1:8" x14ac:dyDescent="0.2">
      <c r="C16" s="14" t="s">
        <v>46</v>
      </c>
      <c r="D16" s="14"/>
      <c r="E16" s="17"/>
      <c r="G16" s="12">
        <v>44682</v>
      </c>
    </row>
    <row r="17" spans="2:8" x14ac:dyDescent="0.2">
      <c r="G17" s="12">
        <v>44683</v>
      </c>
    </row>
    <row r="18" spans="2:8" x14ac:dyDescent="0.2">
      <c r="G18" s="12">
        <v>44684</v>
      </c>
    </row>
    <row r="19" spans="2:8" x14ac:dyDescent="0.2">
      <c r="G19" s="12">
        <v>44685</v>
      </c>
    </row>
    <row r="20" spans="2:8" x14ac:dyDescent="0.2">
      <c r="F20" t="s">
        <v>52</v>
      </c>
      <c r="G20" s="12">
        <v>44715</v>
      </c>
    </row>
    <row r="21" spans="2:8" x14ac:dyDescent="0.2">
      <c r="G21" s="12">
        <v>44716</v>
      </c>
    </row>
    <row r="22" spans="2:8" x14ac:dyDescent="0.2">
      <c r="B22">
        <f>NETWORKDAYS.INTL(B2,C2,1)</f>
        <v>21</v>
      </c>
      <c r="G22" s="12">
        <v>44717</v>
      </c>
      <c r="H22" s="12"/>
    </row>
    <row r="23" spans="2:8" x14ac:dyDescent="0.2">
      <c r="F23" t="s">
        <v>53</v>
      </c>
      <c r="G23" s="12">
        <v>44814</v>
      </c>
    </row>
    <row r="24" spans="2:8" x14ac:dyDescent="0.2">
      <c r="G24" s="12">
        <v>44815</v>
      </c>
    </row>
    <row r="25" spans="2:8" x14ac:dyDescent="0.2">
      <c r="G25" s="12">
        <v>44816</v>
      </c>
    </row>
    <row r="26" spans="2:8" x14ac:dyDescent="0.2">
      <c r="F26" t="s">
        <v>54</v>
      </c>
      <c r="G26" s="12">
        <v>44835</v>
      </c>
    </row>
    <row r="27" spans="2:8" x14ac:dyDescent="0.2">
      <c r="G27" s="12">
        <v>44836</v>
      </c>
    </row>
    <row r="28" spans="2:8" x14ac:dyDescent="0.2">
      <c r="G28" s="12">
        <v>44837</v>
      </c>
    </row>
    <row r="29" spans="2:8" x14ac:dyDescent="0.2">
      <c r="G29" s="12">
        <v>44838</v>
      </c>
    </row>
    <row r="30" spans="2:8" x14ac:dyDescent="0.2">
      <c r="G30" s="12">
        <v>44839</v>
      </c>
    </row>
    <row r="31" spans="2:8" x14ac:dyDescent="0.2">
      <c r="G31" s="12">
        <v>44840</v>
      </c>
    </row>
    <row r="32" spans="2:8" x14ac:dyDescent="0.2">
      <c r="F32" t="s">
        <v>69</v>
      </c>
      <c r="G32" s="12">
        <v>44841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D672-0CCB-4045-9DEB-B52C81B3B6C4}">
  <dimension ref="A1:E39"/>
  <sheetViews>
    <sheetView workbookViewId="0">
      <selection activeCell="D2" sqref="D2"/>
    </sheetView>
  </sheetViews>
  <sheetFormatPr defaultRowHeight="14.25" x14ac:dyDescent="0.2"/>
  <cols>
    <col min="1" max="1" width="25.5" customWidth="1"/>
    <col min="2" max="4" width="10.875" customWidth="1"/>
    <col min="5" max="5" width="10" bestFit="1" customWidth="1"/>
  </cols>
  <sheetData>
    <row r="1" spans="1:4" ht="15" customHeight="1" x14ac:dyDescent="0.2">
      <c r="A1" t="s">
        <v>43</v>
      </c>
      <c r="B1" t="s">
        <v>44</v>
      </c>
      <c r="C1" t="s">
        <v>70</v>
      </c>
      <c r="D1" t="s">
        <v>71</v>
      </c>
    </row>
    <row r="2" spans="1:4" ht="15" customHeight="1" x14ac:dyDescent="0.2">
      <c r="A2" t="s">
        <v>48</v>
      </c>
      <c r="B2" s="12">
        <f>DATE(2022,1,1)</f>
        <v>44562</v>
      </c>
      <c r="C2" s="36">
        <f>WEEKDAY(B2)</f>
        <v>7</v>
      </c>
      <c r="D2" s="12" t="s">
        <v>72</v>
      </c>
    </row>
    <row r="3" spans="1:4" ht="15" customHeight="1" x14ac:dyDescent="0.2">
      <c r="B3" s="12">
        <f>DATE(2022,1,2)</f>
        <v>44563</v>
      </c>
      <c r="C3" s="36">
        <f>WEEKDAY(B3)</f>
        <v>1</v>
      </c>
      <c r="D3" s="12" t="s">
        <v>72</v>
      </c>
    </row>
    <row r="4" spans="1:4" ht="15" customHeight="1" x14ac:dyDescent="0.2">
      <c r="B4" s="12">
        <f>DATE(2022,1,3)</f>
        <v>44564</v>
      </c>
      <c r="C4" s="36">
        <f>WEEKDAY(B4)</f>
        <v>2</v>
      </c>
      <c r="D4" s="12" t="s">
        <v>72</v>
      </c>
    </row>
    <row r="5" spans="1:4" ht="15" customHeight="1" x14ac:dyDescent="0.2">
      <c r="B5" s="12">
        <v>44590</v>
      </c>
      <c r="C5" s="36">
        <f t="shared" ref="C5:C39" si="0">WEEKDAY(B5)</f>
        <v>7</v>
      </c>
      <c r="D5" t="s">
        <v>73</v>
      </c>
    </row>
    <row r="6" spans="1:4" ht="15" customHeight="1" x14ac:dyDescent="0.2">
      <c r="B6" s="12">
        <v>44591</v>
      </c>
      <c r="C6" s="36">
        <f t="shared" si="0"/>
        <v>1</v>
      </c>
      <c r="D6" t="s">
        <v>73</v>
      </c>
    </row>
    <row r="7" spans="1:4" ht="15" customHeight="1" x14ac:dyDescent="0.2">
      <c r="A7" t="s">
        <v>49</v>
      </c>
      <c r="B7" s="12">
        <f>DATE(2022,1,31)</f>
        <v>44592</v>
      </c>
      <c r="C7" s="36">
        <f t="shared" si="0"/>
        <v>2</v>
      </c>
      <c r="D7" s="12" t="s">
        <v>72</v>
      </c>
    </row>
    <row r="8" spans="1:4" ht="15" customHeight="1" x14ac:dyDescent="0.2">
      <c r="B8" s="12">
        <v>44593</v>
      </c>
      <c r="C8" s="36">
        <f t="shared" si="0"/>
        <v>3</v>
      </c>
      <c r="D8" s="12" t="s">
        <v>72</v>
      </c>
    </row>
    <row r="9" spans="1:4" ht="15" customHeight="1" x14ac:dyDescent="0.2">
      <c r="B9" s="12">
        <v>44594</v>
      </c>
      <c r="C9" s="36">
        <f t="shared" si="0"/>
        <v>4</v>
      </c>
      <c r="D9" s="12" t="s">
        <v>72</v>
      </c>
    </row>
    <row r="10" spans="1:4" ht="15" customHeight="1" x14ac:dyDescent="0.2">
      <c r="B10" s="12">
        <v>44595</v>
      </c>
      <c r="C10" s="36">
        <f t="shared" si="0"/>
        <v>5</v>
      </c>
      <c r="D10" s="12" t="s">
        <v>72</v>
      </c>
    </row>
    <row r="11" spans="1:4" ht="15" customHeight="1" x14ac:dyDescent="0.2">
      <c r="B11" s="12">
        <v>44596</v>
      </c>
      <c r="C11" s="36">
        <f t="shared" si="0"/>
        <v>6</v>
      </c>
      <c r="D11" s="12" t="s">
        <v>72</v>
      </c>
    </row>
    <row r="12" spans="1:4" ht="15" customHeight="1" x14ac:dyDescent="0.2">
      <c r="B12" s="12">
        <v>44597</v>
      </c>
      <c r="C12" s="36">
        <f t="shared" si="0"/>
        <v>7</v>
      </c>
      <c r="D12" s="12" t="s">
        <v>72</v>
      </c>
    </row>
    <row r="13" spans="1:4" ht="15" customHeight="1" x14ac:dyDescent="0.2">
      <c r="B13" s="12">
        <v>44598</v>
      </c>
      <c r="C13" s="36">
        <f t="shared" si="0"/>
        <v>1</v>
      </c>
      <c r="D13" s="12" t="s">
        <v>72</v>
      </c>
    </row>
    <row r="14" spans="1:4" ht="15" customHeight="1" x14ac:dyDescent="0.2">
      <c r="B14" s="12">
        <v>44653</v>
      </c>
      <c r="C14" s="36">
        <f t="shared" si="0"/>
        <v>7</v>
      </c>
      <c r="D14" t="s">
        <v>73</v>
      </c>
    </row>
    <row r="15" spans="1:4" ht="15" customHeight="1" x14ac:dyDescent="0.2">
      <c r="A15" s="16" t="s">
        <v>50</v>
      </c>
      <c r="B15" s="12">
        <v>44654</v>
      </c>
      <c r="C15" s="36">
        <f t="shared" si="0"/>
        <v>1</v>
      </c>
      <c r="D15" s="12" t="s">
        <v>72</v>
      </c>
    </row>
    <row r="16" spans="1:4" ht="15" customHeight="1" x14ac:dyDescent="0.2">
      <c r="B16" s="12">
        <v>44655</v>
      </c>
      <c r="C16" s="36">
        <f t="shared" si="0"/>
        <v>2</v>
      </c>
      <c r="D16" s="12" t="s">
        <v>72</v>
      </c>
    </row>
    <row r="17" spans="1:5" ht="15" customHeight="1" x14ac:dyDescent="0.2">
      <c r="B17" s="12">
        <v>44656</v>
      </c>
      <c r="C17" s="36">
        <f t="shared" si="0"/>
        <v>3</v>
      </c>
      <c r="D17" s="12" t="s">
        <v>72</v>
      </c>
    </row>
    <row r="18" spans="1:5" ht="15" customHeight="1" x14ac:dyDescent="0.2">
      <c r="B18" s="12">
        <v>44675</v>
      </c>
      <c r="C18" s="36">
        <f t="shared" si="0"/>
        <v>1</v>
      </c>
      <c r="D18" t="s">
        <v>73</v>
      </c>
    </row>
    <row r="19" spans="1:5" ht="15" customHeight="1" x14ac:dyDescent="0.2">
      <c r="A19" t="s">
        <v>51</v>
      </c>
      <c r="B19" s="12">
        <v>44681</v>
      </c>
      <c r="C19" s="36">
        <f t="shared" si="0"/>
        <v>7</v>
      </c>
      <c r="D19" s="12" t="s">
        <v>72</v>
      </c>
    </row>
    <row r="20" spans="1:5" ht="15" customHeight="1" x14ac:dyDescent="0.2">
      <c r="B20" s="12">
        <v>44682</v>
      </c>
      <c r="C20" s="36">
        <f t="shared" si="0"/>
        <v>1</v>
      </c>
      <c r="D20" s="12" t="s">
        <v>72</v>
      </c>
    </row>
    <row r="21" spans="1:5" ht="15" customHeight="1" x14ac:dyDescent="0.2">
      <c r="B21" s="12">
        <v>44683</v>
      </c>
      <c r="C21" s="36">
        <f t="shared" si="0"/>
        <v>2</v>
      </c>
      <c r="D21" s="12" t="s">
        <v>72</v>
      </c>
    </row>
    <row r="22" spans="1:5" ht="15" customHeight="1" x14ac:dyDescent="0.2">
      <c r="B22" s="12">
        <v>44684</v>
      </c>
      <c r="C22" s="36">
        <f t="shared" si="0"/>
        <v>3</v>
      </c>
      <c r="D22" s="12" t="s">
        <v>72</v>
      </c>
    </row>
    <row r="23" spans="1:5" ht="15" customHeight="1" x14ac:dyDescent="0.2">
      <c r="B23" s="12">
        <v>44685</v>
      </c>
      <c r="C23" s="36">
        <f t="shared" si="0"/>
        <v>4</v>
      </c>
      <c r="D23" s="12" t="s">
        <v>72</v>
      </c>
    </row>
    <row r="24" spans="1:5" ht="15" customHeight="1" x14ac:dyDescent="0.2">
      <c r="B24" s="12">
        <v>44688</v>
      </c>
      <c r="C24" s="36">
        <f t="shared" si="0"/>
        <v>7</v>
      </c>
      <c r="D24" t="s">
        <v>73</v>
      </c>
    </row>
    <row r="25" spans="1:5" ht="15" customHeight="1" x14ac:dyDescent="0.2">
      <c r="A25" t="s">
        <v>52</v>
      </c>
      <c r="B25" s="12">
        <v>44715</v>
      </c>
      <c r="C25" s="36">
        <f t="shared" si="0"/>
        <v>6</v>
      </c>
      <c r="D25" s="12" t="s">
        <v>72</v>
      </c>
    </row>
    <row r="26" spans="1:5" ht="15" customHeight="1" x14ac:dyDescent="0.2">
      <c r="B26" s="12">
        <v>44716</v>
      </c>
      <c r="C26" s="36">
        <f t="shared" si="0"/>
        <v>7</v>
      </c>
      <c r="D26" s="12" t="s">
        <v>72</v>
      </c>
    </row>
    <row r="27" spans="1:5" ht="15" customHeight="1" x14ac:dyDescent="0.2">
      <c r="B27" s="12">
        <v>44717</v>
      </c>
      <c r="C27" s="36">
        <f t="shared" si="0"/>
        <v>1</v>
      </c>
      <c r="D27" s="12" t="s">
        <v>72</v>
      </c>
      <c r="E27" s="12"/>
    </row>
    <row r="28" spans="1:5" ht="15" customHeight="1" x14ac:dyDescent="0.2">
      <c r="A28" t="s">
        <v>53</v>
      </c>
      <c r="B28" s="12">
        <v>44814</v>
      </c>
      <c r="C28" s="36">
        <f t="shared" si="0"/>
        <v>7</v>
      </c>
      <c r="D28" s="12" t="s">
        <v>72</v>
      </c>
    </row>
    <row r="29" spans="1:5" ht="15" customHeight="1" x14ac:dyDescent="0.2">
      <c r="B29" s="12">
        <v>44815</v>
      </c>
      <c r="C29" s="36">
        <f t="shared" si="0"/>
        <v>1</v>
      </c>
      <c r="D29" s="12" t="s">
        <v>72</v>
      </c>
    </row>
    <row r="30" spans="1:5" ht="15" customHeight="1" x14ac:dyDescent="0.2">
      <c r="B30" s="12">
        <v>44816</v>
      </c>
      <c r="C30" s="36">
        <f t="shared" si="0"/>
        <v>2</v>
      </c>
      <c r="D30" s="12" t="s">
        <v>72</v>
      </c>
    </row>
    <row r="31" spans="1:5" ht="15" customHeight="1" x14ac:dyDescent="0.2">
      <c r="A31" t="s">
        <v>54</v>
      </c>
      <c r="B31" s="12">
        <v>44835</v>
      </c>
      <c r="C31" s="36">
        <f t="shared" si="0"/>
        <v>7</v>
      </c>
      <c r="D31" s="12" t="s">
        <v>72</v>
      </c>
    </row>
    <row r="32" spans="1:5" ht="15" customHeight="1" x14ac:dyDescent="0.2">
      <c r="B32" s="12">
        <v>44836</v>
      </c>
      <c r="C32" s="36">
        <f t="shared" si="0"/>
        <v>1</v>
      </c>
      <c r="D32" s="12" t="s">
        <v>72</v>
      </c>
    </row>
    <row r="33" spans="1:4" ht="15" customHeight="1" x14ac:dyDescent="0.2">
      <c r="B33" s="12">
        <v>44837</v>
      </c>
      <c r="C33" s="36">
        <f t="shared" si="0"/>
        <v>2</v>
      </c>
      <c r="D33" s="12" t="s">
        <v>72</v>
      </c>
    </row>
    <row r="34" spans="1:4" ht="15" customHeight="1" x14ac:dyDescent="0.2">
      <c r="B34" s="12">
        <v>44838</v>
      </c>
      <c r="C34" s="36">
        <f t="shared" si="0"/>
        <v>3</v>
      </c>
      <c r="D34" s="12" t="s">
        <v>72</v>
      </c>
    </row>
    <row r="35" spans="1:4" ht="15" customHeight="1" x14ac:dyDescent="0.2">
      <c r="B35" s="12">
        <v>44839</v>
      </c>
      <c r="C35" s="36">
        <f t="shared" si="0"/>
        <v>4</v>
      </c>
      <c r="D35" s="12" t="s">
        <v>72</v>
      </c>
    </row>
    <row r="36" spans="1:4" ht="15" customHeight="1" x14ac:dyDescent="0.2">
      <c r="B36" s="12">
        <v>44840</v>
      </c>
      <c r="C36" s="36">
        <f t="shared" si="0"/>
        <v>5</v>
      </c>
      <c r="D36" s="12" t="s">
        <v>72</v>
      </c>
    </row>
    <row r="37" spans="1:4" ht="15" customHeight="1" x14ac:dyDescent="0.2">
      <c r="A37" t="s">
        <v>69</v>
      </c>
      <c r="B37" s="12">
        <v>44841</v>
      </c>
      <c r="C37" s="36">
        <f t="shared" si="0"/>
        <v>6</v>
      </c>
      <c r="D37" s="12" t="s">
        <v>72</v>
      </c>
    </row>
    <row r="38" spans="1:4" x14ac:dyDescent="0.2">
      <c r="B38" s="12">
        <v>44842</v>
      </c>
      <c r="C38" s="36">
        <f t="shared" si="0"/>
        <v>7</v>
      </c>
      <c r="D38" t="s">
        <v>73</v>
      </c>
    </row>
    <row r="39" spans="1:4" x14ac:dyDescent="0.2">
      <c r="B39" s="12">
        <v>44843</v>
      </c>
      <c r="C39" s="36">
        <f t="shared" si="0"/>
        <v>1</v>
      </c>
      <c r="D39" t="s">
        <v>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考勤表</vt:lpstr>
      <vt:lpstr>计算工作日</vt:lpstr>
      <vt:lpstr>计算工作日 (2)</vt:lpstr>
      <vt:lpstr>考勤表!Print_Area</vt:lpstr>
      <vt:lpstr>调休上班</vt:lpstr>
      <vt:lpstr>节假日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2022-03-28T03:37:05Z</cp:lastPrinted>
  <dcterms:created xsi:type="dcterms:W3CDTF">2015-06-05T18:19:34Z</dcterms:created>
  <dcterms:modified xsi:type="dcterms:W3CDTF">2022-03-30T04:10:26Z</dcterms:modified>
</cp:coreProperties>
</file>