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ntainer\code\2курс лабы\ТВ\лаб 2\"/>
    </mc:Choice>
  </mc:AlternateContent>
  <xr:revisionPtr revIDLastSave="0" documentId="13_ncr:1_{00CC544A-3FFF-413B-80F0-AAE8846927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  <c r="E15" i="1"/>
  <c r="D15" i="1"/>
  <c r="C15" i="1"/>
  <c r="B15" i="1"/>
  <c r="A15" i="1"/>
  <c r="F17" i="1"/>
  <c r="A56" i="1" a="1"/>
  <c r="A56" i="1" s="1"/>
  <c r="B54" i="1" l="1"/>
  <c r="A54" i="1"/>
  <c r="C53" i="1"/>
  <c r="B53" i="1"/>
  <c r="A53" i="1"/>
  <c r="C52" i="1"/>
  <c r="B52" i="1"/>
  <c r="A52" i="1"/>
  <c r="B41" i="1"/>
  <c r="C41" i="1"/>
  <c r="D41" i="1"/>
  <c r="E41" i="1"/>
  <c r="G41" i="1" s="1"/>
  <c r="B42" i="1"/>
  <c r="C42" i="1"/>
  <c r="D42" i="1"/>
  <c r="E42" i="1"/>
  <c r="G42" i="1" s="1"/>
  <c r="B43" i="1"/>
  <c r="C43" i="1"/>
  <c r="D43" i="1"/>
  <c r="E43" i="1"/>
  <c r="G43" i="1" s="1"/>
  <c r="B44" i="1"/>
  <c r="C44" i="1"/>
  <c r="D44" i="1"/>
  <c r="E44" i="1"/>
  <c r="G44" i="1" s="1"/>
  <c r="B45" i="1"/>
  <c r="C45" i="1"/>
  <c r="D45" i="1"/>
  <c r="E45" i="1"/>
  <c r="G45" i="1" s="1"/>
  <c r="B46" i="1"/>
  <c r="C46" i="1"/>
  <c r="D46" i="1"/>
  <c r="E46" i="1"/>
  <c r="G46" i="1" s="1"/>
  <c r="B47" i="1"/>
  <c r="C47" i="1"/>
  <c r="D47" i="1"/>
  <c r="E47" i="1"/>
  <c r="G47" i="1" s="1"/>
  <c r="B48" i="1"/>
  <c r="C48" i="1"/>
  <c r="D48" i="1"/>
  <c r="E48" i="1"/>
  <c r="G48" i="1" s="1"/>
  <c r="E40" i="1"/>
  <c r="D40" i="1"/>
  <c r="D49" i="1" s="1"/>
  <c r="C40" i="1"/>
  <c r="C49" i="1" s="1"/>
  <c r="B40" i="1"/>
  <c r="B49" i="1" s="1"/>
  <c r="A49" i="1"/>
  <c r="E49" i="1" l="1"/>
  <c r="E54" i="1" s="1"/>
  <c r="G40" i="1"/>
  <c r="G49" i="1" s="1"/>
  <c r="E52" i="1" s="1"/>
  <c r="B28" i="1"/>
  <c r="B29" i="1"/>
  <c r="B30" i="1"/>
  <c r="B31" i="1"/>
  <c r="B32" i="1"/>
  <c r="B33" i="1"/>
  <c r="B34" i="1"/>
  <c r="B35" i="1"/>
  <c r="B27" i="1"/>
  <c r="A28" i="1"/>
  <c r="A29" i="1"/>
  <c r="A30" i="1"/>
  <c r="A31" i="1"/>
  <c r="A32" i="1"/>
  <c r="A33" i="1"/>
  <c r="A34" i="1"/>
  <c r="A35" i="1"/>
  <c r="A27" i="1"/>
  <c r="A23" i="1" a="1"/>
  <c r="B23" i="1" s="1"/>
  <c r="D17" i="1"/>
  <c r="C7" i="1"/>
  <c r="F41" i="1" s="1"/>
  <c r="D7" i="1"/>
  <c r="E7" i="1"/>
  <c r="C8" i="1"/>
  <c r="F42" i="1" s="1"/>
  <c r="D8" i="1"/>
  <c r="E8" i="1"/>
  <c r="C9" i="1"/>
  <c r="F43" i="1" s="1"/>
  <c r="D9" i="1"/>
  <c r="E9" i="1"/>
  <c r="C10" i="1"/>
  <c r="F44" i="1" s="1"/>
  <c r="D10" i="1"/>
  <c r="E10" i="1"/>
  <c r="C11" i="1"/>
  <c r="F45" i="1" s="1"/>
  <c r="D11" i="1"/>
  <c r="E11" i="1"/>
  <c r="C12" i="1"/>
  <c r="F46" i="1" s="1"/>
  <c r="D12" i="1"/>
  <c r="E12" i="1"/>
  <c r="F47" i="1"/>
  <c r="F48" i="1"/>
  <c r="E6" i="1"/>
  <c r="D6" i="1"/>
  <c r="C6" i="1"/>
  <c r="F40" i="1" s="1"/>
  <c r="B36" i="1" l="1"/>
  <c r="D29" i="1"/>
  <c r="C29" i="1"/>
  <c r="D28" i="1"/>
  <c r="C28" i="1"/>
  <c r="F49" i="1"/>
  <c r="E53" i="1" s="1"/>
  <c r="E56" i="1" s="1" a="1"/>
  <c r="D27" i="1"/>
  <c r="C27" i="1"/>
  <c r="A36" i="1"/>
  <c r="C35" i="1"/>
  <c r="D35" i="1"/>
  <c r="C34" i="1"/>
  <c r="D34" i="1"/>
  <c r="C33" i="1"/>
  <c r="D33" i="1"/>
  <c r="D32" i="1"/>
  <c r="C32" i="1"/>
  <c r="C31" i="1"/>
  <c r="D31" i="1"/>
  <c r="C30" i="1"/>
  <c r="D30" i="1"/>
  <c r="A23" i="1"/>
  <c r="A24" i="1"/>
  <c r="B24" i="1"/>
  <c r="D23" i="1" l="1" a="1"/>
  <c r="D23" i="1" s="1"/>
  <c r="E56" i="1"/>
  <c r="E58" i="1"/>
  <c r="E57" i="1"/>
  <c r="C36" i="1"/>
  <c r="D36" i="1"/>
  <c r="C58" i="1"/>
  <c r="B58" i="1"/>
  <c r="A58" i="1"/>
  <c r="C57" i="1"/>
  <c r="B57" i="1"/>
  <c r="A57" i="1"/>
  <c r="C56" i="1"/>
  <c r="B56" i="1"/>
  <c r="D24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<sst xmlns="http://schemas.openxmlformats.org/spreadsheetml/2006/main" count="30" uniqueCount="23">
  <si>
    <t>Исходные данные</t>
  </si>
  <si>
    <t>xi</t>
  </si>
  <si>
    <t>yi</t>
  </si>
  <si>
    <t>xiyi</t>
  </si>
  <si>
    <t>xi^2</t>
  </si>
  <si>
    <t>yi^2</t>
  </si>
  <si>
    <t>tтабл =</t>
  </si>
  <si>
    <t>tрасч =</t>
  </si>
  <si>
    <t>r =</t>
  </si>
  <si>
    <t>n =</t>
  </si>
  <si>
    <t>Система нормальных уравнений</t>
  </si>
  <si>
    <t>b0 =</t>
  </si>
  <si>
    <t>b1 =</t>
  </si>
  <si>
    <t>1/yi</t>
  </si>
  <si>
    <t>xi*(1/yi)</t>
  </si>
  <si>
    <t>xi^4</t>
  </si>
  <si>
    <t>xi^3</t>
  </si>
  <si>
    <t>xi^2yi</t>
  </si>
  <si>
    <t xml:space="preserve">a = </t>
  </si>
  <si>
    <t xml:space="preserve">b = </t>
  </si>
  <si>
    <t xml:space="preserve">c = </t>
  </si>
  <si>
    <t>T, 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</si>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</sst>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theme="2"/>
      </left>
      <right style="dashed">
        <color theme="2"/>
      </right>
      <top/>
      <bottom style="dashed">
        <color theme="2"/>
      </bottom>
      <diagonal/>
    </border>
    <border>
      <left style="dashed">
        <color theme="2"/>
      </left>
      <right style="dashed">
        <color theme="2"/>
      </right>
      <top style="dashed">
        <color theme="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0" xfId="0" applyFill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2638870012747405E-2"/>
          <c:y val="0.19641996906772141"/>
          <c:w val="0.89663458912236071"/>
          <c:h val="0.7186547949624995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174604941942587"/>
                  <c:y val="-5.28204116293315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4994854235355092"/>
                  <c:y val="0.210821961550347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294816272965876"/>
                  <c:y val="-4.75372230103530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14728676077936176"/>
                  <c:y val="-0.242024318841314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43885796772642782"/>
                  <c:y val="-5.28093880090202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1055381701337808"/>
                  <c:y val="0.213761961087355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Лист1!$A$6:$A$14</c:f>
              <c:numCache>
                <c:formatCode>General</c:formatCode>
                <c:ptCount val="9"/>
                <c:pt idx="0">
                  <c:v>35</c:v>
                </c:pt>
                <c:pt idx="1">
                  <c:v>45</c:v>
                </c:pt>
                <c:pt idx="2">
                  <c:v>60</c:v>
                </c:pt>
                <c:pt idx="3">
                  <c:v>75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</c:numCache>
            </c:numRef>
          </c:xVal>
          <c:yVal>
            <c:numRef>
              <c:f>Лист1!$B$6:$B$14</c:f>
              <c:numCache>
                <c:formatCode>General</c:formatCode>
                <c:ptCount val="9"/>
                <c:pt idx="0">
                  <c:v>2E-3</c:v>
                </c:pt>
                <c:pt idx="1">
                  <c:v>4.0000000000000001E-3</c:v>
                </c:pt>
                <c:pt idx="2">
                  <c:v>1.2999999999999999E-2</c:v>
                </c:pt>
                <c:pt idx="3">
                  <c:v>4.2000000000000003E-2</c:v>
                </c:pt>
                <c:pt idx="4">
                  <c:v>0.123</c:v>
                </c:pt>
                <c:pt idx="5">
                  <c:v>0.437</c:v>
                </c:pt>
                <c:pt idx="6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E-48EF-8278-3EBC4719A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32336"/>
        <c:axId val="937251472"/>
      </c:scatterChart>
      <c:valAx>
        <c:axId val="93723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7251472"/>
        <c:crosses val="autoZero"/>
        <c:crossBetween val="midCat"/>
      </c:valAx>
      <c:valAx>
        <c:axId val="9372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723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4677165354330703"/>
                  <c:y val="-0.602208227510603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Лист1!$A$27:$A$35</c:f>
              <c:numCache>
                <c:formatCode>General</c:formatCode>
                <c:ptCount val="9"/>
                <c:pt idx="0">
                  <c:v>35</c:v>
                </c:pt>
                <c:pt idx="1">
                  <c:v>45</c:v>
                </c:pt>
                <c:pt idx="2">
                  <c:v>60</c:v>
                </c:pt>
                <c:pt idx="3">
                  <c:v>75</c:v>
                </c:pt>
                <c:pt idx="4">
                  <c:v>90</c:v>
                </c:pt>
                <c:pt idx="5">
                  <c:v>110</c:v>
                </c:pt>
                <c:pt idx="6">
                  <c:v>130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Лист1!$B$27:$B$35</c:f>
              <c:numCache>
                <c:formatCode>General</c:formatCode>
                <c:ptCount val="9"/>
                <c:pt idx="0">
                  <c:v>500</c:v>
                </c:pt>
                <c:pt idx="1">
                  <c:v>250</c:v>
                </c:pt>
                <c:pt idx="2">
                  <c:v>76.92307692307692</c:v>
                </c:pt>
                <c:pt idx="3">
                  <c:v>23.809523809523807</c:v>
                </c:pt>
                <c:pt idx="4">
                  <c:v>8.1300813008130088</c:v>
                </c:pt>
                <c:pt idx="5">
                  <c:v>2.2883295194508011</c:v>
                </c:pt>
                <c:pt idx="6">
                  <c:v>0.70422535211267612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9D-4034-B39D-B93D8848D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305808"/>
        <c:axId val="224298736"/>
      </c:scatterChart>
      <c:valAx>
        <c:axId val="22430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24298736"/>
        <c:crosses val="autoZero"/>
        <c:crossBetween val="midCat"/>
      </c:valAx>
      <c:valAx>
        <c:axId val="22429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2430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191566</xdr:colOff>
      <xdr:row>4</xdr:row>
      <xdr:rowOff>55232</xdr:rowOff>
    </xdr:from>
    <xdr:to>
      <xdr:col>14</xdr:col>
      <xdr:colOff>496366</xdr:colOff>
      <xdr:row>19</xdr:row>
      <xdr:rowOff>55232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D3C4025-2C3B-4175-A468-E42345A6B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91440</xdr:colOff>
      <xdr:row>20</xdr:row>
      <xdr:rowOff>87630</xdr:rowOff>
    </xdr:from>
    <xdr:to>
      <xdr:col>16</xdr:col>
      <xdr:colOff>396240</xdr:colOff>
      <xdr:row>35</xdr:row>
      <xdr:rowOff>87630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99DD177-D413-485C-81BC-422DD62BE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85" zoomScaleNormal="85" workbookViewId="0">
      <selection activeCell="M38" sqref="M38"/>
    </sheetView>
  </sheetViews>
  <sheetFormatPr defaultRowHeight="14.4" x14ac:dyDescent="0.3"/>
  <sheetData>
    <row r="1" spans="1:10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2" t="s">
        <v>21</v>
      </c>
      <c r="B2" s="7">
        <v>35</v>
      </c>
      <c r="C2" s="7">
        <v>45</v>
      </c>
      <c r="D2" s="7">
        <v>60</v>
      </c>
      <c r="E2" s="7">
        <v>75</v>
      </c>
      <c r="F2" s="7">
        <v>90</v>
      </c>
      <c r="G2" s="7">
        <v>110</v>
      </c>
      <c r="H2" s="7">
        <v>130</v>
      </c>
      <c r="I2" s="13"/>
      <c r="J2" s="13"/>
    </row>
    <row r="3" spans="1:10" x14ac:dyDescent="0.3">
      <c r="A3" s="2" t="s">
        <v>22</v>
      </c>
      <c r="B3" s="7">
        <v>2E-3</v>
      </c>
      <c r="C3" s="7">
        <v>4.0000000000000001E-3</v>
      </c>
      <c r="D3" s="7">
        <v>1.2999999999999999E-2</v>
      </c>
      <c r="E3" s="7">
        <v>4.2000000000000003E-2</v>
      </c>
      <c r="F3" s="7">
        <v>0.123</v>
      </c>
      <c r="G3" s="7">
        <v>0.437</v>
      </c>
      <c r="H3" s="7">
        <v>1.42</v>
      </c>
      <c r="I3" s="13"/>
      <c r="J3" s="13"/>
    </row>
    <row r="5" spans="1:10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spans="1:10" x14ac:dyDescent="0.3">
      <c r="A6" s="3">
        <v>35</v>
      </c>
      <c r="B6" s="3">
        <v>2E-3</v>
      </c>
      <c r="C6" s="4">
        <f>A6*B6</f>
        <v>7.0000000000000007E-2</v>
      </c>
      <c r="D6" s="4">
        <f>A6*A6</f>
        <v>1225</v>
      </c>
      <c r="E6" s="4">
        <f>B6*B6</f>
        <v>3.9999999999999998E-6</v>
      </c>
    </row>
    <row r="7" spans="1:10" x14ac:dyDescent="0.3">
      <c r="A7" s="3">
        <v>45</v>
      </c>
      <c r="B7" s="3">
        <v>4.0000000000000001E-3</v>
      </c>
      <c r="C7" s="4">
        <f t="shared" ref="C7:C12" si="0">A7*B7</f>
        <v>0.18</v>
      </c>
      <c r="D7" s="4">
        <f t="shared" ref="D7:D12" si="1">A7*A7</f>
        <v>2025</v>
      </c>
      <c r="E7" s="4">
        <f t="shared" ref="E7:E12" si="2">B7*B7</f>
        <v>1.5999999999999999E-5</v>
      </c>
    </row>
    <row r="8" spans="1:10" x14ac:dyDescent="0.3">
      <c r="A8" s="3">
        <v>60</v>
      </c>
      <c r="B8" s="3">
        <v>1.2999999999999999E-2</v>
      </c>
      <c r="C8" s="4">
        <f t="shared" si="0"/>
        <v>0.77999999999999992</v>
      </c>
      <c r="D8" s="4">
        <f t="shared" si="1"/>
        <v>3600</v>
      </c>
      <c r="E8" s="4">
        <f t="shared" si="2"/>
        <v>1.6899999999999999E-4</v>
      </c>
    </row>
    <row r="9" spans="1:10" x14ac:dyDescent="0.3">
      <c r="A9" s="3">
        <v>75</v>
      </c>
      <c r="B9" s="3">
        <v>4.2000000000000003E-2</v>
      </c>
      <c r="C9" s="4">
        <f t="shared" si="0"/>
        <v>3.1500000000000004</v>
      </c>
      <c r="D9" s="4">
        <f t="shared" si="1"/>
        <v>5625</v>
      </c>
      <c r="E9" s="4">
        <f t="shared" si="2"/>
        <v>1.7640000000000002E-3</v>
      </c>
    </row>
    <row r="10" spans="1:10" x14ac:dyDescent="0.3">
      <c r="A10" s="3">
        <v>90</v>
      </c>
      <c r="B10" s="3">
        <v>0.123</v>
      </c>
      <c r="C10" s="4">
        <f t="shared" si="0"/>
        <v>11.07</v>
      </c>
      <c r="D10" s="4">
        <f t="shared" si="1"/>
        <v>8100</v>
      </c>
      <c r="E10" s="4">
        <f t="shared" si="2"/>
        <v>1.5129E-2</v>
      </c>
    </row>
    <row r="11" spans="1:10" x14ac:dyDescent="0.3">
      <c r="A11" s="3">
        <v>110</v>
      </c>
      <c r="B11" s="3">
        <v>0.437</v>
      </c>
      <c r="C11" s="4">
        <f t="shared" si="0"/>
        <v>48.07</v>
      </c>
      <c r="D11" s="4">
        <f t="shared" si="1"/>
        <v>12100</v>
      </c>
      <c r="E11" s="4">
        <f t="shared" si="2"/>
        <v>0.190969</v>
      </c>
    </row>
    <row r="12" spans="1:10" x14ac:dyDescent="0.3">
      <c r="A12" s="3">
        <v>130</v>
      </c>
      <c r="B12" s="3">
        <v>1.42</v>
      </c>
      <c r="C12" s="4">
        <f t="shared" si="0"/>
        <v>184.6</v>
      </c>
      <c r="D12" s="4">
        <f t="shared" si="1"/>
        <v>16900</v>
      </c>
      <c r="E12" s="4">
        <f t="shared" si="2"/>
        <v>2.0164</v>
      </c>
    </row>
    <row r="13" spans="1:10" x14ac:dyDescent="0.3">
      <c r="A13" s="14"/>
      <c r="B13" s="14"/>
      <c r="C13" s="14"/>
      <c r="D13" s="14"/>
      <c r="E13" s="14"/>
    </row>
    <row r="14" spans="1:10" x14ac:dyDescent="0.3">
      <c r="A14" s="15"/>
      <c r="B14" s="15"/>
      <c r="C14" s="15"/>
      <c r="D14" s="15"/>
      <c r="E14" s="15"/>
    </row>
    <row r="15" spans="1:10" x14ac:dyDescent="0.3">
      <c r="A15" s="5">
        <f>A6+A7+A8+A9+A10+A11+A12</f>
        <v>545</v>
      </c>
      <c r="B15" s="5">
        <f>B6+B7+B8+B9+B10+B11+B12</f>
        <v>2.0409999999999999</v>
      </c>
      <c r="C15" s="5">
        <f>C6+C7+C8+C9+C10+C11+C12</f>
        <v>247.92</v>
      </c>
      <c r="D15" s="5">
        <f>D6+D7+D8+D9+D10+D11+D12</f>
        <v>49575</v>
      </c>
      <c r="E15" s="5">
        <f>E6+E7+E8+E9+E10+E11+E12</f>
        <v>2.2244510000000002</v>
      </c>
    </row>
    <row r="16" spans="1:10" x14ac:dyDescent="0.3">
      <c r="A16" s="16" t="s">
        <v>9</v>
      </c>
      <c r="B16" s="16">
        <v>7</v>
      </c>
      <c r="C16" s="1"/>
      <c r="D16" s="1"/>
      <c r="E16" s="1"/>
    </row>
    <row r="17" spans="1:6" x14ac:dyDescent="0.3">
      <c r="A17" s="17" t="s">
        <v>8</v>
      </c>
      <c r="B17" s="17">
        <f>CORREL(A6:A12,B6:B12)</f>
        <v>0.82511134133939323</v>
      </c>
      <c r="C17" s="17" t="s">
        <v>7</v>
      </c>
      <c r="D17" s="17">
        <f>ABS(B17)*SQRT((B16-2)/(1-B17^2))</f>
        <v>3.2656681714501059</v>
      </c>
      <c r="E17" s="17" t="s">
        <v>6</v>
      </c>
      <c r="F17" s="18">
        <f>_xlfn.T.INV.2T(0.05,B16-2)</f>
        <v>2.570581835636315</v>
      </c>
    </row>
    <row r="19" spans="1:6" x14ac:dyDescent="0.3">
      <c r="A19" s="20" t="s">
        <v>10</v>
      </c>
      <c r="B19" s="20"/>
      <c r="C19" s="20"/>
      <c r="D19" s="20"/>
    </row>
    <row r="20" spans="1:6" x14ac:dyDescent="0.3">
      <c r="A20" s="9">
        <v>7</v>
      </c>
      <c r="B20" s="9">
        <v>545</v>
      </c>
      <c r="D20" s="9">
        <v>2.0409999999999999</v>
      </c>
    </row>
    <row r="21" spans="1:6" x14ac:dyDescent="0.3">
      <c r="A21" s="9">
        <v>545</v>
      </c>
      <c r="B21" s="9">
        <v>49575</v>
      </c>
      <c r="D21" s="9">
        <v>247.92</v>
      </c>
    </row>
    <row r="23" spans="1:6" x14ac:dyDescent="0.3">
      <c r="A23" s="6">
        <f t="array" ref="A23:B24">MINVERSE(A20:B21)</f>
        <v>0.99150000000000016</v>
      </c>
      <c r="B23" s="6">
        <v>-1.0900000000000003E-2</v>
      </c>
      <c r="C23" s="11" t="s">
        <v>11</v>
      </c>
      <c r="D23" s="10">
        <f t="array" ref="D23:D24">MMULT(A23:B24,D20:D21)</f>
        <v>-0.67867650000000035</v>
      </c>
    </row>
    <row r="24" spans="1:6" x14ac:dyDescent="0.3">
      <c r="A24" s="6">
        <v>-1.0900000000000002E-2</v>
      </c>
      <c r="B24" s="6">
        <v>1.4000000000000004E-4</v>
      </c>
      <c r="C24" s="11" t="s">
        <v>12</v>
      </c>
      <c r="D24" s="10">
        <v>1.2461900000000008E-2</v>
      </c>
    </row>
    <row r="26" spans="1:6" x14ac:dyDescent="0.3">
      <c r="A26" s="8" t="s">
        <v>1</v>
      </c>
      <c r="B26" s="8" t="s">
        <v>13</v>
      </c>
      <c r="C26" s="8" t="s">
        <v>14</v>
      </c>
      <c r="D26" s="8" t="s">
        <v>4</v>
      </c>
    </row>
    <row r="27" spans="1:6" x14ac:dyDescent="0.3">
      <c r="A27" s="8">
        <f>A6</f>
        <v>35</v>
      </c>
      <c r="B27" s="8">
        <f>1/B6</f>
        <v>500</v>
      </c>
      <c r="C27" s="8">
        <f>A27*B27</f>
        <v>17500</v>
      </c>
      <c r="D27" s="8">
        <f>A27*A27</f>
        <v>1225</v>
      </c>
    </row>
    <row r="28" spans="1:6" x14ac:dyDescent="0.3">
      <c r="A28" s="8">
        <f t="shared" ref="A28:A35" si="3">A7</f>
        <v>45</v>
      </c>
      <c r="B28" s="8">
        <f t="shared" ref="B28:B35" si="4">1/B7</f>
        <v>250</v>
      </c>
      <c r="C28" s="8">
        <f t="shared" ref="C28:C35" si="5">A28*B28</f>
        <v>11250</v>
      </c>
      <c r="D28" s="8">
        <f t="shared" ref="D28:D35" si="6">A28*A28</f>
        <v>2025</v>
      </c>
    </row>
    <row r="29" spans="1:6" x14ac:dyDescent="0.3">
      <c r="A29" s="8">
        <f t="shared" si="3"/>
        <v>60</v>
      </c>
      <c r="B29" s="8">
        <f t="shared" si="4"/>
        <v>76.92307692307692</v>
      </c>
      <c r="C29" s="8">
        <f t="shared" si="5"/>
        <v>4615.3846153846152</v>
      </c>
      <c r="D29" s="8">
        <f t="shared" si="6"/>
        <v>3600</v>
      </c>
    </row>
    <row r="30" spans="1:6" x14ac:dyDescent="0.3">
      <c r="A30" s="8">
        <f t="shared" si="3"/>
        <v>75</v>
      </c>
      <c r="B30" s="8">
        <f t="shared" si="4"/>
        <v>23.809523809523807</v>
      </c>
      <c r="C30" s="8">
        <f t="shared" si="5"/>
        <v>1785.7142857142856</v>
      </c>
      <c r="D30" s="8">
        <f t="shared" si="6"/>
        <v>5625</v>
      </c>
    </row>
    <row r="31" spans="1:6" x14ac:dyDescent="0.3">
      <c r="A31" s="8">
        <f t="shared" si="3"/>
        <v>90</v>
      </c>
      <c r="B31" s="8">
        <f t="shared" si="4"/>
        <v>8.1300813008130088</v>
      </c>
      <c r="C31" s="8">
        <f t="shared" si="5"/>
        <v>731.70731707317077</v>
      </c>
      <c r="D31" s="8">
        <f t="shared" si="6"/>
        <v>8100</v>
      </c>
    </row>
    <row r="32" spans="1:6" x14ac:dyDescent="0.3">
      <c r="A32" s="8">
        <f t="shared" si="3"/>
        <v>110</v>
      </c>
      <c r="B32" s="8">
        <f t="shared" si="4"/>
        <v>2.2883295194508011</v>
      </c>
      <c r="C32" s="8">
        <f t="shared" si="5"/>
        <v>251.71624713958812</v>
      </c>
      <c r="D32" s="8">
        <f t="shared" si="6"/>
        <v>12100</v>
      </c>
    </row>
    <row r="33" spans="1:7" x14ac:dyDescent="0.3">
      <c r="A33" s="8">
        <f t="shared" si="3"/>
        <v>130</v>
      </c>
      <c r="B33" s="8">
        <f t="shared" si="4"/>
        <v>0.70422535211267612</v>
      </c>
      <c r="C33" s="8">
        <f t="shared" si="5"/>
        <v>91.549295774647902</v>
      </c>
      <c r="D33" s="8">
        <f t="shared" si="6"/>
        <v>16900</v>
      </c>
    </row>
    <row r="34" spans="1:7" x14ac:dyDescent="0.3">
      <c r="A34" s="8">
        <f t="shared" si="3"/>
        <v>0</v>
      </c>
      <c r="B34" s="8" t="e">
        <f t="shared" si="4"/>
        <v>#DIV/0!</v>
      </c>
      <c r="C34" s="8" t="e">
        <f t="shared" si="5"/>
        <v>#DIV/0!</v>
      </c>
      <c r="D34" s="8">
        <f t="shared" si="6"/>
        <v>0</v>
      </c>
    </row>
    <row r="35" spans="1:7" x14ac:dyDescent="0.3">
      <c r="A35" s="8">
        <f t="shared" si="3"/>
        <v>0</v>
      </c>
      <c r="B35" s="8" t="e">
        <f t="shared" si="4"/>
        <v>#DIV/0!</v>
      </c>
      <c r="C35" s="8" t="e">
        <f t="shared" si="5"/>
        <v>#DIV/0!</v>
      </c>
      <c r="D35" s="8">
        <f t="shared" si="6"/>
        <v>0</v>
      </c>
    </row>
    <row r="36" spans="1:7" x14ac:dyDescent="0.3">
      <c r="A36" s="8">
        <f>SUM(A27:A35)</f>
        <v>545</v>
      </c>
      <c r="B36" s="8" t="e">
        <f>SUM(B27:B35)</f>
        <v>#DIV/0!</v>
      </c>
      <c r="C36" s="8" t="e">
        <f t="shared" ref="C36:D36" si="7">SUM(C27:C35)</f>
        <v>#DIV/0!</v>
      </c>
      <c r="D36" s="8">
        <f t="shared" si="7"/>
        <v>49575</v>
      </c>
    </row>
    <row r="39" spans="1:7" x14ac:dyDescent="0.3">
      <c r="A39" s="11" t="s">
        <v>1</v>
      </c>
      <c r="B39" s="11" t="s">
        <v>4</v>
      </c>
      <c r="C39" s="11" t="s">
        <v>16</v>
      </c>
      <c r="D39" s="11" t="s">
        <v>15</v>
      </c>
      <c r="E39" s="11" t="s">
        <v>2</v>
      </c>
      <c r="F39" s="11" t="s">
        <v>3</v>
      </c>
      <c r="G39" s="11" t="s">
        <v>17</v>
      </c>
    </row>
    <row r="40" spans="1:7" x14ac:dyDescent="0.3">
      <c r="A40" s="3">
        <v>0</v>
      </c>
      <c r="B40" s="3">
        <f>A40*A40</f>
        <v>0</v>
      </c>
      <c r="C40" s="3">
        <f>A40*A40*A40</f>
        <v>0</v>
      </c>
      <c r="D40" s="3">
        <f>A40*A40*A40*A40</f>
        <v>0</v>
      </c>
      <c r="E40" s="3">
        <f>B6</f>
        <v>2E-3</v>
      </c>
      <c r="F40" s="3">
        <f>C6</f>
        <v>7.0000000000000007E-2</v>
      </c>
      <c r="G40" s="3">
        <f>B40*E40</f>
        <v>0</v>
      </c>
    </row>
    <row r="41" spans="1:7" x14ac:dyDescent="0.3">
      <c r="A41" s="3">
        <v>1</v>
      </c>
      <c r="B41" s="3">
        <f t="shared" ref="B41:B48" si="8">A41*A41</f>
        <v>1</v>
      </c>
      <c r="C41" s="3">
        <f t="shared" ref="C41:C48" si="9">A41*A41*A41</f>
        <v>1</v>
      </c>
      <c r="D41" s="3">
        <f t="shared" ref="D41:D48" si="10">A41*A41*A41*A41</f>
        <v>1</v>
      </c>
      <c r="E41" s="3">
        <f t="shared" ref="E41:F41" si="11">B7</f>
        <v>4.0000000000000001E-3</v>
      </c>
      <c r="F41" s="3">
        <f t="shared" si="11"/>
        <v>0.18</v>
      </c>
      <c r="G41" s="3">
        <f t="shared" ref="G41:G48" si="12">B41*E41</f>
        <v>4.0000000000000001E-3</v>
      </c>
    </row>
    <row r="42" spans="1:7" x14ac:dyDescent="0.3">
      <c r="A42" s="3">
        <v>2</v>
      </c>
      <c r="B42" s="3">
        <f t="shared" si="8"/>
        <v>4</v>
      </c>
      <c r="C42" s="3">
        <f t="shared" si="9"/>
        <v>8</v>
      </c>
      <c r="D42" s="3">
        <f t="shared" si="10"/>
        <v>16</v>
      </c>
      <c r="E42" s="3">
        <f t="shared" ref="E42:F42" si="13">B8</f>
        <v>1.2999999999999999E-2</v>
      </c>
      <c r="F42" s="3">
        <f t="shared" si="13"/>
        <v>0.77999999999999992</v>
      </c>
      <c r="G42" s="3">
        <f t="shared" si="12"/>
        <v>5.1999999999999998E-2</v>
      </c>
    </row>
    <row r="43" spans="1:7" x14ac:dyDescent="0.3">
      <c r="A43" s="3">
        <v>3</v>
      </c>
      <c r="B43" s="3">
        <f t="shared" si="8"/>
        <v>9</v>
      </c>
      <c r="C43" s="3">
        <f t="shared" si="9"/>
        <v>27</v>
      </c>
      <c r="D43" s="3">
        <f t="shared" si="10"/>
        <v>81</v>
      </c>
      <c r="E43" s="3">
        <f t="shared" ref="E43:F43" si="14">B9</f>
        <v>4.2000000000000003E-2</v>
      </c>
      <c r="F43" s="3">
        <f t="shared" si="14"/>
        <v>3.1500000000000004</v>
      </c>
      <c r="G43" s="3">
        <f t="shared" si="12"/>
        <v>0.378</v>
      </c>
    </row>
    <row r="44" spans="1:7" x14ac:dyDescent="0.3">
      <c r="A44" s="3">
        <v>4</v>
      </c>
      <c r="B44" s="3">
        <f t="shared" si="8"/>
        <v>16</v>
      </c>
      <c r="C44" s="3">
        <f t="shared" si="9"/>
        <v>64</v>
      </c>
      <c r="D44" s="3">
        <f t="shared" si="10"/>
        <v>256</v>
      </c>
      <c r="E44" s="3">
        <f t="shared" ref="E44:F44" si="15">B10</f>
        <v>0.123</v>
      </c>
      <c r="F44" s="3">
        <f t="shared" si="15"/>
        <v>11.07</v>
      </c>
      <c r="G44" s="3">
        <f t="shared" si="12"/>
        <v>1.968</v>
      </c>
    </row>
    <row r="45" spans="1:7" x14ac:dyDescent="0.3">
      <c r="A45" s="3">
        <v>5</v>
      </c>
      <c r="B45" s="3">
        <f t="shared" si="8"/>
        <v>25</v>
      </c>
      <c r="C45" s="3">
        <f t="shared" si="9"/>
        <v>125</v>
      </c>
      <c r="D45" s="3">
        <f t="shared" si="10"/>
        <v>625</v>
      </c>
      <c r="E45" s="3">
        <f t="shared" ref="E45:F45" si="16">B11</f>
        <v>0.437</v>
      </c>
      <c r="F45" s="3">
        <f t="shared" si="16"/>
        <v>48.07</v>
      </c>
      <c r="G45" s="3">
        <f t="shared" si="12"/>
        <v>10.925000000000001</v>
      </c>
    </row>
    <row r="46" spans="1:7" x14ac:dyDescent="0.3">
      <c r="A46" s="3">
        <v>6</v>
      </c>
      <c r="B46" s="3">
        <f t="shared" si="8"/>
        <v>36</v>
      </c>
      <c r="C46" s="3">
        <f t="shared" si="9"/>
        <v>216</v>
      </c>
      <c r="D46" s="3">
        <f t="shared" si="10"/>
        <v>1296</v>
      </c>
      <c r="E46" s="3">
        <f t="shared" ref="E46:F46" si="17">B12</f>
        <v>1.42</v>
      </c>
      <c r="F46" s="3">
        <f t="shared" si="17"/>
        <v>184.6</v>
      </c>
      <c r="G46" s="3">
        <f t="shared" si="12"/>
        <v>51.12</v>
      </c>
    </row>
    <row r="47" spans="1:7" x14ac:dyDescent="0.3">
      <c r="A47" s="3">
        <v>7</v>
      </c>
      <c r="B47" s="3">
        <f t="shared" si="8"/>
        <v>49</v>
      </c>
      <c r="C47" s="3">
        <f t="shared" si="9"/>
        <v>343</v>
      </c>
      <c r="D47" s="3">
        <f t="shared" si="10"/>
        <v>2401</v>
      </c>
      <c r="E47" s="3">
        <f t="shared" ref="E47:F47" si="18">B13</f>
        <v>0</v>
      </c>
      <c r="F47" s="3">
        <f t="shared" si="18"/>
        <v>0</v>
      </c>
      <c r="G47" s="3">
        <f t="shared" si="12"/>
        <v>0</v>
      </c>
    </row>
    <row r="48" spans="1:7" x14ac:dyDescent="0.3">
      <c r="A48" s="3">
        <v>8</v>
      </c>
      <c r="B48" s="3">
        <f t="shared" si="8"/>
        <v>64</v>
      </c>
      <c r="C48" s="3">
        <f t="shared" si="9"/>
        <v>512</v>
      </c>
      <c r="D48" s="3">
        <f t="shared" si="10"/>
        <v>4096</v>
      </c>
      <c r="E48" s="3">
        <f t="shared" ref="E48:F48" si="19">B14</f>
        <v>0</v>
      </c>
      <c r="F48" s="3">
        <f t="shared" si="19"/>
        <v>0</v>
      </c>
      <c r="G48" s="3">
        <f t="shared" si="12"/>
        <v>0</v>
      </c>
    </row>
    <row r="49" spans="1:7" x14ac:dyDescent="0.3">
      <c r="A49" s="5">
        <f>A40+A41+A42+A43+A44+A45+A46+A47+A48</f>
        <v>36</v>
      </c>
      <c r="B49" s="5">
        <f t="shared" ref="B49:G49" si="20">B40+B41+B42+B43+B44+B45+B46+B47+B48</f>
        <v>204</v>
      </c>
      <c r="C49" s="5">
        <f t="shared" si="20"/>
        <v>1296</v>
      </c>
      <c r="D49" s="5">
        <f t="shared" si="20"/>
        <v>8772</v>
      </c>
      <c r="E49" s="5">
        <f t="shared" si="20"/>
        <v>2.0409999999999999</v>
      </c>
      <c r="F49" s="5">
        <f t="shared" si="20"/>
        <v>247.92</v>
      </c>
      <c r="G49" s="5">
        <f t="shared" si="20"/>
        <v>64.447000000000003</v>
      </c>
    </row>
    <row r="51" spans="1:7" x14ac:dyDescent="0.3">
      <c r="A51" s="20" t="s">
        <v>10</v>
      </c>
      <c r="B51" s="20"/>
      <c r="C51" s="20"/>
      <c r="D51" s="20"/>
      <c r="E51" s="20"/>
    </row>
    <row r="52" spans="1:7" x14ac:dyDescent="0.3">
      <c r="A52" s="5">
        <f>D49</f>
        <v>8772</v>
      </c>
      <c r="B52" s="5">
        <f>C49</f>
        <v>1296</v>
      </c>
      <c r="C52" s="5">
        <f>B49</f>
        <v>204</v>
      </c>
      <c r="D52" s="12"/>
      <c r="E52" s="5">
        <f>G49</f>
        <v>64.447000000000003</v>
      </c>
    </row>
    <row r="53" spans="1:7" x14ac:dyDescent="0.3">
      <c r="A53" s="5">
        <f>C49</f>
        <v>1296</v>
      </c>
      <c r="B53" s="5">
        <f>B49</f>
        <v>204</v>
      </c>
      <c r="C53" s="5">
        <f>A49</f>
        <v>36</v>
      </c>
      <c r="D53" s="12"/>
      <c r="E53" s="5">
        <f>F49</f>
        <v>247.92</v>
      </c>
    </row>
    <row r="54" spans="1:7" x14ac:dyDescent="0.3">
      <c r="A54" s="5">
        <f>B49</f>
        <v>204</v>
      </c>
      <c r="B54" s="5">
        <f>A49</f>
        <v>36</v>
      </c>
      <c r="C54" s="5">
        <v>9</v>
      </c>
      <c r="D54" s="12"/>
      <c r="E54" s="5">
        <f>E49</f>
        <v>2.0409999999999999</v>
      </c>
    </row>
    <row r="55" spans="1:7" x14ac:dyDescent="0.3">
      <c r="A55" s="12"/>
      <c r="B55" s="12"/>
      <c r="C55" s="12"/>
      <c r="D55" s="12"/>
      <c r="E55" s="12"/>
    </row>
    <row r="56" spans="1:7" x14ac:dyDescent="0.3">
      <c r="A56" s="12" cm="1">
        <f t="array" ref="A56:C58">MINVERSE(A52:C54)</f>
        <v>3.246753246753234E-3</v>
      </c>
      <c r="B56" s="12">
        <v>-2.5974025974025872E-2</v>
      </c>
      <c r="C56" s="12">
        <v>3.0303030303030155E-2</v>
      </c>
      <c r="D56" s="11" t="s">
        <v>18</v>
      </c>
      <c r="E56" s="11">
        <f t="array" ref="E56:E58">MMULT(A56:C58,E52:E54)</f>
        <v>-6.1683885281385038</v>
      </c>
    </row>
    <row r="57" spans="1:7" x14ac:dyDescent="0.3">
      <c r="A57" s="12">
        <v>-2.5974025974025865E-2</v>
      </c>
      <c r="B57" s="12">
        <v>0.22445887445887355</v>
      </c>
      <c r="C57" s="12">
        <v>-0.30909090909090775</v>
      </c>
      <c r="D57" s="11" t="s">
        <v>19</v>
      </c>
      <c r="E57" s="11">
        <v>53.343041558441342</v>
      </c>
    </row>
    <row r="58" spans="1:7" x14ac:dyDescent="0.3">
      <c r="A58" s="12">
        <v>3.0303030303030151E-2</v>
      </c>
      <c r="B58" s="12">
        <v>-0.30909090909090775</v>
      </c>
      <c r="C58" s="12">
        <v>0.66060606060605864</v>
      </c>
      <c r="D58" s="11" t="s">
        <v>20</v>
      </c>
      <c r="E58" s="11">
        <v>-73.32858181818149</v>
      </c>
    </row>
  </sheetData>
  <mergeCells count="3">
    <mergeCell ref="A1:J1"/>
    <mergeCell ref="A19:D19"/>
    <mergeCell ref="A51:E5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Святослав Маркович</cp:lastModifiedBy>
  <dcterms:created xsi:type="dcterms:W3CDTF">2015-06-05T18:19:34Z</dcterms:created>
  <dcterms:modified xsi:type="dcterms:W3CDTF">2023-01-09T18:10:14Z</dcterms:modified>
</cp:coreProperties>
</file>