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G:\0-编辑-MG\000-编辑组项目\孔慧\2024\6-1_p825_肺腺癌_孔慧\P825_raw experimental data\data\"/>
    </mc:Choice>
  </mc:AlternateContent>
  <xr:revisionPtr revIDLastSave="0" documentId="13_ncr:1_{5D751069-16FA-4F1A-83BB-8D7E85CAA10F}" xr6:coauthVersionLast="47" xr6:coauthVersionMax="47" xr10:uidLastSave="{00000000-0000-0000-0000-000000000000}"/>
  <bookViews>
    <workbookView xWindow="-110" yWindow="-110" windowWidth="21820" windowHeight="13900" activeTab="1" xr2:uid="{00000000-000D-0000-FFFF-FFFF00000000}"/>
  </bookViews>
  <sheets>
    <sheet name="result" sheetId="1" r:id="rId1"/>
    <sheet name="raw data" sheetId="2" r:id="rId2"/>
    <sheet name="Invasion" sheetId="3" r:id="rId3"/>
    <sheet name="Wound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4" l="1"/>
  <c r="H3" i="4"/>
  <c r="J2" i="4"/>
  <c r="H7" i="4" s="1"/>
  <c r="I7" i="4" s="1"/>
  <c r="H2" i="4"/>
  <c r="C2" i="4"/>
  <c r="C7" i="4" s="1"/>
  <c r="D7" i="4" s="1"/>
  <c r="E2" i="3"/>
  <c r="C6" i="4" l="1"/>
  <c r="D6" i="4" s="1"/>
  <c r="C5" i="4"/>
  <c r="D5" i="4" s="1"/>
  <c r="H5" i="4"/>
  <c r="I5" i="4" s="1"/>
  <c r="H6" i="4"/>
  <c r="I6" i="4" s="1"/>
  <c r="K5" i="4" l="1"/>
  <c r="D25" i="1"/>
  <c r="F25" i="1" s="1"/>
  <c r="D24" i="1"/>
  <c r="F24" i="1" s="1"/>
  <c r="D23" i="1"/>
  <c r="F23" i="1" s="1"/>
  <c r="D22" i="1"/>
  <c r="F22" i="1" s="1"/>
  <c r="D21" i="1"/>
  <c r="F21" i="1" s="1"/>
  <c r="D20" i="1"/>
  <c r="F20" i="1" s="1"/>
  <c r="D19" i="1"/>
  <c r="F19" i="1" s="1"/>
  <c r="D18" i="1"/>
  <c r="F18" i="1" s="1"/>
  <c r="D17" i="1"/>
  <c r="F17" i="1" s="1"/>
  <c r="D16" i="1"/>
  <c r="F16" i="1" s="1"/>
  <c r="D15" i="1"/>
  <c r="F15" i="1" s="1"/>
  <c r="D14" i="1"/>
  <c r="F14" i="1" s="1"/>
  <c r="D13" i="1"/>
  <c r="F13" i="1" s="1"/>
  <c r="D12" i="1"/>
  <c r="F12" i="1" s="1"/>
  <c r="D11" i="1"/>
  <c r="F11" i="1" s="1"/>
  <c r="D10" i="1"/>
  <c r="F10" i="1" s="1"/>
  <c r="D9" i="1"/>
  <c r="F9" i="1" s="1"/>
  <c r="D8" i="1"/>
  <c r="F8" i="1" s="1"/>
  <c r="D7" i="1"/>
  <c r="F7" i="1" s="1"/>
  <c r="D6" i="1"/>
  <c r="F6" i="1" s="1"/>
  <c r="D5" i="1"/>
  <c r="F5" i="1" s="1"/>
  <c r="D4" i="1"/>
  <c r="F4" i="1" s="1"/>
  <c r="D3" i="1"/>
  <c r="F3" i="1" s="1"/>
  <c r="D2" i="1"/>
  <c r="F2" i="1" s="1"/>
  <c r="G20" i="1" l="1"/>
  <c r="G21" i="1" s="1"/>
  <c r="G22" i="1" s="1"/>
  <c r="G23" i="1" s="1"/>
  <c r="G24" i="1" s="1"/>
  <c r="G25" i="1" s="1"/>
  <c r="H25" i="1" s="1"/>
  <c r="I25" i="1" s="1"/>
  <c r="G14" i="1"/>
  <c r="G15" i="1" s="1"/>
  <c r="G8" i="1"/>
  <c r="G9" i="1" s="1"/>
  <c r="G10" i="1" s="1"/>
  <c r="G11" i="1" s="1"/>
  <c r="G12" i="1" s="1"/>
  <c r="G13" i="1" s="1"/>
  <c r="H13" i="1" s="1"/>
  <c r="I13" i="1" s="1"/>
  <c r="G2" i="1"/>
  <c r="G3" i="1" s="1"/>
  <c r="G4" i="1" s="1"/>
  <c r="G5" i="1" s="1"/>
  <c r="G6" i="1" s="1"/>
  <c r="G7" i="1" s="1"/>
  <c r="H7" i="1" s="1"/>
  <c r="I7" i="1" s="1"/>
  <c r="H24" i="1" l="1"/>
  <c r="I24" i="1" s="1"/>
  <c r="H23" i="1"/>
  <c r="I23" i="1" s="1"/>
  <c r="J23" i="1" s="1"/>
  <c r="H22" i="1"/>
  <c r="I22" i="1" s="1"/>
  <c r="H21" i="1"/>
  <c r="I21" i="1" s="1"/>
  <c r="H20" i="1"/>
  <c r="I20" i="1" s="1"/>
  <c r="G16" i="1"/>
  <c r="H15" i="1"/>
  <c r="I15" i="1" s="1"/>
  <c r="H14" i="1"/>
  <c r="I14" i="1" s="1"/>
  <c r="H10" i="1"/>
  <c r="I10" i="1" s="1"/>
  <c r="H12" i="1"/>
  <c r="I12" i="1" s="1"/>
  <c r="H9" i="1"/>
  <c r="I9" i="1" s="1"/>
  <c r="H11" i="1"/>
  <c r="I11" i="1" s="1"/>
  <c r="H8" i="1"/>
  <c r="I8" i="1" s="1"/>
  <c r="H6" i="1"/>
  <c r="I6" i="1" s="1"/>
  <c r="H4" i="1"/>
  <c r="I4" i="1" s="1"/>
  <c r="H3" i="1"/>
  <c r="I3" i="1" s="1"/>
  <c r="H5" i="1"/>
  <c r="I5" i="1" s="1"/>
  <c r="H2" i="1"/>
  <c r="I2" i="1" s="1"/>
  <c r="K23" i="1" l="1"/>
  <c r="L23" i="1"/>
  <c r="K20" i="1"/>
  <c r="J20" i="1"/>
  <c r="G17" i="1"/>
  <c r="H16" i="1"/>
  <c r="I16" i="1" s="1"/>
  <c r="K14" i="1" s="1"/>
  <c r="K8" i="1"/>
  <c r="J8" i="1"/>
  <c r="L11" i="1"/>
  <c r="J11" i="1"/>
  <c r="K11" i="1"/>
  <c r="K2" i="1"/>
  <c r="J2" i="1"/>
  <c r="L5" i="1"/>
  <c r="J5" i="1"/>
  <c r="K5" i="1"/>
  <c r="H17" i="1" l="1"/>
  <c r="I17" i="1" s="1"/>
  <c r="G18" i="1"/>
  <c r="J14" i="1"/>
  <c r="G19" i="1" l="1"/>
  <c r="H19" i="1" s="1"/>
  <c r="I19" i="1" s="1"/>
  <c r="H18" i="1"/>
  <c r="I18" i="1" s="1"/>
  <c r="K17" i="1" s="1"/>
  <c r="J17" i="1"/>
  <c r="L17" i="1"/>
</calcChain>
</file>

<file path=xl/sharedStrings.xml><?xml version="1.0" encoding="utf-8"?>
<sst xmlns="http://schemas.openxmlformats.org/spreadsheetml/2006/main" count="196" uniqueCount="63">
  <si>
    <t xml:space="preserve">Cq   </t>
  </si>
  <si>
    <t>Cq Mean</t>
  </si>
  <si>
    <t>target gene</t>
  </si>
  <si>
    <t>expression</t>
  </si>
  <si>
    <t>average</t>
  </si>
  <si>
    <t>p value</t>
  </si>
  <si>
    <t>GAPDH</t>
  </si>
  <si>
    <t>BEAS-2B</t>
  </si>
  <si>
    <t>A549</t>
  </si>
  <si>
    <t>A549</t>
    <phoneticPr fontId="1" type="noConversion"/>
  </si>
  <si>
    <t>GJB3</t>
  </si>
  <si>
    <t>CPA3</t>
  </si>
  <si>
    <t>DKK1</t>
  </si>
  <si>
    <t>KRT6A</t>
  </si>
  <si>
    <t>A01</t>
  </si>
  <si>
    <t>FAM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</si>
  <si>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</si>
  <si>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</si>
  <si>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</si>
  <si>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</si>
  <si>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</si>
  <si>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</si>
  <si>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</si>
  <si>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</si>
  <si>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</si>
  <si>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</si>
  <si>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</si>
  <si>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</si>
  <si>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</si>
  <si>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</si>
  <si>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</si>
  <si>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</si>
  <si>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</si>
  <si>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</si>
  <si>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</si>
  <si>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</si>
  <si>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</si>
  <si>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</si>
  <si>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B12</t>
  </si>
  <si>
    <t>C01</t>
  </si>
  <si>
    <t>C02</t>
  </si>
  <si>
    <t>C03</t>
  </si>
  <si>
    <t>C04</t>
  </si>
  <si>
    <t>C05</t>
  </si>
  <si>
    <t>C06</t>
  </si>
  <si>
    <t>GAPDH</t>
    <phoneticPr fontId="1" type="noConversion"/>
  </si>
  <si>
    <t>GJB3</t>
    <phoneticPr fontId="1" type="noConversion"/>
  </si>
  <si>
    <t>CPA3</t>
    <phoneticPr fontId="1" type="noConversion"/>
  </si>
  <si>
    <t>DKK1</t>
    <phoneticPr fontId="1" type="noConversion"/>
  </si>
  <si>
    <t>KRT6A</t>
    <phoneticPr fontId="1" type="noConversion"/>
  </si>
  <si>
    <t>si-NC</t>
    <phoneticPr fontId="1" type="noConversion"/>
  </si>
  <si>
    <t>P</t>
    <phoneticPr fontId="1" type="noConversion"/>
  </si>
  <si>
    <t>Invasion</t>
    <phoneticPr fontId="1" type="noConversion"/>
  </si>
  <si>
    <t>blank area</t>
    <phoneticPr fontId="1" type="noConversion"/>
  </si>
  <si>
    <t>Migration rate%</t>
    <phoneticPr fontId="1" type="noConversion"/>
  </si>
  <si>
    <t>p</t>
    <phoneticPr fontId="1" type="noConversion"/>
  </si>
  <si>
    <t>si-GJB3</t>
    <phoneticPr fontId="1" type="noConversion"/>
  </si>
  <si>
    <t>CT value</t>
    <phoneticPr fontId="1" type="noConversion"/>
  </si>
  <si>
    <t>TM value</t>
    <phoneticPr fontId="1" type="noConversion"/>
  </si>
  <si>
    <t>target gene</t>
    <phoneticPr fontId="1" type="noConversion"/>
  </si>
  <si>
    <t>sample</t>
    <phoneticPr fontId="1" type="noConversion"/>
  </si>
  <si>
    <t>Hole</t>
  </si>
  <si>
    <t>channel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</si>
</sst>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###0.00;\-###0.00"/>
  </numFmts>
  <fonts count="10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8.25"/>
      <name val="Microsoft Sans Serif"/>
      <family val="2"/>
    </font>
    <font>
      <b/>
      <sz val="8.25"/>
      <name val="Microsoft Sans Serif"/>
      <family val="2"/>
    </font>
    <font>
      <sz val="12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0.5"/>
      <color theme="1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0"/>
      <name val="Arial"/>
      <family val="2"/>
    </font>
    <font>
      <sz val="12"/>
      <color theme="1"/>
      <name val="等线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>
      <alignment vertical="top"/>
      <protection locked="0"/>
    </xf>
    <xf numFmtId="9" fontId="7" fillId="0" borderId="0" applyFont="0" applyFill="0" applyBorder="0" applyAlignment="0" applyProtection="0">
      <alignment vertical="center"/>
    </xf>
  </cellStyleXfs>
  <cellXfs count="11">
    <xf numFmtId="0" fontId="0" fillId="0" borderId="0" xfId="0"/>
    <xf numFmtId="0" fontId="0" fillId="0" borderId="0" xfId="0" applyAlignment="1">
      <alignment vertical="center"/>
    </xf>
    <xf numFmtId="176" fontId="0" fillId="0" borderId="0" xfId="0" applyNumberFormat="1"/>
    <xf numFmtId="0" fontId="0" fillId="0" borderId="0" xfId="0" applyAlignment="1">
      <alignment horizontal="center"/>
    </xf>
    <xf numFmtId="177" fontId="3" fillId="0" borderId="0" xfId="1" applyNumberFormat="1" applyFont="1" applyAlignment="1" applyProtection="1">
      <alignment horizontal="center" vertical="center"/>
    </xf>
    <xf numFmtId="0" fontId="4" fillId="0" borderId="0" xfId="0" applyFont="1" applyAlignment="1">
      <alignment vertical="center"/>
    </xf>
    <xf numFmtId="0" fontId="5" fillId="0" borderId="0" xfId="0" applyFont="1"/>
    <xf numFmtId="0" fontId="8" fillId="0" borderId="0" xfId="0" applyFont="1"/>
    <xf numFmtId="9" fontId="0" fillId="0" borderId="0" xfId="2" applyFont="1" applyAlignment="1"/>
    <xf numFmtId="0" fontId="9" fillId="0" borderId="0" xfId="0" applyFont="1"/>
    <xf numFmtId="0" fontId="6" fillId="0" borderId="0" xfId="0" applyFont="1" applyAlignment="1">
      <alignment horizontal="center" vertical="center"/>
    </xf>
  </cellXfs>
  <cellStyles count="3">
    <cellStyle name="Normal" xfId="1" xr:uid="{5489C728-0FA2-469D-AE0D-E0DE920BD15D}"/>
    <cellStyle name="百分比" xfId="2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5"/>
  <sheetViews>
    <sheetView workbookViewId="0">
      <selection activeCell="S29" sqref="S29"/>
    </sheetView>
  </sheetViews>
  <sheetFormatPr defaultRowHeight="14" x14ac:dyDescent="0.3"/>
  <sheetData>
    <row r="1" spans="1:19" s="1" customFormat="1" x14ac:dyDescent="0.3">
      <c r="A1"/>
      <c r="B1"/>
      <c r="C1" s="2" t="s">
        <v>0</v>
      </c>
      <c r="D1" s="2" t="s">
        <v>1</v>
      </c>
      <c r="E1" s="1" t="s">
        <v>2</v>
      </c>
      <c r="F1"/>
      <c r="G1"/>
      <c r="H1"/>
      <c r="I1" t="s">
        <v>3</v>
      </c>
      <c r="J1" t="s">
        <v>4</v>
      </c>
      <c r="K1"/>
      <c r="L1" s="3" t="s">
        <v>5</v>
      </c>
      <c r="O1" s="4"/>
      <c r="P1" s="4"/>
      <c r="Q1" s="4"/>
      <c r="R1" s="4"/>
      <c r="S1" s="4"/>
    </row>
    <row r="2" spans="1:19" s="1" customFormat="1" x14ac:dyDescent="0.3">
      <c r="A2" s="1" t="s">
        <v>7</v>
      </c>
      <c r="B2" t="s">
        <v>6</v>
      </c>
      <c r="C2" s="1">
        <v>14.47</v>
      </c>
      <c r="D2" s="2">
        <f>AVERAGE(C2:C4)</f>
        <v>14.530000000000001</v>
      </c>
      <c r="E2" s="1">
        <v>29.64</v>
      </c>
      <c r="F2" s="2">
        <f>E2-D2</f>
        <v>15.11</v>
      </c>
      <c r="G2" s="2">
        <f>AVERAGE(F2:F4)</f>
        <v>15.126666666666665</v>
      </c>
      <c r="H2" s="2">
        <f>F2-G2</f>
        <v>-1.6666666666665719E-2</v>
      </c>
      <c r="I2">
        <f>POWER(2,-H2)</f>
        <v>1.0116194403019219</v>
      </c>
      <c r="J2">
        <f>AVERAGE(I2:I4)</f>
        <v>1.0007062839670666</v>
      </c>
      <c r="K2">
        <f>STDEV(I2:I4)</f>
        <v>4.5796061809563714E-2</v>
      </c>
      <c r="L2"/>
      <c r="M2" s="10" t="s">
        <v>46</v>
      </c>
      <c r="Q2" s="4"/>
      <c r="R2" s="4"/>
      <c r="S2" s="4"/>
    </row>
    <row r="3" spans="1:19" s="1" customFormat="1" x14ac:dyDescent="0.3">
      <c r="A3" s="1" t="s">
        <v>7</v>
      </c>
      <c r="B3" t="s">
        <v>6</v>
      </c>
      <c r="C3" s="1">
        <v>14.49</v>
      </c>
      <c r="D3" s="2">
        <f>AVERAGE(C2:C4)</f>
        <v>14.530000000000001</v>
      </c>
      <c r="E3" s="1">
        <v>29.6</v>
      </c>
      <c r="F3" s="2">
        <f t="shared" ref="F3:F7" si="0">E3-D3</f>
        <v>15.07</v>
      </c>
      <c r="G3" s="2">
        <f>G2</f>
        <v>15.126666666666665</v>
      </c>
      <c r="H3" s="2">
        <f t="shared" ref="H3:H7" si="1">F3-G3</f>
        <v>-5.6666666666664867E-2</v>
      </c>
      <c r="I3">
        <f t="shared" ref="I3:I7" si="2">POWER(2,-H3)</f>
        <v>1.0400599338884764</v>
      </c>
      <c r="J3"/>
      <c r="K3"/>
      <c r="L3"/>
      <c r="M3" s="10"/>
      <c r="Q3" s="4"/>
      <c r="R3" s="4"/>
      <c r="S3" s="4"/>
    </row>
    <row r="4" spans="1:19" s="1" customFormat="1" x14ac:dyDescent="0.3">
      <c r="A4" s="1" t="s">
        <v>7</v>
      </c>
      <c r="B4" t="s">
        <v>6</v>
      </c>
      <c r="C4" s="1">
        <v>14.63</v>
      </c>
      <c r="D4" s="2">
        <f>AVERAGE(C2:C4)</f>
        <v>14.530000000000001</v>
      </c>
      <c r="E4" s="1">
        <v>29.73</v>
      </c>
      <c r="F4" s="2">
        <f t="shared" si="0"/>
        <v>15.2</v>
      </c>
      <c r="G4" s="2">
        <f t="shared" ref="G4:G7" si="3">G3</f>
        <v>15.126666666666665</v>
      </c>
      <c r="H4" s="2">
        <f t="shared" si="1"/>
        <v>7.3333333333334139E-2</v>
      </c>
      <c r="I4">
        <f t="shared" si="2"/>
        <v>0.95043947771080151</v>
      </c>
      <c r="J4"/>
      <c r="K4"/>
      <c r="L4"/>
      <c r="M4" s="10"/>
      <c r="Q4" s="4"/>
      <c r="R4" s="4"/>
      <c r="S4" s="4"/>
    </row>
    <row r="5" spans="1:19" s="1" customFormat="1" ht="15.5" x14ac:dyDescent="0.3">
      <c r="A5" s="5" t="s">
        <v>9</v>
      </c>
      <c r="B5" t="s">
        <v>6</v>
      </c>
      <c r="C5" s="1">
        <v>14.85</v>
      </c>
      <c r="D5" s="2">
        <f>AVERAGE(C5:C7)</f>
        <v>14.886666666666665</v>
      </c>
      <c r="E5" s="1">
        <v>28.42</v>
      </c>
      <c r="F5" s="2">
        <f t="shared" si="0"/>
        <v>13.533333333333337</v>
      </c>
      <c r="G5" s="2">
        <f t="shared" si="3"/>
        <v>15.126666666666665</v>
      </c>
      <c r="H5" s="2">
        <f t="shared" si="1"/>
        <v>-1.5933333333333284</v>
      </c>
      <c r="I5">
        <f t="shared" si="2"/>
        <v>3.017457253500456</v>
      </c>
      <c r="J5">
        <f>AVERAGE(I5:I7)</f>
        <v>2.7758755009700118</v>
      </c>
      <c r="K5">
        <f>STDEV(I5:I7)</f>
        <v>0.21890336439028846</v>
      </c>
      <c r="L5" s="6">
        <f>IF(_xlfn.F.TEST(I2:I4,I5:I7)&gt;0.05,_xlfn.T.TEST(I2:I4,I5:I7,2,2),_xlfn.T.TEST(I2:I4,I5:I7,2,3))</f>
        <v>1.6218183815118031E-4</v>
      </c>
      <c r="M5" s="10"/>
      <c r="O5" s="4"/>
      <c r="P5" s="4"/>
      <c r="Q5" s="4"/>
      <c r="R5" s="4"/>
      <c r="S5" s="4"/>
    </row>
    <row r="6" spans="1:19" s="1" customFormat="1" ht="15.5" x14ac:dyDescent="0.3">
      <c r="A6" s="5" t="s">
        <v>9</v>
      </c>
      <c r="B6" t="s">
        <v>6</v>
      </c>
      <c r="C6" s="1">
        <v>14.92</v>
      </c>
      <c r="D6" s="2">
        <f>AVERAGE(C5:C7)</f>
        <v>14.886666666666665</v>
      </c>
      <c r="E6" s="1">
        <v>28.57</v>
      </c>
      <c r="F6" s="2">
        <f t="shared" si="0"/>
        <v>13.683333333333335</v>
      </c>
      <c r="G6" s="2">
        <f t="shared" si="3"/>
        <v>15.126666666666665</v>
      </c>
      <c r="H6" s="2">
        <f t="shared" si="1"/>
        <v>-1.4433333333333298</v>
      </c>
      <c r="I6">
        <f t="shared" si="2"/>
        <v>2.7194847456256936</v>
      </c>
      <c r="J6"/>
      <c r="K6"/>
      <c r="L6"/>
      <c r="M6" s="10"/>
      <c r="O6" s="4"/>
      <c r="P6" s="4"/>
      <c r="Q6" s="4"/>
      <c r="R6" s="4"/>
      <c r="S6" s="4"/>
    </row>
    <row r="7" spans="1:19" s="1" customFormat="1" ht="15.5" x14ac:dyDescent="0.3">
      <c r="A7" s="5" t="s">
        <v>8</v>
      </c>
      <c r="B7" t="s">
        <v>6</v>
      </c>
      <c r="C7" s="1">
        <v>14.89</v>
      </c>
      <c r="D7" s="2">
        <f>AVERAGE(C5:C7)</f>
        <v>14.886666666666665</v>
      </c>
      <c r="E7" s="1">
        <v>28.64</v>
      </c>
      <c r="F7" s="2">
        <f t="shared" si="0"/>
        <v>13.753333333333336</v>
      </c>
      <c r="G7" s="2">
        <f t="shared" si="3"/>
        <v>15.126666666666665</v>
      </c>
      <c r="H7" s="2">
        <f t="shared" si="1"/>
        <v>-1.3733333333333295</v>
      </c>
      <c r="I7">
        <f t="shared" si="2"/>
        <v>2.590684503783887</v>
      </c>
      <c r="J7"/>
      <c r="K7"/>
      <c r="L7"/>
      <c r="M7" s="10"/>
      <c r="O7" s="4"/>
      <c r="P7" s="4"/>
      <c r="Q7" s="4"/>
      <c r="R7" s="4"/>
      <c r="S7" s="4"/>
    </row>
    <row r="8" spans="1:19" s="1" customFormat="1" x14ac:dyDescent="0.3">
      <c r="A8" s="1" t="s">
        <v>7</v>
      </c>
      <c r="B8" t="s">
        <v>6</v>
      </c>
      <c r="C8" s="1">
        <v>14.47</v>
      </c>
      <c r="D8" s="2">
        <f>AVERAGE(C8:C10)</f>
        <v>14.530000000000001</v>
      </c>
      <c r="E8" s="1">
        <v>33.25</v>
      </c>
      <c r="F8" s="2">
        <f>E8-D8</f>
        <v>18.72</v>
      </c>
      <c r="G8" s="2">
        <f>AVERAGE(F8:F10)</f>
        <v>18.453333333333333</v>
      </c>
      <c r="H8" s="2">
        <f>F8-G8</f>
        <v>0.26666666666666572</v>
      </c>
      <c r="I8">
        <f>POWER(2,-H8)</f>
        <v>0.8312378961427882</v>
      </c>
      <c r="J8">
        <f>AVERAGE(I8:I10)</f>
        <v>1.0139946455372013</v>
      </c>
      <c r="K8">
        <f>STDEV(I8:I10)</f>
        <v>0.20946240681069675</v>
      </c>
      <c r="L8"/>
      <c r="M8" s="10" t="s">
        <v>47</v>
      </c>
      <c r="Q8" s="4"/>
      <c r="R8" s="4"/>
      <c r="S8" s="4"/>
    </row>
    <row r="9" spans="1:19" s="1" customFormat="1" x14ac:dyDescent="0.3">
      <c r="A9" s="1" t="s">
        <v>7</v>
      </c>
      <c r="B9" t="s">
        <v>6</v>
      </c>
      <c r="C9" s="1">
        <v>14.49</v>
      </c>
      <c r="D9" s="2">
        <f>AVERAGE(C8:C10)</f>
        <v>14.530000000000001</v>
      </c>
      <c r="E9" s="1">
        <v>32.67</v>
      </c>
      <c r="F9" s="2">
        <f t="shared" ref="F9:F13" si="4">E9-D9</f>
        <v>18.14</v>
      </c>
      <c r="G9" s="2">
        <f>G8</f>
        <v>18.453333333333333</v>
      </c>
      <c r="H9" s="2">
        <f t="shared" ref="H9:H13" si="5">F9-G9</f>
        <v>-0.31333333333333258</v>
      </c>
      <c r="I9">
        <f t="shared" ref="I9:I13" si="6">POWER(2,-H9)</f>
        <v>1.2425753444859327</v>
      </c>
      <c r="J9"/>
      <c r="K9"/>
      <c r="L9"/>
      <c r="M9" s="10"/>
      <c r="Q9" s="4"/>
      <c r="R9" s="4"/>
      <c r="S9" s="4"/>
    </row>
    <row r="10" spans="1:19" s="1" customFormat="1" x14ac:dyDescent="0.3">
      <c r="A10" s="1" t="s">
        <v>7</v>
      </c>
      <c r="B10" t="s">
        <v>6</v>
      </c>
      <c r="C10" s="1">
        <v>14.63</v>
      </c>
      <c r="D10" s="2">
        <f>AVERAGE(C8:C10)</f>
        <v>14.530000000000001</v>
      </c>
      <c r="E10" s="1">
        <v>33.03</v>
      </c>
      <c r="F10" s="2">
        <f t="shared" si="4"/>
        <v>18.5</v>
      </c>
      <c r="G10" s="2">
        <f t="shared" ref="G10:G13" si="7">G9</f>
        <v>18.453333333333333</v>
      </c>
      <c r="H10" s="2">
        <f t="shared" si="5"/>
        <v>4.6666666666666856E-2</v>
      </c>
      <c r="I10">
        <f t="shared" si="6"/>
        <v>0.96817069598288297</v>
      </c>
      <c r="J10"/>
      <c r="K10"/>
      <c r="L10"/>
      <c r="M10" s="10"/>
      <c r="Q10" s="4"/>
      <c r="R10" s="4"/>
      <c r="S10" s="4"/>
    </row>
    <row r="11" spans="1:19" s="1" customFormat="1" ht="15.5" x14ac:dyDescent="0.3">
      <c r="A11" s="5" t="s">
        <v>9</v>
      </c>
      <c r="B11" t="s">
        <v>6</v>
      </c>
      <c r="C11" s="1">
        <v>14.85</v>
      </c>
      <c r="D11" s="2">
        <f>AVERAGE(C11:C13)</f>
        <v>14.886666666666665</v>
      </c>
      <c r="E11" s="1">
        <v>32.130000000000003</v>
      </c>
      <c r="F11" s="2">
        <f t="shared" si="4"/>
        <v>17.243333333333339</v>
      </c>
      <c r="G11" s="2">
        <f t="shared" si="7"/>
        <v>18.453333333333333</v>
      </c>
      <c r="H11" s="2">
        <f t="shared" si="5"/>
        <v>-1.2099999999999937</v>
      </c>
      <c r="I11">
        <f t="shared" si="6"/>
        <v>2.3133763678105645</v>
      </c>
      <c r="J11">
        <f>AVERAGE(I11:I13)</f>
        <v>2.1572776136064697</v>
      </c>
      <c r="K11">
        <f>STDEV(I11:I13)</f>
        <v>0.15669150984547642</v>
      </c>
      <c r="L11" s="6">
        <f>IF(_xlfn.F.TEST(I8:I10,I11:I13)&gt;0.05,_xlfn.T.TEST(I8:I10,I11:I13,2,2),_xlfn.T.TEST(I8:I10,I11:I13,2,3))</f>
        <v>1.6324454710734575E-3</v>
      </c>
      <c r="M11" s="10"/>
      <c r="O11" s="4"/>
      <c r="P11" s="4"/>
      <c r="Q11" s="4"/>
      <c r="R11" s="4"/>
      <c r="S11" s="4"/>
    </row>
    <row r="12" spans="1:19" s="1" customFormat="1" ht="15.5" x14ac:dyDescent="0.3">
      <c r="A12" s="5" t="s">
        <v>9</v>
      </c>
      <c r="B12" t="s">
        <v>6</v>
      </c>
      <c r="C12" s="1">
        <v>14.92</v>
      </c>
      <c r="D12" s="2">
        <f>AVERAGE(C11:C13)</f>
        <v>14.886666666666665</v>
      </c>
      <c r="E12" s="1">
        <v>32.340000000000003</v>
      </c>
      <c r="F12" s="2">
        <f t="shared" si="4"/>
        <v>17.45333333333334</v>
      </c>
      <c r="G12" s="2">
        <f t="shared" si="7"/>
        <v>18.453333333333333</v>
      </c>
      <c r="H12" s="2">
        <f t="shared" si="5"/>
        <v>-0.99999999999999289</v>
      </c>
      <c r="I12">
        <f t="shared" si="6"/>
        <v>1.9999999999999902</v>
      </c>
      <c r="J12"/>
      <c r="K12"/>
      <c r="L12"/>
      <c r="M12" s="10"/>
      <c r="O12" s="4"/>
      <c r="P12" s="4"/>
      <c r="Q12" s="4"/>
      <c r="R12" s="4"/>
      <c r="S12" s="4"/>
    </row>
    <row r="13" spans="1:19" s="1" customFormat="1" ht="15.5" x14ac:dyDescent="0.3">
      <c r="A13" s="5" t="s">
        <v>8</v>
      </c>
      <c r="B13" t="s">
        <v>6</v>
      </c>
      <c r="C13" s="1">
        <v>14.89</v>
      </c>
      <c r="D13" s="2">
        <f>AVERAGE(C11:C13)</f>
        <v>14.886666666666665</v>
      </c>
      <c r="E13" s="1">
        <v>32.229999999999997</v>
      </c>
      <c r="F13" s="2">
        <f t="shared" si="4"/>
        <v>17.343333333333334</v>
      </c>
      <c r="G13" s="2">
        <f t="shared" si="7"/>
        <v>18.453333333333333</v>
      </c>
      <c r="H13" s="2">
        <f t="shared" si="5"/>
        <v>-1.1099999999999994</v>
      </c>
      <c r="I13">
        <f t="shared" si="6"/>
        <v>2.1584564730088536</v>
      </c>
      <c r="J13"/>
      <c r="K13"/>
      <c r="L13"/>
      <c r="M13" s="10"/>
      <c r="O13" s="4"/>
      <c r="P13" s="4"/>
      <c r="Q13" s="4"/>
      <c r="R13" s="4"/>
      <c r="S13" s="4"/>
    </row>
    <row r="14" spans="1:19" s="1" customFormat="1" x14ac:dyDescent="0.3">
      <c r="A14" s="1" t="s">
        <v>7</v>
      </c>
      <c r="B14" t="s">
        <v>6</v>
      </c>
      <c r="C14" s="1">
        <v>14.47</v>
      </c>
      <c r="D14" s="2">
        <f>AVERAGE(C14:C16)</f>
        <v>14.530000000000001</v>
      </c>
      <c r="E14" s="1">
        <v>32.53</v>
      </c>
      <c r="F14" s="2">
        <f>E14-D14</f>
        <v>18</v>
      </c>
      <c r="G14" s="2">
        <f>AVERAGE(F14:F16)</f>
        <v>18.053333333333331</v>
      </c>
      <c r="H14" s="2">
        <f>F14-G14</f>
        <v>-5.3333333333331012E-2</v>
      </c>
      <c r="I14">
        <f>POWER(2,-H14)</f>
        <v>1.0376596591597458</v>
      </c>
      <c r="J14">
        <f>AVERAGE(I14:I16)</f>
        <v>1.0038843821606678</v>
      </c>
      <c r="K14">
        <f>STDEV(I14:I16)</f>
        <v>0.10635332908938017</v>
      </c>
      <c r="L14"/>
      <c r="M14" s="10" t="s">
        <v>48</v>
      </c>
      <c r="Q14" s="4"/>
      <c r="R14" s="4"/>
      <c r="S14" s="4"/>
    </row>
    <row r="15" spans="1:19" s="1" customFormat="1" x14ac:dyDescent="0.3">
      <c r="A15" s="1" t="s">
        <v>7</v>
      </c>
      <c r="B15" t="s">
        <v>6</v>
      </c>
      <c r="C15" s="1">
        <v>14.49</v>
      </c>
      <c r="D15" s="2">
        <f>AVERAGE(C14:C16)</f>
        <v>14.530000000000001</v>
      </c>
      <c r="E15" s="1">
        <v>32.46</v>
      </c>
      <c r="F15" s="2">
        <f t="shared" ref="F15:F19" si="8">E15-D15</f>
        <v>17.93</v>
      </c>
      <c r="G15" s="2">
        <f>G14</f>
        <v>18.053333333333331</v>
      </c>
      <c r="H15" s="2">
        <f t="shared" ref="H15:H19" si="9">F15-G15</f>
        <v>-0.1233333333333313</v>
      </c>
      <c r="I15">
        <f t="shared" ref="I15:I19" si="10">POWER(2,-H15)</f>
        <v>1.0892486561426107</v>
      </c>
      <c r="J15"/>
      <c r="K15"/>
      <c r="L15"/>
      <c r="M15" s="10"/>
      <c r="Q15" s="4"/>
      <c r="R15" s="4"/>
      <c r="S15" s="4"/>
    </row>
    <row r="16" spans="1:19" s="1" customFormat="1" x14ac:dyDescent="0.3">
      <c r="A16" s="1" t="s">
        <v>7</v>
      </c>
      <c r="B16" t="s">
        <v>6</v>
      </c>
      <c r="C16" s="1">
        <v>14.63</v>
      </c>
      <c r="D16" s="2">
        <f>AVERAGE(C14:C16)</f>
        <v>14.530000000000001</v>
      </c>
      <c r="E16" s="1">
        <v>32.76</v>
      </c>
      <c r="F16" s="2">
        <f t="shared" si="8"/>
        <v>18.229999999999997</v>
      </c>
      <c r="G16" s="2">
        <f t="shared" ref="G16:G19" si="11">G15</f>
        <v>18.053333333333331</v>
      </c>
      <c r="H16" s="2">
        <f t="shared" si="9"/>
        <v>0.17666666666666586</v>
      </c>
      <c r="I16">
        <f t="shared" si="10"/>
        <v>0.88474483117964664</v>
      </c>
      <c r="J16"/>
      <c r="K16"/>
      <c r="L16"/>
      <c r="M16" s="10"/>
      <c r="Q16" s="4"/>
      <c r="R16" s="4"/>
      <c r="S16" s="4"/>
    </row>
    <row r="17" spans="1:19" s="1" customFormat="1" ht="15.5" x14ac:dyDescent="0.3">
      <c r="A17" s="5" t="s">
        <v>9</v>
      </c>
      <c r="B17" t="s">
        <v>6</v>
      </c>
      <c r="C17" s="1">
        <v>14.85</v>
      </c>
      <c r="D17" s="2">
        <f>AVERAGE(C17:C19)</f>
        <v>14.886666666666665</v>
      </c>
      <c r="E17" s="1">
        <v>32.020000000000003</v>
      </c>
      <c r="F17" s="2">
        <f t="shared" si="8"/>
        <v>17.13333333333334</v>
      </c>
      <c r="G17" s="2">
        <f t="shared" si="11"/>
        <v>18.053333333333331</v>
      </c>
      <c r="H17" s="2">
        <f t="shared" si="9"/>
        <v>-0.91999999999999105</v>
      </c>
      <c r="I17">
        <f t="shared" si="10"/>
        <v>1.89211529345118</v>
      </c>
      <c r="J17">
        <f>AVERAGE(I17:I19)</f>
        <v>1.6317462457534984</v>
      </c>
      <c r="K17">
        <f>STDEV(I17:I19)</f>
        <v>0.2354031989182202</v>
      </c>
      <c r="L17" s="6">
        <f>IF(_xlfn.F.TEST(I14:I16,I17:I19)&gt;0.05,_xlfn.T.TEST(I14:I16,I17:I19,2,2),_xlfn.T.TEST(I14:I16,I17:I19,2,3))</f>
        <v>1.3586586517788173E-2</v>
      </c>
      <c r="M17" s="10"/>
      <c r="O17" s="4"/>
      <c r="P17" s="4"/>
      <c r="Q17" s="4"/>
      <c r="R17" s="4"/>
      <c r="S17" s="4"/>
    </row>
    <row r="18" spans="1:19" s="1" customFormat="1" ht="15.5" x14ac:dyDescent="0.3">
      <c r="A18" s="5" t="s">
        <v>9</v>
      </c>
      <c r="B18" t="s">
        <v>6</v>
      </c>
      <c r="C18" s="1">
        <v>14.92</v>
      </c>
      <c r="D18" s="2">
        <f>AVERAGE(C17:C19)</f>
        <v>14.886666666666665</v>
      </c>
      <c r="E18" s="1">
        <v>32.42</v>
      </c>
      <c r="F18" s="2">
        <f t="shared" si="8"/>
        <v>17.533333333333339</v>
      </c>
      <c r="G18" s="2">
        <f t="shared" si="11"/>
        <v>18.053333333333331</v>
      </c>
      <c r="H18" s="2">
        <f t="shared" si="9"/>
        <v>-0.51999999999999247</v>
      </c>
      <c r="I18">
        <f t="shared" si="10"/>
        <v>1.4339552480158198</v>
      </c>
      <c r="J18"/>
      <c r="K18"/>
      <c r="L18"/>
      <c r="M18" s="10"/>
      <c r="O18" s="4"/>
      <c r="P18" s="4"/>
      <c r="Q18" s="4"/>
      <c r="R18" s="4"/>
      <c r="S18" s="4"/>
    </row>
    <row r="19" spans="1:19" s="1" customFormat="1" ht="15.5" x14ac:dyDescent="0.3">
      <c r="A19" s="5" t="s">
        <v>8</v>
      </c>
      <c r="B19" t="s">
        <v>6</v>
      </c>
      <c r="C19" s="1">
        <v>14.89</v>
      </c>
      <c r="D19" s="2">
        <f>AVERAGE(C17:C19)</f>
        <v>14.886666666666665</v>
      </c>
      <c r="E19" s="1">
        <v>32.29</v>
      </c>
      <c r="F19" s="2">
        <f t="shared" si="8"/>
        <v>17.403333333333336</v>
      </c>
      <c r="G19" s="2">
        <f t="shared" si="11"/>
        <v>18.053333333333331</v>
      </c>
      <c r="H19" s="2">
        <f t="shared" si="9"/>
        <v>-0.64999999999999503</v>
      </c>
      <c r="I19">
        <f t="shared" si="10"/>
        <v>1.569168195793496</v>
      </c>
      <c r="J19"/>
      <c r="K19"/>
      <c r="L19"/>
      <c r="M19" s="10"/>
      <c r="O19" s="4"/>
      <c r="P19" s="4"/>
      <c r="Q19" s="4"/>
      <c r="R19" s="4"/>
      <c r="S19" s="4"/>
    </row>
    <row r="20" spans="1:19" s="1" customFormat="1" x14ac:dyDescent="0.3">
      <c r="A20" s="1" t="s">
        <v>7</v>
      </c>
      <c r="B20" t="s">
        <v>6</v>
      </c>
      <c r="C20" s="1">
        <v>14.47</v>
      </c>
      <c r="D20" s="2">
        <f>AVERAGE(C20:C22)</f>
        <v>14.530000000000001</v>
      </c>
      <c r="E20" s="1">
        <v>28.68</v>
      </c>
      <c r="F20" s="2">
        <f>E20-D20</f>
        <v>14.149999999999999</v>
      </c>
      <c r="G20" s="2">
        <f>AVERAGE(F20:F22)</f>
        <v>14.039999999999997</v>
      </c>
      <c r="H20" s="2">
        <f>F20-G20</f>
        <v>0.11000000000000121</v>
      </c>
      <c r="I20">
        <f>POWER(2,-H20)</f>
        <v>0.92658806189037013</v>
      </c>
      <c r="J20">
        <f>AVERAGE(I20:I22)</f>
        <v>1.0098752091506622</v>
      </c>
      <c r="K20">
        <f>STDEV(I20:I22)</f>
        <v>0.17794964374921937</v>
      </c>
      <c r="L20"/>
      <c r="M20" s="10" t="s">
        <v>49</v>
      </c>
      <c r="Q20" s="4"/>
      <c r="R20" s="4"/>
      <c r="S20" s="4"/>
    </row>
    <row r="21" spans="1:19" s="1" customFormat="1" x14ac:dyDescent="0.3">
      <c r="A21" s="1" t="s">
        <v>7</v>
      </c>
      <c r="B21" t="s">
        <v>6</v>
      </c>
      <c r="C21" s="1">
        <v>14.49</v>
      </c>
      <c r="D21" s="2">
        <f>AVERAGE(C20:C22)</f>
        <v>14.530000000000001</v>
      </c>
      <c r="E21" s="1">
        <v>28.74</v>
      </c>
      <c r="F21" s="2">
        <f t="shared" ref="F21:F25" si="12">E21-D21</f>
        <v>14.209999999999997</v>
      </c>
      <c r="G21" s="2">
        <f>G20</f>
        <v>14.039999999999997</v>
      </c>
      <c r="H21" s="2">
        <f t="shared" ref="H21:H25" si="13">F21-G21</f>
        <v>0.16999999999999993</v>
      </c>
      <c r="I21">
        <f t="shared" ref="I21:I25" si="14">POWER(2,-H21)</f>
        <v>0.88884268116657017</v>
      </c>
      <c r="J21"/>
      <c r="K21"/>
      <c r="L21"/>
      <c r="M21" s="10"/>
      <c r="Q21" s="4"/>
      <c r="R21" s="4"/>
      <c r="S21" s="4"/>
    </row>
    <row r="22" spans="1:19" s="1" customFormat="1" x14ac:dyDescent="0.3">
      <c r="A22" s="1" t="s">
        <v>7</v>
      </c>
      <c r="B22" t="s">
        <v>6</v>
      </c>
      <c r="C22" s="1">
        <v>14.63</v>
      </c>
      <c r="D22" s="2">
        <f>AVERAGE(C20:C22)</f>
        <v>14.530000000000001</v>
      </c>
      <c r="E22" s="1">
        <v>28.29</v>
      </c>
      <c r="F22" s="2">
        <f t="shared" si="12"/>
        <v>13.759999999999998</v>
      </c>
      <c r="G22" s="2">
        <f t="shared" ref="G22:G25" si="15">G21</f>
        <v>14.039999999999997</v>
      </c>
      <c r="H22" s="2">
        <f t="shared" si="13"/>
        <v>-0.27999999999999936</v>
      </c>
      <c r="I22">
        <f t="shared" si="14"/>
        <v>1.2141948843950463</v>
      </c>
      <c r="J22"/>
      <c r="K22"/>
      <c r="L22"/>
      <c r="M22" s="10"/>
      <c r="Q22" s="4"/>
      <c r="R22" s="4"/>
      <c r="S22" s="4"/>
    </row>
    <row r="23" spans="1:19" s="1" customFormat="1" ht="15.5" x14ac:dyDescent="0.3">
      <c r="A23" s="5" t="s">
        <v>9</v>
      </c>
      <c r="B23" t="s">
        <v>6</v>
      </c>
      <c r="C23" s="1">
        <v>14.85</v>
      </c>
      <c r="D23" s="2">
        <f>AVERAGE(C23:C25)</f>
        <v>14.886666666666665</v>
      </c>
      <c r="E23" s="1">
        <v>27.25</v>
      </c>
      <c r="F23" s="2">
        <f t="shared" si="12"/>
        <v>12.363333333333335</v>
      </c>
      <c r="G23" s="2">
        <f t="shared" si="15"/>
        <v>14.039999999999997</v>
      </c>
      <c r="H23" s="2">
        <f t="shared" si="13"/>
        <v>-1.6766666666666623</v>
      </c>
      <c r="I23">
        <f t="shared" si="14"/>
        <v>3.1968845988904948</v>
      </c>
      <c r="J23">
        <f>AVERAGE(I23:I25)</f>
        <v>3.5308865143809514</v>
      </c>
      <c r="K23">
        <f>STDEV(I23:I25)</f>
        <v>0.29038754782691545</v>
      </c>
      <c r="L23" s="6">
        <f>IF(_xlfn.F.TEST(I20:I22,I23:I25)&gt;0.05,_xlfn.T.TEST(I20:I22,I23:I25,2,2),_xlfn.T.TEST(I20:I22,I23:I25,2,3))</f>
        <v>2.1332748310906477E-4</v>
      </c>
      <c r="M23" s="10"/>
      <c r="O23" s="4"/>
      <c r="P23" s="4"/>
      <c r="Q23" s="4"/>
      <c r="R23" s="4"/>
      <c r="S23" s="4"/>
    </row>
    <row r="24" spans="1:19" s="1" customFormat="1" ht="15.5" x14ac:dyDescent="0.3">
      <c r="A24" s="5" t="s">
        <v>9</v>
      </c>
      <c r="B24" t="s">
        <v>6</v>
      </c>
      <c r="C24" s="1">
        <v>14.92</v>
      </c>
      <c r="D24" s="2">
        <f>AVERAGE(C23:C25)</f>
        <v>14.886666666666665</v>
      </c>
      <c r="E24" s="1">
        <v>27.05</v>
      </c>
      <c r="F24" s="2">
        <f t="shared" si="12"/>
        <v>12.163333333333336</v>
      </c>
      <c r="G24" s="2">
        <f t="shared" si="15"/>
        <v>14.039999999999997</v>
      </c>
      <c r="H24" s="2">
        <f t="shared" si="13"/>
        <v>-1.8766666666666616</v>
      </c>
      <c r="I24">
        <f t="shared" si="14"/>
        <v>3.6722560798608659</v>
      </c>
      <c r="J24"/>
      <c r="K24"/>
      <c r="L24"/>
      <c r="M24" s="10"/>
      <c r="O24" s="4"/>
      <c r="P24" s="4"/>
      <c r="Q24" s="4"/>
      <c r="R24" s="4"/>
      <c r="S24" s="4"/>
    </row>
    <row r="25" spans="1:19" s="1" customFormat="1" ht="15.5" x14ac:dyDescent="0.3">
      <c r="A25" s="5" t="s">
        <v>8</v>
      </c>
      <c r="B25" t="s">
        <v>6</v>
      </c>
      <c r="C25" s="1">
        <v>14.89</v>
      </c>
      <c r="D25" s="2">
        <f>AVERAGE(C23:C25)</f>
        <v>14.886666666666665</v>
      </c>
      <c r="E25" s="1">
        <v>27.03</v>
      </c>
      <c r="F25" s="2">
        <f t="shared" si="12"/>
        <v>12.143333333333336</v>
      </c>
      <c r="G25" s="2">
        <f t="shared" si="15"/>
        <v>14.039999999999997</v>
      </c>
      <c r="H25" s="2">
        <f t="shared" si="13"/>
        <v>-1.8966666666666612</v>
      </c>
      <c r="I25">
        <f t="shared" si="14"/>
        <v>3.7235188643914943</v>
      </c>
      <c r="J25"/>
      <c r="K25"/>
      <c r="L25"/>
      <c r="M25" s="10"/>
      <c r="O25" s="4"/>
      <c r="P25" s="4"/>
      <c r="Q25" s="4"/>
      <c r="R25" s="4"/>
      <c r="S25" s="4"/>
    </row>
  </sheetData>
  <mergeCells count="4">
    <mergeCell ref="M2:M7"/>
    <mergeCell ref="M8:M13"/>
    <mergeCell ref="M14:M19"/>
    <mergeCell ref="M20:M25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1D361-981F-401A-BA10-51B57B4F9197}">
  <dimension ref="A1:F31"/>
  <sheetViews>
    <sheetView tabSelected="1" workbookViewId="0">
      <selection activeCell="I16" sqref="I16"/>
    </sheetView>
  </sheetViews>
  <sheetFormatPr defaultRowHeight="14" x14ac:dyDescent="0.3"/>
  <sheetData>
    <row r="1" spans="1:6" s="1" customFormat="1" x14ac:dyDescent="0.3">
      <c r="A1" s="1" t="s">
        <v>61</v>
      </c>
      <c r="B1" s="1" t="s">
        <v>62</v>
      </c>
      <c r="C1" s="1" t="s">
        <v>57</v>
      </c>
      <c r="D1" s="1" t="s">
        <v>58</v>
      </c>
      <c r="E1" s="1" t="s">
        <v>59</v>
      </c>
      <c r="F1" s="1" t="s">
        <v>60</v>
      </c>
    </row>
    <row r="2" spans="1:6" s="1" customFormat="1" x14ac:dyDescent="0.3">
      <c r="A2" s="1" t="s">
        <v>14</v>
      </c>
      <c r="B2" s="1" t="s">
        <v>15</v>
      </c>
      <c r="C2" s="1">
        <v>29.64</v>
      </c>
      <c r="D2" s="1">
        <v>86.5</v>
      </c>
      <c r="E2" s="1" t="s">
        <v>10</v>
      </c>
      <c r="F2" s="1" t="s">
        <v>7</v>
      </c>
    </row>
    <row r="3" spans="1:6" s="1" customFormat="1" x14ac:dyDescent="0.3">
      <c r="A3" s="1" t="s">
        <v>16</v>
      </c>
      <c r="B3" s="1" t="s">
        <v>15</v>
      </c>
      <c r="C3" s="1">
        <v>29.6</v>
      </c>
      <c r="D3" s="1">
        <v>86</v>
      </c>
      <c r="E3" s="1" t="s">
        <v>10</v>
      </c>
      <c r="F3" s="1" t="s">
        <v>7</v>
      </c>
    </row>
    <row r="4" spans="1:6" s="1" customFormat="1" x14ac:dyDescent="0.3">
      <c r="A4" s="1" t="s">
        <v>17</v>
      </c>
      <c r="B4" s="1" t="s">
        <v>15</v>
      </c>
      <c r="C4" s="1">
        <v>29.73</v>
      </c>
      <c r="D4" s="1">
        <v>86</v>
      </c>
      <c r="E4" s="1" t="s">
        <v>10</v>
      </c>
      <c r="F4" s="1" t="s">
        <v>7</v>
      </c>
    </row>
    <row r="5" spans="1:6" s="1" customFormat="1" ht="15.5" x14ac:dyDescent="0.3">
      <c r="A5" s="1" t="s">
        <v>18</v>
      </c>
      <c r="B5" s="1" t="s">
        <v>15</v>
      </c>
      <c r="C5" s="1">
        <v>28.42</v>
      </c>
      <c r="D5" s="1">
        <v>86</v>
      </c>
      <c r="E5" s="1" t="s">
        <v>10</v>
      </c>
      <c r="F5" s="5" t="s">
        <v>9</v>
      </c>
    </row>
    <row r="6" spans="1:6" s="1" customFormat="1" ht="15.5" x14ac:dyDescent="0.3">
      <c r="A6" s="1" t="s">
        <v>19</v>
      </c>
      <c r="B6" s="1" t="s">
        <v>15</v>
      </c>
      <c r="C6" s="1">
        <v>28.57</v>
      </c>
      <c r="D6" s="1">
        <v>86</v>
      </c>
      <c r="E6" s="1" t="s">
        <v>10</v>
      </c>
      <c r="F6" s="5" t="s">
        <v>9</v>
      </c>
    </row>
    <row r="7" spans="1:6" s="1" customFormat="1" ht="15.5" x14ac:dyDescent="0.3">
      <c r="A7" s="1" t="s">
        <v>20</v>
      </c>
      <c r="B7" s="1" t="s">
        <v>15</v>
      </c>
      <c r="C7" s="1">
        <v>28.64</v>
      </c>
      <c r="D7" s="1">
        <v>86</v>
      </c>
      <c r="E7" s="1" t="s">
        <v>10</v>
      </c>
      <c r="F7" s="5" t="s">
        <v>8</v>
      </c>
    </row>
    <row r="8" spans="1:6" s="1" customFormat="1" x14ac:dyDescent="0.3">
      <c r="A8" s="1" t="s">
        <v>21</v>
      </c>
      <c r="B8" s="1" t="s">
        <v>15</v>
      </c>
      <c r="C8" s="1">
        <v>33.25</v>
      </c>
      <c r="D8" s="1">
        <v>80.5</v>
      </c>
      <c r="E8" s="1" t="s">
        <v>11</v>
      </c>
      <c r="F8" s="1" t="s">
        <v>7</v>
      </c>
    </row>
    <row r="9" spans="1:6" s="1" customFormat="1" x14ac:dyDescent="0.3">
      <c r="A9" s="1" t="s">
        <v>22</v>
      </c>
      <c r="B9" s="1" t="s">
        <v>15</v>
      </c>
      <c r="C9" s="1">
        <v>32.67</v>
      </c>
      <c r="D9" s="1">
        <v>80.5</v>
      </c>
      <c r="E9" s="1" t="s">
        <v>11</v>
      </c>
      <c r="F9" s="1" t="s">
        <v>7</v>
      </c>
    </row>
    <row r="10" spans="1:6" s="1" customFormat="1" x14ac:dyDescent="0.3">
      <c r="A10" s="1" t="s">
        <v>23</v>
      </c>
      <c r="B10" s="1" t="s">
        <v>15</v>
      </c>
      <c r="C10" s="1">
        <v>33.03</v>
      </c>
      <c r="D10" s="1">
        <v>80.5</v>
      </c>
      <c r="E10" s="1" t="s">
        <v>11</v>
      </c>
      <c r="F10" s="1" t="s">
        <v>7</v>
      </c>
    </row>
    <row r="11" spans="1:6" s="1" customFormat="1" ht="15.5" x14ac:dyDescent="0.3">
      <c r="A11" s="1" t="s">
        <v>24</v>
      </c>
      <c r="B11" s="1" t="s">
        <v>15</v>
      </c>
      <c r="C11" s="1">
        <v>32.130000000000003</v>
      </c>
      <c r="D11" s="1">
        <v>81</v>
      </c>
      <c r="E11" s="1" t="s">
        <v>11</v>
      </c>
      <c r="F11" s="5" t="s">
        <v>9</v>
      </c>
    </row>
    <row r="12" spans="1:6" s="1" customFormat="1" ht="15.5" x14ac:dyDescent="0.3">
      <c r="A12" s="1" t="s">
        <v>25</v>
      </c>
      <c r="B12" s="1" t="s">
        <v>15</v>
      </c>
      <c r="C12" s="1">
        <v>32.340000000000003</v>
      </c>
      <c r="D12" s="1">
        <v>80.5</v>
      </c>
      <c r="E12" s="1" t="s">
        <v>11</v>
      </c>
      <c r="F12" s="5" t="s">
        <v>9</v>
      </c>
    </row>
    <row r="13" spans="1:6" s="1" customFormat="1" ht="15.5" x14ac:dyDescent="0.3">
      <c r="A13" s="1" t="s">
        <v>26</v>
      </c>
      <c r="B13" s="1" t="s">
        <v>15</v>
      </c>
      <c r="C13" s="1">
        <v>32.229999999999997</v>
      </c>
      <c r="D13" s="1">
        <v>80.5</v>
      </c>
      <c r="E13" s="1" t="s">
        <v>11</v>
      </c>
      <c r="F13" s="5" t="s">
        <v>8</v>
      </c>
    </row>
    <row r="14" spans="1:6" s="1" customFormat="1" x14ac:dyDescent="0.3">
      <c r="A14" s="1" t="s">
        <v>27</v>
      </c>
      <c r="B14" s="1" t="s">
        <v>15</v>
      </c>
      <c r="C14" s="1">
        <v>32.53</v>
      </c>
      <c r="D14" s="1">
        <v>86</v>
      </c>
      <c r="E14" s="1" t="s">
        <v>12</v>
      </c>
      <c r="F14" s="1" t="s">
        <v>7</v>
      </c>
    </row>
    <row r="15" spans="1:6" s="1" customFormat="1" x14ac:dyDescent="0.3">
      <c r="A15" s="1" t="s">
        <v>28</v>
      </c>
      <c r="B15" s="1" t="s">
        <v>15</v>
      </c>
      <c r="C15" s="1">
        <v>32.46</v>
      </c>
      <c r="D15" s="1">
        <v>86.5</v>
      </c>
      <c r="E15" s="1" t="s">
        <v>12</v>
      </c>
      <c r="F15" s="1" t="s">
        <v>7</v>
      </c>
    </row>
    <row r="16" spans="1:6" s="1" customFormat="1" x14ac:dyDescent="0.3">
      <c r="A16" s="1" t="s">
        <v>29</v>
      </c>
      <c r="B16" s="1" t="s">
        <v>15</v>
      </c>
      <c r="C16" s="1">
        <v>32.76</v>
      </c>
      <c r="D16" s="1">
        <v>86</v>
      </c>
      <c r="E16" s="1" t="s">
        <v>12</v>
      </c>
      <c r="F16" s="1" t="s">
        <v>7</v>
      </c>
    </row>
    <row r="17" spans="1:6" s="1" customFormat="1" ht="15.5" x14ac:dyDescent="0.3">
      <c r="A17" s="1" t="s">
        <v>30</v>
      </c>
      <c r="B17" s="1" t="s">
        <v>15</v>
      </c>
      <c r="C17" s="1">
        <v>32.020000000000003</v>
      </c>
      <c r="D17" s="1">
        <v>86.5</v>
      </c>
      <c r="E17" s="1" t="s">
        <v>12</v>
      </c>
      <c r="F17" s="5" t="s">
        <v>9</v>
      </c>
    </row>
    <row r="18" spans="1:6" s="1" customFormat="1" ht="15.5" x14ac:dyDescent="0.3">
      <c r="A18" s="1" t="s">
        <v>31</v>
      </c>
      <c r="B18" s="1" t="s">
        <v>15</v>
      </c>
      <c r="C18" s="1">
        <v>32.42</v>
      </c>
      <c r="D18" s="1">
        <v>86</v>
      </c>
      <c r="E18" s="1" t="s">
        <v>12</v>
      </c>
      <c r="F18" s="5" t="s">
        <v>9</v>
      </c>
    </row>
    <row r="19" spans="1:6" s="1" customFormat="1" ht="15.5" x14ac:dyDescent="0.3">
      <c r="A19" s="1" t="s">
        <v>32</v>
      </c>
      <c r="B19" s="1" t="s">
        <v>15</v>
      </c>
      <c r="C19" s="1">
        <v>32.29</v>
      </c>
      <c r="D19" s="1">
        <v>86</v>
      </c>
      <c r="E19" s="1" t="s">
        <v>12</v>
      </c>
      <c r="F19" s="5" t="s">
        <v>8</v>
      </c>
    </row>
    <row r="20" spans="1:6" s="1" customFormat="1" x14ac:dyDescent="0.3">
      <c r="A20" s="1" t="s">
        <v>33</v>
      </c>
      <c r="B20" s="1" t="s">
        <v>15</v>
      </c>
      <c r="C20" s="1">
        <v>28.68</v>
      </c>
      <c r="D20" s="1">
        <v>79</v>
      </c>
      <c r="E20" s="1" t="s">
        <v>13</v>
      </c>
      <c r="F20" s="1" t="s">
        <v>7</v>
      </c>
    </row>
    <row r="21" spans="1:6" s="1" customFormat="1" x14ac:dyDescent="0.3">
      <c r="A21" s="1" t="s">
        <v>34</v>
      </c>
      <c r="B21" s="1" t="s">
        <v>15</v>
      </c>
      <c r="C21" s="1">
        <v>28.74</v>
      </c>
      <c r="D21" s="1">
        <v>79</v>
      </c>
      <c r="E21" s="1" t="s">
        <v>13</v>
      </c>
      <c r="F21" s="1" t="s">
        <v>7</v>
      </c>
    </row>
    <row r="22" spans="1:6" s="1" customFormat="1" x14ac:dyDescent="0.3">
      <c r="A22" s="1" t="s">
        <v>35</v>
      </c>
      <c r="B22" s="1" t="s">
        <v>15</v>
      </c>
      <c r="C22" s="1">
        <v>28.29</v>
      </c>
      <c r="D22" s="1">
        <v>79</v>
      </c>
      <c r="E22" s="1" t="s">
        <v>13</v>
      </c>
      <c r="F22" s="1" t="s">
        <v>7</v>
      </c>
    </row>
    <row r="23" spans="1:6" s="1" customFormat="1" ht="15.5" x14ac:dyDescent="0.3">
      <c r="A23" s="1" t="s">
        <v>36</v>
      </c>
      <c r="B23" s="1" t="s">
        <v>15</v>
      </c>
      <c r="C23" s="1">
        <v>27.25</v>
      </c>
      <c r="D23" s="1">
        <v>79</v>
      </c>
      <c r="E23" s="1" t="s">
        <v>13</v>
      </c>
      <c r="F23" s="5" t="s">
        <v>9</v>
      </c>
    </row>
    <row r="24" spans="1:6" s="1" customFormat="1" ht="15.5" x14ac:dyDescent="0.3">
      <c r="A24" s="1" t="s">
        <v>37</v>
      </c>
      <c r="B24" s="1" t="s">
        <v>15</v>
      </c>
      <c r="C24" s="1">
        <v>27.05</v>
      </c>
      <c r="D24" s="1">
        <v>79</v>
      </c>
      <c r="E24" s="1" t="s">
        <v>13</v>
      </c>
      <c r="F24" s="5" t="s">
        <v>9</v>
      </c>
    </row>
    <row r="25" spans="1:6" s="1" customFormat="1" ht="15.5" x14ac:dyDescent="0.3">
      <c r="A25" s="1" t="s">
        <v>38</v>
      </c>
      <c r="B25" s="1" t="s">
        <v>15</v>
      </c>
      <c r="C25" s="1">
        <v>27.03</v>
      </c>
      <c r="D25" s="1">
        <v>79</v>
      </c>
      <c r="E25" s="1" t="s">
        <v>13</v>
      </c>
      <c r="F25" s="5" t="s">
        <v>8</v>
      </c>
    </row>
    <row r="26" spans="1:6" s="1" customFormat="1" x14ac:dyDescent="0.3">
      <c r="A26" s="1" t="s">
        <v>39</v>
      </c>
      <c r="B26" s="1" t="s">
        <v>15</v>
      </c>
      <c r="C26" s="1">
        <v>14.47</v>
      </c>
      <c r="D26" s="1">
        <v>85</v>
      </c>
      <c r="E26" s="1" t="s">
        <v>45</v>
      </c>
      <c r="F26" s="1" t="s">
        <v>7</v>
      </c>
    </row>
    <row r="27" spans="1:6" s="1" customFormat="1" x14ac:dyDescent="0.3">
      <c r="A27" s="1" t="s">
        <v>40</v>
      </c>
      <c r="B27" s="1" t="s">
        <v>15</v>
      </c>
      <c r="C27" s="1">
        <v>14.49</v>
      </c>
      <c r="D27" s="1">
        <v>85</v>
      </c>
      <c r="E27" s="1" t="s">
        <v>45</v>
      </c>
      <c r="F27" s="1" t="s">
        <v>7</v>
      </c>
    </row>
    <row r="28" spans="1:6" s="1" customFormat="1" x14ac:dyDescent="0.3">
      <c r="A28" s="1" t="s">
        <v>41</v>
      </c>
      <c r="B28" s="1" t="s">
        <v>15</v>
      </c>
      <c r="C28" s="1">
        <v>14.63</v>
      </c>
      <c r="D28" s="1">
        <v>85</v>
      </c>
      <c r="E28" s="1" t="s">
        <v>45</v>
      </c>
      <c r="F28" s="1" t="s">
        <v>7</v>
      </c>
    </row>
    <row r="29" spans="1:6" s="1" customFormat="1" ht="15.5" x14ac:dyDescent="0.3">
      <c r="A29" s="1" t="s">
        <v>42</v>
      </c>
      <c r="B29" s="1" t="s">
        <v>15</v>
      </c>
      <c r="C29" s="1">
        <v>14.85</v>
      </c>
      <c r="D29" s="1">
        <v>85</v>
      </c>
      <c r="E29" s="1" t="s">
        <v>45</v>
      </c>
      <c r="F29" s="5" t="s">
        <v>9</v>
      </c>
    </row>
    <row r="30" spans="1:6" s="1" customFormat="1" ht="15.5" x14ac:dyDescent="0.3">
      <c r="A30" s="1" t="s">
        <v>43</v>
      </c>
      <c r="B30" s="1" t="s">
        <v>15</v>
      </c>
      <c r="C30" s="1">
        <v>14.92</v>
      </c>
      <c r="D30" s="1">
        <v>85</v>
      </c>
      <c r="E30" s="1" t="s">
        <v>45</v>
      </c>
      <c r="F30" s="5" t="s">
        <v>9</v>
      </c>
    </row>
    <row r="31" spans="1:6" s="1" customFormat="1" ht="15.5" x14ac:dyDescent="0.3">
      <c r="A31" s="1" t="s">
        <v>44</v>
      </c>
      <c r="B31" s="1" t="s">
        <v>15</v>
      </c>
      <c r="C31" s="1">
        <v>14.89</v>
      </c>
      <c r="D31" s="1">
        <v>85</v>
      </c>
      <c r="E31" s="1" t="s">
        <v>45</v>
      </c>
      <c r="F31" s="5" t="s">
        <v>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E62A5-92D6-4621-BBF7-37AC81BFD4A8}">
  <dimension ref="A1:E5"/>
  <sheetViews>
    <sheetView workbookViewId="0">
      <selection activeCell="C2" sqref="C2:D4"/>
    </sheetView>
  </sheetViews>
  <sheetFormatPr defaultRowHeight="14" x14ac:dyDescent="0.3"/>
  <sheetData>
    <row r="1" spans="1:5" x14ac:dyDescent="0.3">
      <c r="A1" t="s">
        <v>9</v>
      </c>
      <c r="C1" s="3" t="s">
        <v>50</v>
      </c>
      <c r="D1" s="3" t="s">
        <v>56</v>
      </c>
      <c r="E1" s="3" t="s">
        <v>51</v>
      </c>
    </row>
    <row r="2" spans="1:5" x14ac:dyDescent="0.3">
      <c r="B2" s="3" t="s">
        <v>52</v>
      </c>
      <c r="C2" s="7">
        <v>965</v>
      </c>
      <c r="D2" s="7">
        <v>368</v>
      </c>
      <c r="E2" s="3">
        <f>_xlfn.T.TEST(C2:C4,D2:D4,2,3)</f>
        <v>8.2082919755500539E-6</v>
      </c>
    </row>
    <row r="3" spans="1:5" x14ac:dyDescent="0.3">
      <c r="B3" s="3"/>
      <c r="C3" s="7">
        <v>941</v>
      </c>
      <c r="D3" s="7">
        <v>416</v>
      </c>
      <c r="E3" s="3"/>
    </row>
    <row r="4" spans="1:5" x14ac:dyDescent="0.3">
      <c r="B4" s="3"/>
      <c r="C4" s="7">
        <v>983</v>
      </c>
      <c r="D4" s="7">
        <v>399</v>
      </c>
      <c r="E4" s="3"/>
    </row>
    <row r="5" spans="1:5" x14ac:dyDescent="0.3">
      <c r="B5" s="3"/>
      <c r="C5" s="3"/>
      <c r="D5" s="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74BFD-C572-4008-9E17-BC0FA3E64EBB}">
  <dimension ref="A1:K7"/>
  <sheetViews>
    <sheetView workbookViewId="0">
      <selection activeCell="N21" sqref="N21"/>
    </sheetView>
  </sheetViews>
  <sheetFormatPr defaultRowHeight="14" x14ac:dyDescent="0.3"/>
  <sheetData>
    <row r="1" spans="1:11" ht="15.5" x14ac:dyDescent="0.35">
      <c r="A1" t="s">
        <v>50</v>
      </c>
      <c r="B1" t="s">
        <v>53</v>
      </c>
      <c r="D1" t="s">
        <v>54</v>
      </c>
      <c r="F1" s="9" t="s">
        <v>56</v>
      </c>
      <c r="G1" t="s">
        <v>53</v>
      </c>
      <c r="I1" t="s">
        <v>54</v>
      </c>
      <c r="K1" t="s">
        <v>55</v>
      </c>
    </row>
    <row r="2" spans="1:11" x14ac:dyDescent="0.3">
      <c r="A2">
        <v>1</v>
      </c>
      <c r="B2">
        <v>817759</v>
      </c>
      <c r="C2">
        <f>AVERAGE(B2:B4)</f>
        <v>827004.33333333337</v>
      </c>
      <c r="F2">
        <v>1</v>
      </c>
      <c r="G2">
        <v>828238</v>
      </c>
      <c r="H2">
        <f>G2/G2</f>
        <v>1</v>
      </c>
      <c r="J2">
        <f>AVERAGE(G2:G4)</f>
        <v>827451.66666666663</v>
      </c>
    </row>
    <row r="3" spans="1:11" x14ac:dyDescent="0.3">
      <c r="A3">
        <v>1</v>
      </c>
      <c r="B3">
        <v>825559</v>
      </c>
      <c r="F3">
        <v>1</v>
      </c>
      <c r="G3">
        <v>839465</v>
      </c>
      <c r="H3">
        <f t="shared" ref="H3:H4" si="0">G3/G3</f>
        <v>1</v>
      </c>
    </row>
    <row r="4" spans="1:11" x14ac:dyDescent="0.3">
      <c r="A4">
        <v>1</v>
      </c>
      <c r="B4">
        <v>837695</v>
      </c>
      <c r="F4">
        <v>1</v>
      </c>
      <c r="G4">
        <v>814652</v>
      </c>
      <c r="H4">
        <f t="shared" si="0"/>
        <v>1</v>
      </c>
    </row>
    <row r="5" spans="1:11" x14ac:dyDescent="0.3">
      <c r="A5">
        <v>1</v>
      </c>
      <c r="B5">
        <v>485752</v>
      </c>
      <c r="C5" s="8">
        <f>B5/C2</f>
        <v>0.5873633068428098</v>
      </c>
      <c r="D5" s="8">
        <f>1-C5</f>
        <v>0.4126366931571902</v>
      </c>
      <c r="F5">
        <v>1</v>
      </c>
      <c r="G5">
        <v>609285</v>
      </c>
      <c r="H5" s="8">
        <f>G5/J2</f>
        <v>0.73633908123535918</v>
      </c>
      <c r="I5" s="8">
        <f>1-H5</f>
        <v>0.26366091876464082</v>
      </c>
      <c r="K5">
        <f>_xlfn.T.TEST(D5:D7,I5:I7,2,3)</f>
        <v>1.9041064929330024E-4</v>
      </c>
    </row>
    <row r="6" spans="1:11" x14ac:dyDescent="0.3">
      <c r="A6">
        <v>1</v>
      </c>
      <c r="B6">
        <v>469296</v>
      </c>
      <c r="C6" s="8">
        <f>B6/C2</f>
        <v>0.56746498305329307</v>
      </c>
      <c r="D6" s="8">
        <f t="shared" ref="D6:D7" si="1">1-C6</f>
        <v>0.43253501694670693</v>
      </c>
      <c r="F6">
        <v>1</v>
      </c>
      <c r="G6">
        <v>601654</v>
      </c>
      <c r="H6" s="8">
        <f>G6/J2</f>
        <v>0.72711679030597964</v>
      </c>
      <c r="I6" s="8">
        <f t="shared" ref="I6:I7" si="2">1-H6</f>
        <v>0.27288320969402036</v>
      </c>
    </row>
    <row r="7" spans="1:11" x14ac:dyDescent="0.3">
      <c r="A7">
        <v>1</v>
      </c>
      <c r="B7">
        <v>479643</v>
      </c>
      <c r="C7" s="8">
        <f>B7/C2</f>
        <v>0.57997640479916868</v>
      </c>
      <c r="D7" s="8">
        <f t="shared" si="1"/>
        <v>0.42002359520083132</v>
      </c>
      <c r="F7">
        <v>1</v>
      </c>
      <c r="G7">
        <v>602487</v>
      </c>
      <c r="H7" s="8">
        <f>G7/J2</f>
        <v>0.72812349563217194</v>
      </c>
      <c r="I7" s="8">
        <f t="shared" si="2"/>
        <v>0.27187650436782806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result</vt:lpstr>
      <vt:lpstr>raw data</vt:lpstr>
      <vt:lpstr>Invasion</vt:lpstr>
      <vt:lpstr>Wound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Ada</cp:lastModifiedBy>
  <dcterms:created xsi:type="dcterms:W3CDTF">2015-06-05T18:19:34Z</dcterms:created>
  <dcterms:modified xsi:type="dcterms:W3CDTF">2024-11-04T06:09:02Z</dcterms:modified>
</cp:coreProperties>
</file>