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ames\Train Simulator 2017\Source\CS_addon\Smejki\RailVehicles\Electric\460080\EngineScr\"/>
    </mc:Choice>
  </mc:AlternateContent>
  <bookViews>
    <workbookView xWindow="0" yWindow="0" windowWidth="11940" windowHeight="5130" firstSheet="10" activeTab="20"/>
  </bookViews>
  <sheets>
    <sheet name="1.stupen" sheetId="11" r:id="rId1"/>
    <sheet name="2.stupen" sheetId="12" r:id="rId2"/>
    <sheet name="3.stupen" sheetId="13" r:id="rId3"/>
    <sheet name="4.stupen" sheetId="14" r:id="rId4"/>
    <sheet name="5.stupen" sheetId="15" r:id="rId5"/>
    <sheet name="6.stupen" sheetId="16" r:id="rId6"/>
    <sheet name="7.stupen" sheetId="17" r:id="rId7"/>
    <sheet name="8.stupen" sheetId="18" r:id="rId8"/>
    <sheet name="9.stupen" sheetId="19" r:id="rId9"/>
    <sheet name="10.stupen" sheetId="20" r:id="rId10"/>
    <sheet name="11.stupen" sheetId="21" r:id="rId11"/>
    <sheet name="12.stupen" sheetId="22" r:id="rId12"/>
    <sheet name="13.stupen" sheetId="23" r:id="rId13"/>
    <sheet name="14.stupen" sheetId="24" r:id="rId14"/>
    <sheet name="15.stupen" sheetId="25" r:id="rId15"/>
    <sheet name="16.stupen" sheetId="26" r:id="rId16"/>
    <sheet name="17.stupen" sheetId="27" r:id="rId17"/>
    <sheet name="18.stupen" sheetId="28" r:id="rId18"/>
    <sheet name="19.stupen" sheetId="29" r:id="rId19"/>
    <sheet name="20.stupen" sheetId="30" r:id="rId20"/>
    <sheet name="Aktualny stupen" sheetId="2" r:id="rId21"/>
  </sheets>
  <calcPr calcId="152511"/>
</workbook>
</file>

<file path=xl/calcChain.xml><?xml version="1.0" encoding="utf-8"?>
<calcChain xmlns="http://schemas.openxmlformats.org/spreadsheetml/2006/main">
  <c r="K10" i="30" l="1"/>
  <c r="J10" i="30"/>
  <c r="I10" i="30"/>
  <c r="H10" i="30"/>
  <c r="G10" i="30"/>
  <c r="F10" i="30"/>
  <c r="E10" i="30"/>
  <c r="S7" i="30"/>
  <c r="P7" i="30"/>
  <c r="P10" i="30" s="1"/>
  <c r="N7" i="30"/>
  <c r="N10" i="30" s="1"/>
  <c r="L7" i="30"/>
  <c r="L10" i="30" s="1"/>
  <c r="J7" i="30"/>
  <c r="J3" i="30" s="1"/>
  <c r="J2" i="30" s="1"/>
  <c r="H7" i="30"/>
  <c r="H3" i="30" s="1"/>
  <c r="H2" i="30" s="1"/>
  <c r="F7" i="30"/>
  <c r="F3" i="30" s="1"/>
  <c r="F2" i="30" s="1"/>
  <c r="D7" i="30"/>
  <c r="D3" i="30" s="1"/>
  <c r="D2" i="30" s="1"/>
  <c r="P5" i="30"/>
  <c r="O5" i="30"/>
  <c r="O7" i="30" s="1"/>
  <c r="N5" i="30"/>
  <c r="M5" i="30"/>
  <c r="M7" i="30" s="1"/>
  <c r="L5" i="30"/>
  <c r="K5" i="30"/>
  <c r="K7" i="30" s="1"/>
  <c r="K3" i="30" s="1"/>
  <c r="K2" i="30" s="1"/>
  <c r="J5" i="30"/>
  <c r="I5" i="30"/>
  <c r="I7" i="30" s="1"/>
  <c r="I3" i="30" s="1"/>
  <c r="I2" i="30" s="1"/>
  <c r="H5" i="30"/>
  <c r="G5" i="30"/>
  <c r="G7" i="30" s="1"/>
  <c r="G3" i="30" s="1"/>
  <c r="G2" i="30" s="1"/>
  <c r="F5" i="30"/>
  <c r="E5" i="30"/>
  <c r="E7" i="30" s="1"/>
  <c r="E3" i="30" s="1"/>
  <c r="E2" i="30" s="1"/>
  <c r="D5" i="30"/>
  <c r="S3" i="30"/>
  <c r="S2" i="30"/>
  <c r="J10" i="29"/>
  <c r="I10" i="29"/>
  <c r="H10" i="29"/>
  <c r="G10" i="29"/>
  <c r="F10" i="29"/>
  <c r="E10" i="29"/>
  <c r="S7" i="29"/>
  <c r="S3" i="29" s="1"/>
  <c r="S2" i="29" s="1"/>
  <c r="O7" i="29"/>
  <c r="O10" i="29" s="1"/>
  <c r="M7" i="29"/>
  <c r="M10" i="29" s="1"/>
  <c r="K7" i="29"/>
  <c r="K10" i="29" s="1"/>
  <c r="I7" i="29"/>
  <c r="I3" i="29" s="1"/>
  <c r="I2" i="29" s="1"/>
  <c r="G7" i="29"/>
  <c r="G3" i="29" s="1"/>
  <c r="G2" i="29" s="1"/>
  <c r="E7" i="29"/>
  <c r="E3" i="29" s="1"/>
  <c r="E2" i="29" s="1"/>
  <c r="P5" i="29"/>
  <c r="P7" i="29" s="1"/>
  <c r="O5" i="29"/>
  <c r="N5" i="29"/>
  <c r="N7" i="29" s="1"/>
  <c r="M5" i="29"/>
  <c r="L5" i="29"/>
  <c r="L7" i="29" s="1"/>
  <c r="K5" i="29"/>
  <c r="J5" i="29"/>
  <c r="J7" i="29" s="1"/>
  <c r="J3" i="29" s="1"/>
  <c r="J2" i="29" s="1"/>
  <c r="I5" i="29"/>
  <c r="H5" i="29"/>
  <c r="H7" i="29" s="1"/>
  <c r="H3" i="29" s="1"/>
  <c r="H2" i="29" s="1"/>
  <c r="G5" i="29"/>
  <c r="F5" i="29"/>
  <c r="F7" i="29" s="1"/>
  <c r="F3" i="29" s="1"/>
  <c r="F2" i="29" s="1"/>
  <c r="E5" i="29"/>
  <c r="D5" i="29"/>
  <c r="D7" i="29" s="1"/>
  <c r="D3" i="29" s="1"/>
  <c r="D2" i="29" s="1"/>
  <c r="J10" i="28"/>
  <c r="I10" i="28"/>
  <c r="H10" i="28"/>
  <c r="G10" i="28"/>
  <c r="F10" i="28"/>
  <c r="E10" i="28"/>
  <c r="S7" i="28"/>
  <c r="S3" i="28" s="1"/>
  <c r="S2" i="28" s="1"/>
  <c r="O7" i="28"/>
  <c r="O10" i="28" s="1"/>
  <c r="M7" i="28"/>
  <c r="M10" i="28" s="1"/>
  <c r="K7" i="28"/>
  <c r="K10" i="28" s="1"/>
  <c r="I7" i="28"/>
  <c r="I3" i="28" s="1"/>
  <c r="I2" i="28" s="1"/>
  <c r="G7" i="28"/>
  <c r="G3" i="28" s="1"/>
  <c r="G2" i="28" s="1"/>
  <c r="E7" i="28"/>
  <c r="E3" i="28" s="1"/>
  <c r="E2" i="28" s="1"/>
  <c r="P5" i="28"/>
  <c r="P7" i="28" s="1"/>
  <c r="O5" i="28"/>
  <c r="N5" i="28"/>
  <c r="N7" i="28" s="1"/>
  <c r="M5" i="28"/>
  <c r="L5" i="28"/>
  <c r="L7" i="28" s="1"/>
  <c r="K5" i="28"/>
  <c r="J5" i="28"/>
  <c r="J7" i="28" s="1"/>
  <c r="J3" i="28" s="1"/>
  <c r="J2" i="28" s="1"/>
  <c r="I5" i="28"/>
  <c r="H5" i="28"/>
  <c r="H7" i="28" s="1"/>
  <c r="H3" i="28" s="1"/>
  <c r="H2" i="28" s="1"/>
  <c r="G5" i="28"/>
  <c r="F5" i="28"/>
  <c r="F7" i="28" s="1"/>
  <c r="F3" i="28" s="1"/>
  <c r="F2" i="28" s="1"/>
  <c r="E5" i="28"/>
  <c r="D5" i="28"/>
  <c r="D7" i="28" s="1"/>
  <c r="D3" i="28" s="1"/>
  <c r="D2" i="28" s="1"/>
  <c r="I10" i="27"/>
  <c r="H10" i="27"/>
  <c r="G10" i="27"/>
  <c r="F10" i="27"/>
  <c r="E10" i="27"/>
  <c r="S7" i="27"/>
  <c r="S3" i="27" s="1"/>
  <c r="S2" i="27" s="1"/>
  <c r="O7" i="27"/>
  <c r="O10" i="27" s="1"/>
  <c r="M7" i="27"/>
  <c r="M10" i="27" s="1"/>
  <c r="K7" i="27"/>
  <c r="K10" i="27" s="1"/>
  <c r="I7" i="27"/>
  <c r="I3" i="27" s="1"/>
  <c r="I2" i="27" s="1"/>
  <c r="G7" i="27"/>
  <c r="G3" i="27" s="1"/>
  <c r="G2" i="27" s="1"/>
  <c r="E7" i="27"/>
  <c r="E3" i="27" s="1"/>
  <c r="E2" i="27" s="1"/>
  <c r="P5" i="27"/>
  <c r="P7" i="27" s="1"/>
  <c r="O5" i="27"/>
  <c r="N5" i="27"/>
  <c r="N7" i="27" s="1"/>
  <c r="M5" i="27"/>
  <c r="L5" i="27"/>
  <c r="L7" i="27" s="1"/>
  <c r="K5" i="27"/>
  <c r="J5" i="27"/>
  <c r="J7" i="27" s="1"/>
  <c r="I5" i="27"/>
  <c r="H5" i="27"/>
  <c r="H7" i="27" s="1"/>
  <c r="H3" i="27" s="1"/>
  <c r="H2" i="27" s="1"/>
  <c r="G5" i="27"/>
  <c r="F5" i="27"/>
  <c r="F7" i="27" s="1"/>
  <c r="F3" i="27" s="1"/>
  <c r="F2" i="27" s="1"/>
  <c r="E5" i="27"/>
  <c r="D5" i="27"/>
  <c r="D7" i="27" s="1"/>
  <c r="D3" i="27" s="1"/>
  <c r="D2" i="27" s="1"/>
  <c r="I10" i="26"/>
  <c r="H10" i="26"/>
  <c r="G10" i="26"/>
  <c r="F10" i="26"/>
  <c r="E10" i="26"/>
  <c r="S7" i="26"/>
  <c r="P7" i="26"/>
  <c r="P10" i="26" s="1"/>
  <c r="N7" i="26"/>
  <c r="N10" i="26" s="1"/>
  <c r="L7" i="26"/>
  <c r="L10" i="26" s="1"/>
  <c r="J7" i="26"/>
  <c r="J10" i="26" s="1"/>
  <c r="H7" i="26"/>
  <c r="H3" i="26" s="1"/>
  <c r="H2" i="26" s="1"/>
  <c r="F7" i="26"/>
  <c r="F3" i="26" s="1"/>
  <c r="F2" i="26" s="1"/>
  <c r="D7" i="26"/>
  <c r="D3" i="26" s="1"/>
  <c r="D2" i="26" s="1"/>
  <c r="P5" i="26"/>
  <c r="O5" i="26"/>
  <c r="O7" i="26" s="1"/>
  <c r="N5" i="26"/>
  <c r="M5" i="26"/>
  <c r="M7" i="26" s="1"/>
  <c r="L5" i="26"/>
  <c r="K5" i="26"/>
  <c r="K7" i="26" s="1"/>
  <c r="J5" i="26"/>
  <c r="I5" i="26"/>
  <c r="I7" i="26" s="1"/>
  <c r="I3" i="26" s="1"/>
  <c r="I2" i="26" s="1"/>
  <c r="H5" i="26"/>
  <c r="G5" i="26"/>
  <c r="G7" i="26" s="1"/>
  <c r="G3" i="26" s="1"/>
  <c r="G2" i="26" s="1"/>
  <c r="F5" i="26"/>
  <c r="E5" i="26"/>
  <c r="E7" i="26" s="1"/>
  <c r="E3" i="26" s="1"/>
  <c r="E2" i="26" s="1"/>
  <c r="D5" i="26"/>
  <c r="S3" i="26"/>
  <c r="S2" i="26"/>
  <c r="P10" i="25"/>
  <c r="O10" i="25"/>
  <c r="N10" i="25"/>
  <c r="M10" i="25"/>
  <c r="I10" i="25"/>
  <c r="H10" i="25"/>
  <c r="G10" i="25"/>
  <c r="F10" i="25"/>
  <c r="E10" i="25"/>
  <c r="S7" i="25"/>
  <c r="S3" i="25" s="1"/>
  <c r="S2" i="25" s="1"/>
  <c r="O7" i="25"/>
  <c r="O3" i="25" s="1"/>
  <c r="O2" i="25" s="1"/>
  <c r="M7" i="25"/>
  <c r="M3" i="25" s="1"/>
  <c r="M2" i="25" s="1"/>
  <c r="K7" i="25"/>
  <c r="K10" i="25" s="1"/>
  <c r="I7" i="25"/>
  <c r="I3" i="25" s="1"/>
  <c r="I2" i="25" s="1"/>
  <c r="G7" i="25"/>
  <c r="G3" i="25" s="1"/>
  <c r="G2" i="25" s="1"/>
  <c r="E7" i="25"/>
  <c r="E3" i="25" s="1"/>
  <c r="E2" i="25" s="1"/>
  <c r="P5" i="25"/>
  <c r="P7" i="25" s="1"/>
  <c r="P3" i="25" s="1"/>
  <c r="P2" i="25" s="1"/>
  <c r="O5" i="25"/>
  <c r="N5" i="25"/>
  <c r="N7" i="25" s="1"/>
  <c r="N3" i="25" s="1"/>
  <c r="N2" i="25" s="1"/>
  <c r="M5" i="25"/>
  <c r="L5" i="25"/>
  <c r="L7" i="25" s="1"/>
  <c r="K5" i="25"/>
  <c r="J5" i="25"/>
  <c r="J7" i="25" s="1"/>
  <c r="I5" i="25"/>
  <c r="H5" i="25"/>
  <c r="H7" i="25" s="1"/>
  <c r="H3" i="25" s="1"/>
  <c r="H2" i="25" s="1"/>
  <c r="G5" i="25"/>
  <c r="F5" i="25"/>
  <c r="F7" i="25" s="1"/>
  <c r="F3" i="25" s="1"/>
  <c r="F2" i="25" s="1"/>
  <c r="E5" i="25"/>
  <c r="D5" i="25"/>
  <c r="D7" i="25" s="1"/>
  <c r="D3" i="25" s="1"/>
  <c r="D2" i="25" s="1"/>
  <c r="P10" i="24"/>
  <c r="O10" i="24"/>
  <c r="N10" i="24"/>
  <c r="M10" i="24"/>
  <c r="I10" i="24"/>
  <c r="H10" i="24"/>
  <c r="G10" i="24"/>
  <c r="F10" i="24"/>
  <c r="E10" i="24"/>
  <c r="S7" i="24"/>
  <c r="S3" i="24" s="1"/>
  <c r="S2" i="24" s="1"/>
  <c r="P7" i="24"/>
  <c r="P3" i="24" s="1"/>
  <c r="P2" i="24" s="1"/>
  <c r="N7" i="24"/>
  <c r="N3" i="24" s="1"/>
  <c r="N2" i="24" s="1"/>
  <c r="L7" i="24"/>
  <c r="L10" i="24" s="1"/>
  <c r="J7" i="24"/>
  <c r="J10" i="24" s="1"/>
  <c r="H7" i="24"/>
  <c r="H3" i="24" s="1"/>
  <c r="H2" i="24" s="1"/>
  <c r="F7" i="24"/>
  <c r="F3" i="24" s="1"/>
  <c r="F2" i="24" s="1"/>
  <c r="D7" i="24"/>
  <c r="D3" i="24" s="1"/>
  <c r="D2" i="24" s="1"/>
  <c r="P5" i="24"/>
  <c r="O5" i="24"/>
  <c r="O7" i="24" s="1"/>
  <c r="O3" i="24" s="1"/>
  <c r="O2" i="24" s="1"/>
  <c r="N5" i="24"/>
  <c r="M5" i="24"/>
  <c r="M7" i="24" s="1"/>
  <c r="M3" i="24" s="1"/>
  <c r="M2" i="24" s="1"/>
  <c r="L5" i="24"/>
  <c r="K5" i="24"/>
  <c r="K7" i="24" s="1"/>
  <c r="J5" i="24"/>
  <c r="I5" i="24"/>
  <c r="I7" i="24" s="1"/>
  <c r="I3" i="24" s="1"/>
  <c r="I2" i="24" s="1"/>
  <c r="H5" i="24"/>
  <c r="G5" i="24"/>
  <c r="G7" i="24" s="1"/>
  <c r="G3" i="24" s="1"/>
  <c r="G2" i="24" s="1"/>
  <c r="F5" i="24"/>
  <c r="E5" i="24"/>
  <c r="E7" i="24" s="1"/>
  <c r="E3" i="24" s="1"/>
  <c r="E2" i="24" s="1"/>
  <c r="D5" i="24"/>
  <c r="P10" i="23"/>
  <c r="O10" i="23"/>
  <c r="N10" i="23"/>
  <c r="M10" i="23"/>
  <c r="H10" i="23"/>
  <c r="G10" i="23"/>
  <c r="F10" i="23"/>
  <c r="E10" i="23"/>
  <c r="S7" i="23"/>
  <c r="P7" i="23"/>
  <c r="P3" i="23" s="1"/>
  <c r="P2" i="23" s="1"/>
  <c r="N7" i="23"/>
  <c r="N3" i="23" s="1"/>
  <c r="N2" i="23" s="1"/>
  <c r="L7" i="23"/>
  <c r="L10" i="23" s="1"/>
  <c r="J7" i="23"/>
  <c r="J10" i="23" s="1"/>
  <c r="H7" i="23"/>
  <c r="H3" i="23" s="1"/>
  <c r="H2" i="23" s="1"/>
  <c r="F7" i="23"/>
  <c r="F3" i="23" s="1"/>
  <c r="F2" i="23" s="1"/>
  <c r="D7" i="23"/>
  <c r="D3" i="23" s="1"/>
  <c r="D2" i="23" s="1"/>
  <c r="P5" i="23"/>
  <c r="O5" i="23"/>
  <c r="O7" i="23" s="1"/>
  <c r="O3" i="23" s="1"/>
  <c r="O2" i="23" s="1"/>
  <c r="N5" i="23"/>
  <c r="M5" i="23"/>
  <c r="M7" i="23" s="1"/>
  <c r="M3" i="23" s="1"/>
  <c r="M2" i="23" s="1"/>
  <c r="L5" i="23"/>
  <c r="K5" i="23"/>
  <c r="K7" i="23" s="1"/>
  <c r="J5" i="23"/>
  <c r="I5" i="23"/>
  <c r="I7" i="23" s="1"/>
  <c r="H5" i="23"/>
  <c r="G5" i="23"/>
  <c r="G7" i="23" s="1"/>
  <c r="G3" i="23" s="1"/>
  <c r="G2" i="23" s="1"/>
  <c r="F5" i="23"/>
  <c r="E5" i="23"/>
  <c r="E7" i="23" s="1"/>
  <c r="E3" i="23" s="1"/>
  <c r="E2" i="23" s="1"/>
  <c r="D5" i="23"/>
  <c r="S3" i="23"/>
  <c r="S2" i="23" s="1"/>
  <c r="P10" i="22"/>
  <c r="O10" i="22"/>
  <c r="N10" i="22"/>
  <c r="M10" i="22"/>
  <c r="H10" i="22"/>
  <c r="G10" i="22"/>
  <c r="F10" i="22"/>
  <c r="E10" i="22"/>
  <c r="S7" i="22"/>
  <c r="S3" i="22" s="1"/>
  <c r="S2" i="22" s="1"/>
  <c r="O7" i="22"/>
  <c r="O3" i="22" s="1"/>
  <c r="O2" i="22" s="1"/>
  <c r="M7" i="22"/>
  <c r="M3" i="22" s="1"/>
  <c r="M2" i="22" s="1"/>
  <c r="K7" i="22"/>
  <c r="K10" i="22" s="1"/>
  <c r="I7" i="22"/>
  <c r="I10" i="22" s="1"/>
  <c r="G7" i="22"/>
  <c r="G3" i="22" s="1"/>
  <c r="G2" i="22" s="1"/>
  <c r="E7" i="22"/>
  <c r="E3" i="22" s="1"/>
  <c r="E2" i="22" s="1"/>
  <c r="P5" i="22"/>
  <c r="P7" i="22" s="1"/>
  <c r="P3" i="22" s="1"/>
  <c r="P2" i="22" s="1"/>
  <c r="O5" i="22"/>
  <c r="N5" i="22"/>
  <c r="N7" i="22" s="1"/>
  <c r="N3" i="22" s="1"/>
  <c r="N2" i="22" s="1"/>
  <c r="M5" i="22"/>
  <c r="L5" i="22"/>
  <c r="L7" i="22" s="1"/>
  <c r="K5" i="22"/>
  <c r="J5" i="22"/>
  <c r="J7" i="22" s="1"/>
  <c r="I5" i="22"/>
  <c r="H5" i="22"/>
  <c r="H7" i="22" s="1"/>
  <c r="H3" i="22" s="1"/>
  <c r="H2" i="22" s="1"/>
  <c r="G5" i="22"/>
  <c r="F5" i="22"/>
  <c r="F7" i="22" s="1"/>
  <c r="F3" i="22" s="1"/>
  <c r="F2" i="22" s="1"/>
  <c r="E5" i="22"/>
  <c r="D5" i="22"/>
  <c r="D7" i="22" s="1"/>
  <c r="D3" i="22" s="1"/>
  <c r="D2" i="22" s="1"/>
  <c r="F10" i="2"/>
  <c r="E10" i="2"/>
  <c r="S7" i="2"/>
  <c r="S3" i="2" s="1"/>
  <c r="S2" i="2" s="1"/>
  <c r="P7" i="2"/>
  <c r="P3" i="2" s="1"/>
  <c r="P2" i="2" s="1"/>
  <c r="N7" i="2"/>
  <c r="N3" i="2" s="1"/>
  <c r="N2" i="2" s="1"/>
  <c r="L7" i="2"/>
  <c r="J7" i="2"/>
  <c r="H7" i="2"/>
  <c r="F7" i="2"/>
  <c r="F3" i="2" s="1"/>
  <c r="F2" i="2" s="1"/>
  <c r="D7" i="2"/>
  <c r="D3" i="2" s="1"/>
  <c r="D2" i="2" s="1"/>
  <c r="P5" i="2"/>
  <c r="O5" i="2"/>
  <c r="O7" i="2" s="1"/>
  <c r="O3" i="2" s="1"/>
  <c r="O2" i="2" s="1"/>
  <c r="N5" i="2"/>
  <c r="M5" i="2"/>
  <c r="M7" i="2" s="1"/>
  <c r="M10" i="2" s="1"/>
  <c r="L5" i="2"/>
  <c r="K5" i="2"/>
  <c r="K7" i="2" s="1"/>
  <c r="K10" i="2" s="1"/>
  <c r="J5" i="2"/>
  <c r="I5" i="2"/>
  <c r="I7" i="2" s="1"/>
  <c r="I10" i="2" s="1"/>
  <c r="H5" i="2"/>
  <c r="G5" i="2"/>
  <c r="G7" i="2" s="1"/>
  <c r="G3" i="2" s="1"/>
  <c r="G2" i="2" s="1"/>
  <c r="F5" i="2"/>
  <c r="E5" i="2"/>
  <c r="E7" i="2" s="1"/>
  <c r="E3" i="2" s="1"/>
  <c r="E2" i="2" s="1"/>
  <c r="D5" i="2"/>
  <c r="M3" i="2"/>
  <c r="M2" i="2" s="1"/>
  <c r="P10" i="21"/>
  <c r="O10" i="21"/>
  <c r="N10" i="21"/>
  <c r="M10" i="21"/>
  <c r="G10" i="21"/>
  <c r="F10" i="21"/>
  <c r="E10" i="21"/>
  <c r="S7" i="21"/>
  <c r="P7" i="21"/>
  <c r="P3" i="21" s="1"/>
  <c r="P2" i="21" s="1"/>
  <c r="N7" i="21"/>
  <c r="N3" i="21" s="1"/>
  <c r="N2" i="21" s="1"/>
  <c r="L7" i="21"/>
  <c r="J7" i="21"/>
  <c r="H7" i="21"/>
  <c r="F7" i="21"/>
  <c r="F3" i="21" s="1"/>
  <c r="F2" i="21" s="1"/>
  <c r="D7" i="21"/>
  <c r="D3" i="21" s="1"/>
  <c r="D2" i="21" s="1"/>
  <c r="P5" i="21"/>
  <c r="O5" i="21"/>
  <c r="O7" i="21" s="1"/>
  <c r="O3" i="21" s="1"/>
  <c r="N5" i="21"/>
  <c r="M5" i="21"/>
  <c r="M7" i="21" s="1"/>
  <c r="M3" i="21" s="1"/>
  <c r="M2" i="21" s="1"/>
  <c r="L5" i="21"/>
  <c r="K5" i="21"/>
  <c r="K7" i="21" s="1"/>
  <c r="K3" i="21" s="1"/>
  <c r="K2" i="21" s="1"/>
  <c r="J5" i="21"/>
  <c r="I5" i="21"/>
  <c r="I7" i="21" s="1"/>
  <c r="I10" i="21" s="1"/>
  <c r="H5" i="21"/>
  <c r="G5" i="21"/>
  <c r="G7" i="21" s="1"/>
  <c r="G3" i="21" s="1"/>
  <c r="F5" i="21"/>
  <c r="E5" i="21"/>
  <c r="E7" i="21" s="1"/>
  <c r="E3" i="21" s="1"/>
  <c r="E2" i="21" s="1"/>
  <c r="D5" i="21"/>
  <c r="S3" i="21"/>
  <c r="S2" i="21" s="1"/>
  <c r="I3" i="21"/>
  <c r="I2" i="21" s="1"/>
  <c r="O2" i="21"/>
  <c r="G2" i="21"/>
  <c r="P10" i="20"/>
  <c r="O10" i="20"/>
  <c r="N10" i="20"/>
  <c r="M10" i="20"/>
  <c r="I10" i="20"/>
  <c r="F10" i="20"/>
  <c r="E10" i="20"/>
  <c r="S7" i="20"/>
  <c r="P7" i="20"/>
  <c r="P3" i="20" s="1"/>
  <c r="P2" i="20" s="1"/>
  <c r="N7" i="20"/>
  <c r="N3" i="20" s="1"/>
  <c r="N2" i="20" s="1"/>
  <c r="L7" i="20"/>
  <c r="J7" i="20"/>
  <c r="H7" i="20"/>
  <c r="F7" i="20"/>
  <c r="F3" i="20" s="1"/>
  <c r="F2" i="20" s="1"/>
  <c r="D7" i="20"/>
  <c r="D3" i="20" s="1"/>
  <c r="D2" i="20" s="1"/>
  <c r="P5" i="20"/>
  <c r="O5" i="20"/>
  <c r="O7" i="20" s="1"/>
  <c r="N5" i="20"/>
  <c r="M5" i="20"/>
  <c r="M7" i="20" s="1"/>
  <c r="L5" i="20"/>
  <c r="K5" i="20"/>
  <c r="K7" i="20" s="1"/>
  <c r="K10" i="20" s="1"/>
  <c r="J5" i="20"/>
  <c r="I5" i="20"/>
  <c r="I7" i="20" s="1"/>
  <c r="H5" i="20"/>
  <c r="G5" i="20"/>
  <c r="G7" i="20" s="1"/>
  <c r="G10" i="20" s="1"/>
  <c r="F5" i="20"/>
  <c r="E5" i="20"/>
  <c r="E7" i="20" s="1"/>
  <c r="D5" i="20"/>
  <c r="S3" i="20"/>
  <c r="O3" i="20"/>
  <c r="O2" i="20" s="1"/>
  <c r="M3" i="20"/>
  <c r="K3" i="20"/>
  <c r="K2" i="20" s="1"/>
  <c r="I3" i="20"/>
  <c r="G3" i="20"/>
  <c r="G2" i="20" s="1"/>
  <c r="E3" i="20"/>
  <c r="S2" i="20"/>
  <c r="M2" i="20"/>
  <c r="I2" i="20"/>
  <c r="E2" i="20"/>
  <c r="P10" i="19"/>
  <c r="O10" i="19"/>
  <c r="N10" i="19"/>
  <c r="M10" i="19"/>
  <c r="K10" i="19"/>
  <c r="G10" i="19"/>
  <c r="E10" i="19"/>
  <c r="S7" i="19"/>
  <c r="P7" i="19"/>
  <c r="P3" i="19" s="1"/>
  <c r="N7" i="19"/>
  <c r="N3" i="19" s="1"/>
  <c r="N2" i="19" s="1"/>
  <c r="L7" i="19"/>
  <c r="J7" i="19"/>
  <c r="H7" i="19"/>
  <c r="F7" i="19"/>
  <c r="D7" i="19"/>
  <c r="P5" i="19"/>
  <c r="O5" i="19"/>
  <c r="O7" i="19" s="1"/>
  <c r="N5" i="19"/>
  <c r="M5" i="19"/>
  <c r="M7" i="19" s="1"/>
  <c r="L5" i="19"/>
  <c r="K5" i="19"/>
  <c r="K7" i="19" s="1"/>
  <c r="J5" i="19"/>
  <c r="I5" i="19"/>
  <c r="I7" i="19" s="1"/>
  <c r="I10" i="19" s="1"/>
  <c r="H5" i="19"/>
  <c r="G5" i="19"/>
  <c r="G7" i="19" s="1"/>
  <c r="F5" i="19"/>
  <c r="E5" i="19"/>
  <c r="E7" i="19" s="1"/>
  <c r="D5" i="19"/>
  <c r="S3" i="19"/>
  <c r="O3" i="19"/>
  <c r="O2" i="19" s="1"/>
  <c r="M3" i="19"/>
  <c r="K3" i="19"/>
  <c r="K2" i="19" s="1"/>
  <c r="I3" i="19"/>
  <c r="G3" i="19"/>
  <c r="G2" i="19" s="1"/>
  <c r="E3" i="19"/>
  <c r="D3" i="19"/>
  <c r="D2" i="19" s="1"/>
  <c r="S2" i="19"/>
  <c r="P2" i="19"/>
  <c r="M2" i="19"/>
  <c r="I2" i="19"/>
  <c r="E2" i="19"/>
  <c r="P10" i="18"/>
  <c r="O10" i="18"/>
  <c r="N10" i="18"/>
  <c r="M10" i="18"/>
  <c r="L10" i="18"/>
  <c r="E10" i="18"/>
  <c r="S7" i="18"/>
  <c r="S3" i="18" s="1"/>
  <c r="S2" i="18" s="1"/>
  <c r="O7" i="18"/>
  <c r="O3" i="18" s="1"/>
  <c r="O2" i="18" s="1"/>
  <c r="M7" i="18"/>
  <c r="M3" i="18" s="1"/>
  <c r="M2" i="18" s="1"/>
  <c r="K7" i="18"/>
  <c r="I7" i="18"/>
  <c r="G7" i="18"/>
  <c r="E7" i="18"/>
  <c r="E3" i="18" s="1"/>
  <c r="E2" i="18" s="1"/>
  <c r="P5" i="18"/>
  <c r="P7" i="18" s="1"/>
  <c r="P3" i="18" s="1"/>
  <c r="P2" i="18" s="1"/>
  <c r="O5" i="18"/>
  <c r="N5" i="18"/>
  <c r="N7" i="18" s="1"/>
  <c r="M5" i="18"/>
  <c r="L5" i="18"/>
  <c r="L7" i="18" s="1"/>
  <c r="L3" i="18" s="1"/>
  <c r="L2" i="18" s="1"/>
  <c r="K5" i="18"/>
  <c r="J5" i="18"/>
  <c r="J7" i="18" s="1"/>
  <c r="J10" i="18" s="1"/>
  <c r="I5" i="18"/>
  <c r="H5" i="18"/>
  <c r="H7" i="18" s="1"/>
  <c r="H3" i="18" s="1"/>
  <c r="H2" i="18" s="1"/>
  <c r="G5" i="18"/>
  <c r="F5" i="18"/>
  <c r="F7" i="18" s="1"/>
  <c r="F10" i="18" s="1"/>
  <c r="E5" i="18"/>
  <c r="D5" i="18"/>
  <c r="D7" i="18" s="1"/>
  <c r="D3" i="18" s="1"/>
  <c r="D2" i="18" s="1"/>
  <c r="N3" i="18"/>
  <c r="N2" i="18" s="1"/>
  <c r="J3" i="18"/>
  <c r="J2" i="18" s="1"/>
  <c r="F3" i="18"/>
  <c r="F2" i="18" s="1"/>
  <c r="P10" i="17"/>
  <c r="O10" i="17"/>
  <c r="N10" i="17"/>
  <c r="M10" i="17"/>
  <c r="L10" i="17"/>
  <c r="K10" i="17"/>
  <c r="H10" i="17"/>
  <c r="S7" i="17"/>
  <c r="S3" i="17" s="1"/>
  <c r="S2" i="17" s="1"/>
  <c r="O7" i="17"/>
  <c r="O3" i="17" s="1"/>
  <c r="O2" i="17" s="1"/>
  <c r="M7" i="17"/>
  <c r="M3" i="17" s="1"/>
  <c r="M2" i="17" s="1"/>
  <c r="K7" i="17"/>
  <c r="K3" i="17" s="1"/>
  <c r="K2" i="17" s="1"/>
  <c r="I7" i="17"/>
  <c r="G7" i="17"/>
  <c r="E7" i="17"/>
  <c r="P5" i="17"/>
  <c r="P7" i="17" s="1"/>
  <c r="O5" i="17"/>
  <c r="N5" i="17"/>
  <c r="N7" i="17" s="1"/>
  <c r="M5" i="17"/>
  <c r="L5" i="17"/>
  <c r="L7" i="17" s="1"/>
  <c r="K5" i="17"/>
  <c r="J5" i="17"/>
  <c r="J7" i="17" s="1"/>
  <c r="J10" i="17" s="1"/>
  <c r="I5" i="17"/>
  <c r="H5" i="17"/>
  <c r="H7" i="17" s="1"/>
  <c r="G5" i="17"/>
  <c r="F5" i="17"/>
  <c r="F7" i="17" s="1"/>
  <c r="F10" i="17" s="1"/>
  <c r="E5" i="17"/>
  <c r="D5" i="17"/>
  <c r="D7" i="17" s="1"/>
  <c r="P3" i="17"/>
  <c r="P2" i="17" s="1"/>
  <c r="N3" i="17"/>
  <c r="L3" i="17"/>
  <c r="L2" i="17" s="1"/>
  <c r="J3" i="17"/>
  <c r="H3" i="17"/>
  <c r="H2" i="17" s="1"/>
  <c r="F3" i="17"/>
  <c r="D3" i="17"/>
  <c r="D2" i="17" s="1"/>
  <c r="N2" i="17"/>
  <c r="J2" i="17"/>
  <c r="F2" i="17"/>
  <c r="P10" i="16"/>
  <c r="O10" i="16"/>
  <c r="N10" i="16"/>
  <c r="M10" i="16"/>
  <c r="L10" i="16"/>
  <c r="H10" i="16"/>
  <c r="S7" i="16"/>
  <c r="S3" i="16" s="1"/>
  <c r="S2" i="16" s="1"/>
  <c r="O7" i="16"/>
  <c r="O3" i="16" s="1"/>
  <c r="O2" i="16" s="1"/>
  <c r="M7" i="16"/>
  <c r="M3" i="16" s="1"/>
  <c r="M2" i="16" s="1"/>
  <c r="K7" i="16"/>
  <c r="I7" i="16"/>
  <c r="G7" i="16"/>
  <c r="E7" i="16"/>
  <c r="P5" i="16"/>
  <c r="P7" i="16" s="1"/>
  <c r="O5" i="16"/>
  <c r="N5" i="16"/>
  <c r="N7" i="16" s="1"/>
  <c r="M5" i="16"/>
  <c r="L5" i="16"/>
  <c r="L7" i="16" s="1"/>
  <c r="K5" i="16"/>
  <c r="J5" i="16"/>
  <c r="J7" i="16" s="1"/>
  <c r="J10" i="16" s="1"/>
  <c r="I5" i="16"/>
  <c r="H5" i="16"/>
  <c r="H7" i="16" s="1"/>
  <c r="G5" i="16"/>
  <c r="F5" i="16"/>
  <c r="F7" i="16" s="1"/>
  <c r="F10" i="16" s="1"/>
  <c r="E5" i="16"/>
  <c r="D5" i="16"/>
  <c r="D7" i="16" s="1"/>
  <c r="P3" i="16"/>
  <c r="P2" i="16" s="1"/>
  <c r="N3" i="16"/>
  <c r="L3" i="16"/>
  <c r="L2" i="16" s="1"/>
  <c r="J3" i="16"/>
  <c r="H3" i="16"/>
  <c r="H2" i="16" s="1"/>
  <c r="F3" i="16"/>
  <c r="D3" i="16"/>
  <c r="D2" i="16" s="1"/>
  <c r="N2" i="16"/>
  <c r="J2" i="16"/>
  <c r="F2" i="16"/>
  <c r="P10" i="15"/>
  <c r="O10" i="15"/>
  <c r="N10" i="15"/>
  <c r="M10" i="15"/>
  <c r="L10" i="15"/>
  <c r="K10" i="15"/>
  <c r="S7" i="15"/>
  <c r="S3" i="15" s="1"/>
  <c r="S2" i="15" s="1"/>
  <c r="O7" i="15"/>
  <c r="O3" i="15" s="1"/>
  <c r="O2" i="15" s="1"/>
  <c r="M7" i="15"/>
  <c r="M3" i="15" s="1"/>
  <c r="M2" i="15" s="1"/>
  <c r="K7" i="15"/>
  <c r="K3" i="15" s="1"/>
  <c r="K2" i="15" s="1"/>
  <c r="I7" i="15"/>
  <c r="G7" i="15"/>
  <c r="E7" i="15"/>
  <c r="P5" i="15"/>
  <c r="P7" i="15" s="1"/>
  <c r="P3" i="15" s="1"/>
  <c r="P2" i="15" s="1"/>
  <c r="O5" i="15"/>
  <c r="N5" i="15"/>
  <c r="N7" i="15" s="1"/>
  <c r="M5" i="15"/>
  <c r="L5" i="15"/>
  <c r="L7" i="15" s="1"/>
  <c r="L3" i="15" s="1"/>
  <c r="L2" i="15" s="1"/>
  <c r="K5" i="15"/>
  <c r="J5" i="15"/>
  <c r="J7" i="15" s="1"/>
  <c r="J10" i="15" s="1"/>
  <c r="I5" i="15"/>
  <c r="H5" i="15"/>
  <c r="H7" i="15" s="1"/>
  <c r="H10" i="15" s="1"/>
  <c r="G5" i="15"/>
  <c r="F5" i="15"/>
  <c r="F7" i="15" s="1"/>
  <c r="F10" i="15" s="1"/>
  <c r="E5" i="15"/>
  <c r="D5" i="15"/>
  <c r="D7" i="15" s="1"/>
  <c r="D3" i="15" s="1"/>
  <c r="D2" i="15" s="1"/>
  <c r="N3" i="15"/>
  <c r="N2" i="15" s="1"/>
  <c r="J3" i="15"/>
  <c r="J2" i="15" s="1"/>
  <c r="F3" i="15"/>
  <c r="F2" i="15" s="1"/>
  <c r="P10" i="14"/>
  <c r="O10" i="14"/>
  <c r="N10" i="14"/>
  <c r="M10" i="14"/>
  <c r="L10" i="14"/>
  <c r="K10" i="14"/>
  <c r="H10" i="14"/>
  <c r="S7" i="14"/>
  <c r="S3" i="14" s="1"/>
  <c r="S2" i="14" s="1"/>
  <c r="O7" i="14"/>
  <c r="O3" i="14" s="1"/>
  <c r="O2" i="14" s="1"/>
  <c r="M7" i="14"/>
  <c r="M3" i="14" s="1"/>
  <c r="M2" i="14" s="1"/>
  <c r="K7" i="14"/>
  <c r="K3" i="14" s="1"/>
  <c r="K2" i="14" s="1"/>
  <c r="I7" i="14"/>
  <c r="G7" i="14"/>
  <c r="E7" i="14"/>
  <c r="P5" i="14"/>
  <c r="P7" i="14" s="1"/>
  <c r="O5" i="14"/>
  <c r="N5" i="14"/>
  <c r="N7" i="14" s="1"/>
  <c r="M5" i="14"/>
  <c r="L5" i="14"/>
  <c r="L7" i="14" s="1"/>
  <c r="K5" i="14"/>
  <c r="J5" i="14"/>
  <c r="J7" i="14" s="1"/>
  <c r="J10" i="14" s="1"/>
  <c r="I5" i="14"/>
  <c r="H5" i="14"/>
  <c r="H7" i="14" s="1"/>
  <c r="G5" i="14"/>
  <c r="F5" i="14"/>
  <c r="F7" i="14" s="1"/>
  <c r="F10" i="14" s="1"/>
  <c r="E5" i="14"/>
  <c r="D5" i="14"/>
  <c r="D7" i="14" s="1"/>
  <c r="P3" i="14"/>
  <c r="P2" i="14" s="1"/>
  <c r="N3" i="14"/>
  <c r="L3" i="14"/>
  <c r="L2" i="14" s="1"/>
  <c r="J3" i="14"/>
  <c r="H3" i="14"/>
  <c r="H2" i="14" s="1"/>
  <c r="F3" i="14"/>
  <c r="D3" i="14"/>
  <c r="D2" i="14" s="1"/>
  <c r="N2" i="14"/>
  <c r="J2" i="14"/>
  <c r="F2" i="14"/>
  <c r="P10" i="13"/>
  <c r="O10" i="13"/>
  <c r="N10" i="13"/>
  <c r="M10" i="13"/>
  <c r="L10" i="13"/>
  <c r="K10" i="13"/>
  <c r="J10" i="13"/>
  <c r="S7" i="13"/>
  <c r="S3" i="13" s="1"/>
  <c r="S2" i="13" s="1"/>
  <c r="O7" i="13"/>
  <c r="O3" i="13" s="1"/>
  <c r="O2" i="13" s="1"/>
  <c r="M7" i="13"/>
  <c r="M3" i="13" s="1"/>
  <c r="K7" i="13"/>
  <c r="K3" i="13" s="1"/>
  <c r="K2" i="13" s="1"/>
  <c r="I7" i="13"/>
  <c r="G7" i="13"/>
  <c r="E7" i="13"/>
  <c r="P5" i="13"/>
  <c r="P7" i="13" s="1"/>
  <c r="P3" i="13" s="1"/>
  <c r="P2" i="13" s="1"/>
  <c r="O5" i="13"/>
  <c r="N5" i="13"/>
  <c r="N7" i="13" s="1"/>
  <c r="M5" i="13"/>
  <c r="L5" i="13"/>
  <c r="L7" i="13" s="1"/>
  <c r="L3" i="13" s="1"/>
  <c r="L2" i="13" s="1"/>
  <c r="K5" i="13"/>
  <c r="J5" i="13"/>
  <c r="J7" i="13" s="1"/>
  <c r="I5" i="13"/>
  <c r="H5" i="13"/>
  <c r="H7" i="13" s="1"/>
  <c r="H10" i="13" s="1"/>
  <c r="G5" i="13"/>
  <c r="F5" i="13"/>
  <c r="F7" i="13" s="1"/>
  <c r="F10" i="13" s="1"/>
  <c r="E5" i="13"/>
  <c r="D5" i="13"/>
  <c r="D7" i="13" s="1"/>
  <c r="D3" i="13" s="1"/>
  <c r="D2" i="13" s="1"/>
  <c r="N3" i="13"/>
  <c r="J3" i="13"/>
  <c r="F3" i="13"/>
  <c r="N2" i="13"/>
  <c r="M2" i="13"/>
  <c r="J2" i="13"/>
  <c r="F2" i="13"/>
  <c r="P10" i="12"/>
  <c r="O10" i="12"/>
  <c r="N10" i="12"/>
  <c r="M10" i="12"/>
  <c r="L10" i="12"/>
  <c r="K10" i="12"/>
  <c r="J10" i="12"/>
  <c r="I10" i="12"/>
  <c r="S7" i="12"/>
  <c r="S3" i="12" s="1"/>
  <c r="S2" i="12" s="1"/>
  <c r="O7" i="12"/>
  <c r="O3" i="12" s="1"/>
  <c r="O2" i="12" s="1"/>
  <c r="M7" i="12"/>
  <c r="M3" i="12" s="1"/>
  <c r="M2" i="12" s="1"/>
  <c r="K7" i="12"/>
  <c r="K3" i="12" s="1"/>
  <c r="K2" i="12" s="1"/>
  <c r="I7" i="12"/>
  <c r="I3" i="12" s="1"/>
  <c r="I2" i="12" s="1"/>
  <c r="G7" i="12"/>
  <c r="G10" i="12" s="1"/>
  <c r="E7" i="12"/>
  <c r="E10" i="12" s="1"/>
  <c r="P5" i="12"/>
  <c r="P7" i="12" s="1"/>
  <c r="P3" i="12" s="1"/>
  <c r="P2" i="12" s="1"/>
  <c r="O5" i="12"/>
  <c r="N5" i="12"/>
  <c r="N7" i="12" s="1"/>
  <c r="N3" i="12" s="1"/>
  <c r="N2" i="12" s="1"/>
  <c r="M5" i="12"/>
  <c r="L5" i="12"/>
  <c r="L7" i="12" s="1"/>
  <c r="L3" i="12" s="1"/>
  <c r="L2" i="12" s="1"/>
  <c r="K5" i="12"/>
  <c r="J5" i="12"/>
  <c r="J7" i="12" s="1"/>
  <c r="J3" i="12" s="1"/>
  <c r="J2" i="12" s="1"/>
  <c r="I5" i="12"/>
  <c r="H5" i="12"/>
  <c r="H7" i="12" s="1"/>
  <c r="G5" i="12"/>
  <c r="F5" i="12"/>
  <c r="F7" i="12" s="1"/>
  <c r="E5" i="12"/>
  <c r="D5" i="12"/>
  <c r="D7" i="12" s="1"/>
  <c r="D3" i="12" s="1"/>
  <c r="D2" i="12" s="1"/>
  <c r="P10" i="11"/>
  <c r="O10" i="11"/>
  <c r="N10" i="11"/>
  <c r="M10" i="11"/>
  <c r="L10" i="11"/>
  <c r="K10" i="11"/>
  <c r="J10" i="11"/>
  <c r="I10" i="11"/>
  <c r="H10" i="11"/>
  <c r="S7" i="11"/>
  <c r="S3" i="11" s="1"/>
  <c r="S2" i="11" s="1"/>
  <c r="O7" i="11"/>
  <c r="O3" i="11" s="1"/>
  <c r="O2" i="11" s="1"/>
  <c r="M7" i="11"/>
  <c r="M3" i="11" s="1"/>
  <c r="M2" i="11" s="1"/>
  <c r="K7" i="11"/>
  <c r="K3" i="11" s="1"/>
  <c r="K2" i="11" s="1"/>
  <c r="I7" i="11"/>
  <c r="I3" i="11" s="1"/>
  <c r="I2" i="11" s="1"/>
  <c r="G7" i="11"/>
  <c r="G10" i="11" s="1"/>
  <c r="E7" i="11"/>
  <c r="E10" i="11" s="1"/>
  <c r="P5" i="11"/>
  <c r="P7" i="11" s="1"/>
  <c r="P3" i="11" s="1"/>
  <c r="P2" i="11" s="1"/>
  <c r="O5" i="11"/>
  <c r="N5" i="11"/>
  <c r="N7" i="11" s="1"/>
  <c r="N3" i="11" s="1"/>
  <c r="N2" i="11" s="1"/>
  <c r="M5" i="11"/>
  <c r="L5" i="11"/>
  <c r="L7" i="11" s="1"/>
  <c r="L3" i="11" s="1"/>
  <c r="L2" i="11" s="1"/>
  <c r="K5" i="11"/>
  <c r="J5" i="11"/>
  <c r="J7" i="11" s="1"/>
  <c r="J3" i="11" s="1"/>
  <c r="J2" i="11" s="1"/>
  <c r="I5" i="11"/>
  <c r="H5" i="11"/>
  <c r="H7" i="11" s="1"/>
  <c r="H3" i="11" s="1"/>
  <c r="H2" i="11" s="1"/>
  <c r="G5" i="11"/>
  <c r="F5" i="11"/>
  <c r="F7" i="11" s="1"/>
  <c r="E5" i="11"/>
  <c r="D5" i="11"/>
  <c r="D7" i="11" s="1"/>
  <c r="D3" i="11" s="1"/>
  <c r="D2" i="11" s="1"/>
  <c r="G10" i="2" l="1"/>
  <c r="M10" i="30"/>
  <c r="M3" i="30"/>
  <c r="M2" i="30" s="1"/>
  <c r="O10" i="30"/>
  <c r="O3" i="30"/>
  <c r="O2" i="30" s="1"/>
  <c r="Q10" i="30"/>
  <c r="L3" i="30"/>
  <c r="L2" i="30" s="1"/>
  <c r="N3" i="30"/>
  <c r="N2" i="30" s="1"/>
  <c r="P3" i="30"/>
  <c r="P2" i="30" s="1"/>
  <c r="L10" i="29"/>
  <c r="L3" i="29"/>
  <c r="L2" i="29" s="1"/>
  <c r="N10" i="29"/>
  <c r="N3" i="29"/>
  <c r="N2" i="29" s="1"/>
  <c r="P10" i="29"/>
  <c r="P3" i="29"/>
  <c r="P2" i="29" s="1"/>
  <c r="Q10" i="29"/>
  <c r="K3" i="29"/>
  <c r="K2" i="29" s="1"/>
  <c r="M3" i="29"/>
  <c r="M2" i="29" s="1"/>
  <c r="O3" i="29"/>
  <c r="O2" i="29" s="1"/>
  <c r="L10" i="28"/>
  <c r="L3" i="28"/>
  <c r="L2" i="28" s="1"/>
  <c r="N10" i="28"/>
  <c r="N3" i="28"/>
  <c r="N2" i="28" s="1"/>
  <c r="P10" i="28"/>
  <c r="P3" i="28"/>
  <c r="P2" i="28" s="1"/>
  <c r="Q10" i="28"/>
  <c r="K3" i="28"/>
  <c r="K2" i="28" s="1"/>
  <c r="M3" i="28"/>
  <c r="M2" i="28" s="1"/>
  <c r="O3" i="28"/>
  <c r="O2" i="28" s="1"/>
  <c r="J10" i="27"/>
  <c r="J3" i="27"/>
  <c r="J2" i="27" s="1"/>
  <c r="L10" i="27"/>
  <c r="L3" i="27"/>
  <c r="L2" i="27" s="1"/>
  <c r="N10" i="27"/>
  <c r="N3" i="27"/>
  <c r="N2" i="27" s="1"/>
  <c r="P10" i="27"/>
  <c r="P3" i="27"/>
  <c r="P2" i="27" s="1"/>
  <c r="Q10" i="27"/>
  <c r="K3" i="27"/>
  <c r="K2" i="27" s="1"/>
  <c r="M3" i="27"/>
  <c r="M2" i="27" s="1"/>
  <c r="O3" i="27"/>
  <c r="O2" i="27" s="1"/>
  <c r="K10" i="26"/>
  <c r="K3" i="26"/>
  <c r="K2" i="26" s="1"/>
  <c r="M10" i="26"/>
  <c r="M3" i="26"/>
  <c r="M2" i="26" s="1"/>
  <c r="O10" i="26"/>
  <c r="O3" i="26"/>
  <c r="O2" i="26" s="1"/>
  <c r="Q10" i="26"/>
  <c r="J3" i="26"/>
  <c r="J2" i="26" s="1"/>
  <c r="L3" i="26"/>
  <c r="L2" i="26" s="1"/>
  <c r="N3" i="26"/>
  <c r="N2" i="26" s="1"/>
  <c r="P3" i="26"/>
  <c r="P2" i="26" s="1"/>
  <c r="O10" i="2"/>
  <c r="N10" i="2"/>
  <c r="P10" i="2"/>
  <c r="J10" i="25"/>
  <c r="J3" i="25"/>
  <c r="J2" i="25" s="1"/>
  <c r="L10" i="25"/>
  <c r="L3" i="25"/>
  <c r="L2" i="25" s="1"/>
  <c r="K3" i="25"/>
  <c r="K2" i="25" s="1"/>
  <c r="K10" i="24"/>
  <c r="K3" i="24"/>
  <c r="K2" i="24" s="1"/>
  <c r="Q10" i="24"/>
  <c r="J3" i="24"/>
  <c r="J2" i="24" s="1"/>
  <c r="L3" i="24"/>
  <c r="L2" i="24" s="1"/>
  <c r="I10" i="23"/>
  <c r="I3" i="23"/>
  <c r="I2" i="23" s="1"/>
  <c r="K10" i="23"/>
  <c r="K3" i="23"/>
  <c r="K2" i="23" s="1"/>
  <c r="Q10" i="23"/>
  <c r="J3" i="23"/>
  <c r="J2" i="23" s="1"/>
  <c r="L3" i="23"/>
  <c r="L2" i="23" s="1"/>
  <c r="J10" i="22"/>
  <c r="J3" i="22"/>
  <c r="J2" i="22" s="1"/>
  <c r="L10" i="22"/>
  <c r="L3" i="22"/>
  <c r="L2" i="22" s="1"/>
  <c r="Q10" i="22"/>
  <c r="I3" i="22"/>
  <c r="I2" i="22" s="1"/>
  <c r="K3" i="22"/>
  <c r="K2" i="22" s="1"/>
  <c r="I3" i="2"/>
  <c r="I2" i="2" s="1"/>
  <c r="K3" i="2"/>
  <c r="K2" i="2" s="1"/>
  <c r="F10" i="11"/>
  <c r="F3" i="11"/>
  <c r="F2" i="11" s="1"/>
  <c r="Q10" i="12"/>
  <c r="Q10" i="11"/>
  <c r="F10" i="12"/>
  <c r="F3" i="12"/>
  <c r="F2" i="12" s="1"/>
  <c r="H10" i="12"/>
  <c r="H3" i="12"/>
  <c r="H2" i="12" s="1"/>
  <c r="G10" i="13"/>
  <c r="G3" i="13"/>
  <c r="G2" i="13" s="1"/>
  <c r="E10" i="14"/>
  <c r="E3" i="14"/>
  <c r="E2" i="14" s="1"/>
  <c r="I10" i="14"/>
  <c r="I3" i="14"/>
  <c r="I2" i="14" s="1"/>
  <c r="G10" i="15"/>
  <c r="G3" i="15"/>
  <c r="G2" i="15" s="1"/>
  <c r="E10" i="16"/>
  <c r="E3" i="16"/>
  <c r="E2" i="16" s="1"/>
  <c r="I10" i="16"/>
  <c r="I3" i="16"/>
  <c r="I2" i="16" s="1"/>
  <c r="E10" i="17"/>
  <c r="E3" i="17"/>
  <c r="E2" i="17" s="1"/>
  <c r="I10" i="17"/>
  <c r="I3" i="17"/>
  <c r="I2" i="17" s="1"/>
  <c r="G10" i="18"/>
  <c r="G3" i="18"/>
  <c r="G2" i="18" s="1"/>
  <c r="K10" i="18"/>
  <c r="K3" i="18"/>
  <c r="K2" i="18" s="1"/>
  <c r="H10" i="18"/>
  <c r="Q10" i="18" s="1"/>
  <c r="F10" i="19"/>
  <c r="F3" i="19"/>
  <c r="F2" i="19" s="1"/>
  <c r="J10" i="19"/>
  <c r="J3" i="19"/>
  <c r="J2" i="19" s="1"/>
  <c r="H10" i="21"/>
  <c r="H3" i="21"/>
  <c r="H2" i="21" s="1"/>
  <c r="L10" i="21"/>
  <c r="L3" i="21"/>
  <c r="L2" i="21" s="1"/>
  <c r="E3" i="11"/>
  <c r="E2" i="11" s="1"/>
  <c r="G3" i="11"/>
  <c r="G2" i="11" s="1"/>
  <c r="E3" i="12"/>
  <c r="E2" i="12" s="1"/>
  <c r="G3" i="12"/>
  <c r="G2" i="12" s="1"/>
  <c r="H3" i="13"/>
  <c r="H2" i="13" s="1"/>
  <c r="E10" i="13"/>
  <c r="E3" i="13"/>
  <c r="E2" i="13" s="1"/>
  <c r="I10" i="13"/>
  <c r="I3" i="13"/>
  <c r="I2" i="13" s="1"/>
  <c r="G10" i="14"/>
  <c r="G3" i="14"/>
  <c r="G2" i="14" s="1"/>
  <c r="H3" i="15"/>
  <c r="H2" i="15" s="1"/>
  <c r="E10" i="15"/>
  <c r="E3" i="15"/>
  <c r="E2" i="15" s="1"/>
  <c r="I10" i="15"/>
  <c r="I3" i="15"/>
  <c r="I2" i="15" s="1"/>
  <c r="G10" i="16"/>
  <c r="G3" i="16"/>
  <c r="G2" i="16" s="1"/>
  <c r="K10" i="16"/>
  <c r="K3" i="16"/>
  <c r="K2" i="16" s="1"/>
  <c r="G10" i="17"/>
  <c r="G3" i="17"/>
  <c r="G2" i="17" s="1"/>
  <c r="I10" i="18"/>
  <c r="I3" i="18"/>
  <c r="I2" i="18" s="1"/>
  <c r="J10" i="20"/>
  <c r="J3" i="20"/>
  <c r="J2" i="20" s="1"/>
  <c r="K10" i="21"/>
  <c r="J10" i="2"/>
  <c r="J3" i="2"/>
  <c r="J2" i="2" s="1"/>
  <c r="H10" i="19"/>
  <c r="Q10" i="19" s="1"/>
  <c r="H3" i="19"/>
  <c r="H2" i="19" s="1"/>
  <c r="L10" i="19"/>
  <c r="L3" i="19"/>
  <c r="L2" i="19" s="1"/>
  <c r="H10" i="20"/>
  <c r="Q10" i="20" s="1"/>
  <c r="H3" i="20"/>
  <c r="H2" i="20" s="1"/>
  <c r="L10" i="20"/>
  <c r="L3" i="20"/>
  <c r="L2" i="20" s="1"/>
  <c r="J10" i="21"/>
  <c r="Q10" i="21" s="1"/>
  <c r="J3" i="21"/>
  <c r="J2" i="21" s="1"/>
  <c r="H10" i="2"/>
  <c r="H3" i="2"/>
  <c r="H2" i="2" s="1"/>
  <c r="L10" i="2"/>
  <c r="L3" i="2"/>
  <c r="L2" i="2" s="1"/>
  <c r="Q10" i="25" l="1"/>
  <c r="Q10" i="2"/>
  <c r="Q10" i="15"/>
  <c r="Q10" i="13"/>
  <c r="Q10" i="17"/>
  <c r="Q10" i="16"/>
  <c r="Q10" i="14"/>
</calcChain>
</file>

<file path=xl/sharedStrings.xml><?xml version="1.0" encoding="utf-8"?>
<sst xmlns="http://schemas.openxmlformats.org/spreadsheetml/2006/main" count="150" uniqueCount="10">
  <si>
    <t>TrEffVsThrottle</t>
  </si>
  <si>
    <t>% REG</t>
  </si>
  <si>
    <t>km/h</t>
  </si>
  <si>
    <t>STUPEŇ</t>
  </si>
  <si>
    <t>m/s</t>
  </si>
  <si>
    <t>GRAF</t>
  </si>
  <si>
    <t>KONŠTANTY</t>
  </si>
  <si>
    <t>POHYB po X</t>
  </si>
  <si>
    <t>POHYB po Y</t>
  </si>
  <si>
    <t>EDB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</si>
</sst>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" fontId="0" fillId="0" borderId="5" xfId="0" applyNumberFormat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3" fillId="6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'1.stupen'!$E$7:$P$7</c:f>
              <c:numCache>
                <c:formatCode>0.00</c:formatCode>
                <c:ptCount val="12"/>
                <c:pt idx="0">
                  <c:v>17.5</c:v>
                </c:pt>
                <c:pt idx="1">
                  <c:v>13.366564957956449</c:v>
                </c:pt>
                <c:pt idx="2">
                  <c:v>10.209431930015388</c:v>
                </c:pt>
                <c:pt idx="3">
                  <c:v>7.798002004364875</c:v>
                </c:pt>
                <c:pt idx="4">
                  <c:v>5.9561428762067257</c:v>
                </c:pt>
                <c:pt idx="5">
                  <c:v>4.5493240373535277</c:v>
                </c:pt>
                <c:pt idx="6">
                  <c:v>3.4747905862902062</c:v>
                </c:pt>
                <c:pt idx="7">
                  <c:v>2.6540579478253501</c:v>
                </c:pt>
                <c:pt idx="8">
                  <c:v>2.0271793121021786</c:v>
                </c:pt>
                <c:pt idx="9">
                  <c:v>1.5483670832365273</c:v>
                </c:pt>
                <c:pt idx="10">
                  <c:v>1.182648525533863</c:v>
                </c:pt>
                <c:pt idx="11">
                  <c:v>0.9033113336559887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'1.stupen'!$E$9:$P$9</c:f>
              <c:numCache>
                <c:formatCode>0</c:formatCode>
                <c:ptCount val="12"/>
                <c:pt idx="0">
                  <c:v>17.5</c:v>
                </c:pt>
                <c:pt idx="1">
                  <c:v>13.5</c:v>
                </c:pt>
                <c:pt idx="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23104"/>
        <c:axId val="289824224"/>
      </c:scatterChart>
      <c:valAx>
        <c:axId val="28982310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24224"/>
        <c:crosses val="autoZero"/>
        <c:crossBetween val="midCat"/>
        <c:majorUnit val="10"/>
      </c:valAx>
      <c:valAx>
        <c:axId val="2898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'10.stupen'!$E$7:$P$7</c:f>
              <c:numCache>
                <c:formatCode>0.00</c:formatCode>
                <c:ptCount val="12"/>
                <c:pt idx="0">
                  <c:v>286.5</c:v>
                </c:pt>
                <c:pt idx="1">
                  <c:v>194.19244409856151</c:v>
                </c:pt>
                <c:pt idx="2">
                  <c:v>131.62549858629299</c:v>
                </c:pt>
                <c:pt idx="3">
                  <c:v>89.217023651532202</c:v>
                </c:pt>
                <c:pt idx="4">
                  <c:v>60.472153152147349</c:v>
                </c:pt>
                <c:pt idx="5">
                  <c:v>40.988604609137944</c:v>
                </c:pt>
                <c:pt idx="6">
                  <c:v>27.782468793152034</c:v>
                </c:pt>
                <c:pt idx="7">
                  <c:v>18.831223448635981</c:v>
                </c:pt>
                <c:pt idx="8">
                  <c:v>12.763983619046297</c:v>
                </c:pt>
                <c:pt idx="9">
                  <c:v>8.6515503504942473</c:v>
                </c:pt>
                <c:pt idx="10">
                  <c:v>5.8641036921614118</c:v>
                </c:pt>
                <c:pt idx="11">
                  <c:v>3.9747456489641313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'10.stupen'!$E$9:$P$9</c:f>
              <c:numCache>
                <c:formatCode>0</c:formatCode>
                <c:ptCount val="12"/>
                <c:pt idx="2">
                  <c:v>127</c:v>
                </c:pt>
                <c:pt idx="3">
                  <c:v>90</c:v>
                </c:pt>
                <c:pt idx="4">
                  <c:v>62.5</c:v>
                </c:pt>
                <c:pt idx="5">
                  <c:v>41</c:v>
                </c:pt>
                <c:pt idx="6">
                  <c:v>27.5</c:v>
                </c:pt>
                <c:pt idx="7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7920"/>
        <c:axId val="225344000"/>
      </c:scatterChart>
      <c:valAx>
        <c:axId val="22534792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5344000"/>
        <c:crosses val="autoZero"/>
        <c:crossBetween val="midCat"/>
        <c:majorUnit val="10"/>
      </c:valAx>
      <c:valAx>
        <c:axId val="225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53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'11.stupen'!$E$7:$P$7</c:f>
              <c:numCache>
                <c:formatCode>0.00</c:formatCode>
                <c:ptCount val="12"/>
                <c:pt idx="0">
                  <c:v>406.88643018590051</c:v>
                </c:pt>
                <c:pt idx="1">
                  <c:v>262.32287779975348</c:v>
                </c:pt>
                <c:pt idx="2">
                  <c:v>169.63156312798964</c:v>
                </c:pt>
                <c:pt idx="3">
                  <c:v>110.19970998266493</c:v>
                </c:pt>
                <c:pt idx="4">
                  <c:v>72.093171297833621</c:v>
                </c:pt>
                <c:pt idx="5">
                  <c:v>47.660006022172396</c:v>
                </c:pt>
                <c:pt idx="6">
                  <c:v>31.993939620150638</c:v>
                </c:pt>
                <c:pt idx="7">
                  <c:v>21.949165079332893</c:v>
                </c:pt>
                <c:pt idx="8">
                  <c:v>15.508652637560038</c:v>
                </c:pt>
                <c:pt idx="9">
                  <c:v>11.379122368456162</c:v>
                </c:pt>
                <c:pt idx="10">
                  <c:v>8.7313485464788911</c:v>
                </c:pt>
                <c:pt idx="11">
                  <c:v>7.0336478988288356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'11.stupen'!$E$9:$P$9</c:f>
              <c:numCache>
                <c:formatCode>0</c:formatCode>
                <c:ptCount val="12"/>
                <c:pt idx="3">
                  <c:v>110</c:v>
                </c:pt>
                <c:pt idx="4">
                  <c:v>73</c:v>
                </c:pt>
                <c:pt idx="5">
                  <c:v>47</c:v>
                </c:pt>
                <c:pt idx="6">
                  <c:v>31</c:v>
                </c:pt>
                <c:pt idx="7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52592"/>
        <c:axId val="286556416"/>
      </c:scatterChart>
      <c:valAx>
        <c:axId val="22955259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56416"/>
        <c:crosses val="autoZero"/>
        <c:crossBetween val="midCat"/>
        <c:majorUnit val="10"/>
      </c:valAx>
      <c:valAx>
        <c:axId val="286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95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'12.stupen'!$E$7:$P$7</c:f>
              <c:numCache>
                <c:formatCode>0.00</c:formatCode>
                <c:ptCount val="12"/>
                <c:pt idx="0">
                  <c:v>502</c:v>
                </c:pt>
                <c:pt idx="1">
                  <c:v>320.81407581088666</c:v>
                </c:pt>
                <c:pt idx="2">
                  <c:v>205.28482987029955</c:v>
                </c:pt>
                <c:pt idx="3">
                  <c:v>131.62013032294576</c:v>
                </c:pt>
                <c:pt idx="4">
                  <c:v>84.649444110793269</c:v>
                </c:pt>
                <c:pt idx="5">
                  <c:v>54.699612280932165</c:v>
                </c:pt>
                <c:pt idx="6">
                  <c:v>35.602756369874875</c:v>
                </c:pt>
                <c:pt idx="7">
                  <c:v>23.426063433520092</c:v>
                </c:pt>
                <c:pt idx="8">
                  <c:v>15.66186122364628</c:v>
                </c:pt>
                <c:pt idx="9">
                  <c:v>10.711187319746758</c:v>
                </c:pt>
                <c:pt idx="10">
                  <c:v>7.5544982691211526</c:v>
                </c:pt>
                <c:pt idx="11">
                  <c:v>5.5417044645260596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'12.stupen'!$E$9:$P$9</c:f>
              <c:numCache>
                <c:formatCode>0</c:formatCode>
                <c:ptCount val="12"/>
                <c:pt idx="4">
                  <c:v>85.5</c:v>
                </c:pt>
                <c:pt idx="5">
                  <c:v>53</c:v>
                </c:pt>
                <c:pt idx="6">
                  <c:v>35</c:v>
                </c:pt>
                <c:pt idx="7">
                  <c:v>24.5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60352"/>
        <c:axId val="229490464"/>
      </c:scatterChart>
      <c:valAx>
        <c:axId val="22596035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9490464"/>
        <c:crosses val="autoZero"/>
        <c:crossBetween val="midCat"/>
        <c:majorUnit val="10"/>
      </c:valAx>
      <c:valAx>
        <c:axId val="229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59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'13.stupen'!$E$7:$P$7</c:f>
              <c:numCache>
                <c:formatCode>0.00</c:formatCode>
                <c:ptCount val="12"/>
                <c:pt idx="0">
                  <c:v>711</c:v>
                </c:pt>
                <c:pt idx="1">
                  <c:v>440.09220029739157</c:v>
                </c:pt>
                <c:pt idx="2">
                  <c:v>272.55205684789382</c:v>
                </c:pt>
                <c:pt idx="3">
                  <c:v>168.938577657217</c:v>
                </c:pt>
                <c:pt idx="4">
                  <c:v>104.85988673003067</c:v>
                </c:pt>
                <c:pt idx="5">
                  <c:v>65.231079136516925</c:v>
                </c:pt>
                <c:pt idx="6">
                  <c:v>40.723050514829723</c:v>
                </c:pt>
                <c:pt idx="7">
                  <c:v>25.566312187438054</c:v>
                </c:pt>
                <c:pt idx="8">
                  <c:v>16.192783199401127</c:v>
                </c:pt>
                <c:pt idx="9">
                  <c:v>10.395820568544067</c:v>
                </c:pt>
                <c:pt idx="10">
                  <c:v>6.810748629635917</c:v>
                </c:pt>
                <c:pt idx="11">
                  <c:v>4.5935977481153358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'13.stupen'!$E$9:$P$9</c:f>
              <c:numCache>
                <c:formatCode>0</c:formatCode>
                <c:ptCount val="12"/>
                <c:pt idx="4">
                  <c:v>105.5</c:v>
                </c:pt>
                <c:pt idx="5">
                  <c:v>63.5</c:v>
                </c:pt>
                <c:pt idx="6">
                  <c:v>39</c:v>
                </c:pt>
                <c:pt idx="7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74800"/>
        <c:axId val="286375360"/>
      </c:scatterChart>
      <c:valAx>
        <c:axId val="28637480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375360"/>
        <c:crosses val="autoZero"/>
        <c:crossBetween val="midCat"/>
        <c:majorUnit val="10"/>
      </c:valAx>
      <c:valAx>
        <c:axId val="2863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3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'14.stupen'!$E$7:$P$7</c:f>
              <c:numCache>
                <c:formatCode>0.00</c:formatCode>
                <c:ptCount val="12"/>
                <c:pt idx="0">
                  <c:v>801</c:v>
                </c:pt>
                <c:pt idx="1">
                  <c:v>495.75177498297637</c:v>
                </c:pt>
                <c:pt idx="2">
                  <c:v>306.97414856100715</c:v>
                </c:pt>
                <c:pt idx="3">
                  <c:v>190.226566374329</c:v>
                </c:pt>
                <c:pt idx="4">
                  <c:v>118.0252244845416</c:v>
                </c:pt>
                <c:pt idx="5">
                  <c:v>73.37304691438527</c:v>
                </c:pt>
                <c:pt idx="6">
                  <c:v>45.758366777272926</c:v>
                </c:pt>
                <c:pt idx="7">
                  <c:v>28.680351760493583</c:v>
                </c:pt>
                <c:pt idx="8">
                  <c:v>18.118628957071692</c:v>
                </c:pt>
                <c:pt idx="9">
                  <c:v>11.586840077232752</c:v>
                </c:pt>
                <c:pt idx="10">
                  <c:v>7.5473223995897651</c:v>
                </c:pt>
                <c:pt idx="11">
                  <c:v>5.0491242232285476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'14.stupen'!$E$9:$P$9</c:f>
              <c:numCache>
                <c:formatCode>0</c:formatCode>
                <c:ptCount val="12"/>
                <c:pt idx="5">
                  <c:v>72.5</c:v>
                </c:pt>
                <c:pt idx="6">
                  <c:v>45</c:v>
                </c:pt>
                <c:pt idx="7">
                  <c:v>27.5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78160"/>
        <c:axId val="286378720"/>
      </c:scatterChart>
      <c:valAx>
        <c:axId val="28637816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378720"/>
        <c:crosses val="autoZero"/>
        <c:crossBetween val="midCat"/>
        <c:majorUnit val="10"/>
      </c:valAx>
      <c:valAx>
        <c:axId val="2863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37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'15.stupen'!$E$7:$P$7</c:f>
              <c:numCache>
                <c:formatCode>0.00</c:formatCode>
                <c:ptCount val="12"/>
                <c:pt idx="0">
                  <c:v>2005.75</c:v>
                </c:pt>
                <c:pt idx="1">
                  <c:v>1061.5072602478865</c:v>
                </c:pt>
                <c:pt idx="2">
                  <c:v>563.06169628306168</c:v>
                </c:pt>
                <c:pt idx="3">
                  <c:v>299.94293478595353</c:v>
                </c:pt>
                <c:pt idx="4">
                  <c:v>161.0481634069518</c:v>
                </c:pt>
                <c:pt idx="5">
                  <c:v>87.728581760025961</c:v>
                </c:pt>
                <c:pt idx="6">
                  <c:v>49.024741438986162</c:v>
                </c:pt>
                <c:pt idx="7">
                  <c:v>28.593811229779863</c:v>
                </c:pt>
                <c:pt idx="8">
                  <c:v>17.808759778786147</c:v>
                </c:pt>
                <c:pt idx="9">
                  <c:v>12.115561593019333</c:v>
                </c:pt>
                <c:pt idx="10">
                  <c:v>9.1102439336926295</c:v>
                </c:pt>
                <c:pt idx="11">
                  <c:v>7.5238009645999568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'15.stupen'!$E$9:$P$9</c:f>
              <c:numCache>
                <c:formatCode>0</c:formatCode>
                <c:ptCount val="12"/>
                <c:pt idx="5">
                  <c:v>87.5</c:v>
                </c:pt>
                <c:pt idx="6">
                  <c:v>49</c:v>
                </c:pt>
                <c:pt idx="7">
                  <c:v>30.5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98512"/>
        <c:axId val="285199072"/>
      </c:scatterChart>
      <c:valAx>
        <c:axId val="28519851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5199072"/>
        <c:crosses val="autoZero"/>
        <c:crossBetween val="midCat"/>
        <c:majorUnit val="10"/>
      </c:valAx>
      <c:valAx>
        <c:axId val="2851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51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'16.stupen'!$E$7:$P$7</c:f>
              <c:numCache>
                <c:formatCode>0.00</c:formatCode>
                <c:ptCount val="12"/>
                <c:pt idx="0">
                  <c:v>3304.4425414002562</c:v>
                </c:pt>
                <c:pt idx="1">
                  <c:v>1653.5838308515608</c:v>
                </c:pt>
                <c:pt idx="2">
                  <c:v>829.22458101437485</c:v>
                </c:pt>
                <c:pt idx="3">
                  <c:v>417.57931515981852</c:v>
                </c:pt>
                <c:pt idx="4">
                  <c:v>212.0235153869213</c:v>
                </c:pt>
                <c:pt idx="5">
                  <c:v>109.37885911337035</c:v>
                </c:pt>
                <c:pt idx="6">
                  <c:v>58.123066413014783</c:v>
                </c:pt>
                <c:pt idx="7">
                  <c:v>32.528394652018534</c:v>
                </c:pt>
                <c:pt idx="8">
                  <c:v>19.747649529553648</c:v>
                </c:pt>
                <c:pt idx="9">
                  <c:v>13.365561593019333</c:v>
                </c:pt>
                <c:pt idx="10">
                  <c:v>10.178654566913062</c:v>
                </c:pt>
                <c:pt idx="11">
                  <c:v>8.5872668433272956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'16.stupen'!$E$9:$P$9</c:f>
              <c:numCache>
                <c:formatCode>0</c:formatCode>
                <c:ptCount val="12"/>
                <c:pt idx="5">
                  <c:v>110</c:v>
                </c:pt>
                <c:pt idx="6">
                  <c:v>58.5</c:v>
                </c:pt>
                <c:pt idx="7">
                  <c:v>34</c:v>
                </c:pt>
                <c:pt idx="8">
                  <c:v>23</c:v>
                </c:pt>
                <c:pt idx="9">
                  <c:v>16</c:v>
                </c:pt>
                <c:pt idx="10">
                  <c:v>12</c:v>
                </c:pt>
                <c:pt idx="11">
                  <c:v>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01872"/>
        <c:axId val="285202432"/>
      </c:scatterChart>
      <c:valAx>
        <c:axId val="28520187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5202432"/>
        <c:crosses val="autoZero"/>
        <c:crossBetween val="midCat"/>
        <c:majorUnit val="10"/>
      </c:valAx>
      <c:valAx>
        <c:axId val="2852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52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'17.stupen'!$E$7:$P$7</c:f>
              <c:numCache>
                <c:formatCode>0.00</c:formatCode>
                <c:ptCount val="12"/>
                <c:pt idx="0">
                  <c:v>3883.4949861453015</c:v>
                </c:pt>
                <c:pt idx="1">
                  <c:v>1943.736001250584</c:v>
                </c:pt>
                <c:pt idx="2">
                  <c:v>975.11388269189047</c:v>
                </c:pt>
                <c:pt idx="3">
                  <c:v>491.43069531278672</c:v>
                </c:pt>
                <c:pt idx="4">
                  <c:v>249.90263057963256</c:v>
                </c:pt>
                <c:pt idx="5">
                  <c:v>129.29515945821015</c:v>
                </c:pt>
                <c:pt idx="6">
                  <c:v>69.069603035292374</c:v>
                </c:pt>
                <c:pt idx="7">
                  <c:v>38.995863716121775</c:v>
                </c:pt>
                <c:pt idx="8">
                  <c:v>23.978488197225538</c:v>
                </c:pt>
                <c:pt idx="9">
                  <c:v>16.479534871797718</c:v>
                </c:pt>
                <c:pt idx="10">
                  <c:v>12.734919116122848</c:v>
                </c:pt>
                <c:pt idx="11">
                  <c:v>10.865038540909573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'17.stupen'!$E$9:$P$9</c:f>
              <c:numCache>
                <c:formatCode>0</c:formatCode>
                <c:ptCount val="12"/>
                <c:pt idx="5">
                  <c:v>130</c:v>
                </c:pt>
                <c:pt idx="6">
                  <c:v>67.5</c:v>
                </c:pt>
                <c:pt idx="7">
                  <c:v>39</c:v>
                </c:pt>
                <c:pt idx="8">
                  <c:v>26</c:v>
                </c:pt>
                <c:pt idx="9">
                  <c:v>18.5</c:v>
                </c:pt>
                <c:pt idx="10">
                  <c:v>14</c:v>
                </c:pt>
                <c:pt idx="11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9616"/>
        <c:axId val="288240176"/>
      </c:scatterChart>
      <c:valAx>
        <c:axId val="2882396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40176"/>
        <c:crosses val="autoZero"/>
        <c:crossBetween val="midCat"/>
        <c:majorUnit val="10"/>
      </c:valAx>
      <c:valAx>
        <c:axId val="2882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3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'18.stupen'!$E$7:$P$7</c:f>
              <c:numCache>
                <c:formatCode>0.00</c:formatCode>
                <c:ptCount val="12"/>
                <c:pt idx="0">
                  <c:v>4528.4962817183514</c:v>
                </c:pt>
                <c:pt idx="1">
                  <c:v>2266.8198482666385</c:v>
                </c:pt>
                <c:pt idx="2">
                  <c:v>1137.4476759896936</c:v>
                </c:pt>
                <c:pt idx="3">
                  <c:v>573.49366176895137</c:v>
                </c:pt>
                <c:pt idx="4">
                  <c:v>291.88221608008223</c:v>
                </c:pt>
                <c:pt idx="5">
                  <c:v>151.25903698531738</c:v>
                </c:pt>
                <c:pt idx="6">
                  <c:v>81.038600985830257</c:v>
                </c:pt>
                <c:pt idx="7">
                  <c:v>45.973900673265391</c:v>
                </c:pt>
                <c:pt idx="8">
                  <c:v>28.464279855488495</c:v>
                </c:pt>
                <c:pt idx="9">
                  <c:v>19.720819382436488</c:v>
                </c:pt>
                <c:pt idx="10">
                  <c:v>15.354756756670895</c:v>
                </c:pt>
                <c:pt idx="11">
                  <c:v>13.174555575358395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'18.stupen'!$E$9:$P$9</c:f>
              <c:numCache>
                <c:formatCode>0</c:formatCode>
                <c:ptCount val="12"/>
                <c:pt idx="6">
                  <c:v>81</c:v>
                </c:pt>
                <c:pt idx="7">
                  <c:v>46</c:v>
                </c:pt>
                <c:pt idx="8">
                  <c:v>29.5</c:v>
                </c:pt>
                <c:pt idx="9">
                  <c:v>21</c:v>
                </c:pt>
                <c:pt idx="10">
                  <c:v>16</c:v>
                </c:pt>
                <c:pt idx="11">
                  <c:v>13.5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2976"/>
        <c:axId val="288243536"/>
      </c:scatterChart>
      <c:valAx>
        <c:axId val="28824297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43536"/>
        <c:crosses val="autoZero"/>
        <c:crossBetween val="midCat"/>
        <c:majorUnit val="10"/>
      </c:valAx>
      <c:valAx>
        <c:axId val="2882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'19.stupen'!$E$7:$P$7</c:f>
              <c:numCache>
                <c:formatCode>0.00</c:formatCode>
                <c:ptCount val="12"/>
                <c:pt idx="0">
                  <c:v>5537.2162568454296</c:v>
                </c:pt>
                <c:pt idx="1">
                  <c:v>2772.0279166763644</c:v>
                </c:pt>
                <c:pt idx="2">
                  <c:v>1391.2261731990779</c:v>
                </c:pt>
                <c:pt idx="3">
                  <c:v>701.72035289269593</c:v>
                </c:pt>
                <c:pt idx="4">
                  <c:v>357.41438827309321</c:v>
                </c:pt>
                <c:pt idx="5">
                  <c:v>185.48458901489533</c:v>
                </c:pt>
                <c:pt idx="6">
                  <c:v>99.631136241799766</c:v>
                </c:pt>
                <c:pt idx="7">
                  <c:v>56.760061042131042</c:v>
                </c:pt>
                <c:pt idx="8">
                  <c:v>35.352312962002358</c:v>
                </c:pt>
                <c:pt idx="9">
                  <c:v>24.662315668307386</c:v>
                </c:pt>
                <c:pt idx="10">
                  <c:v>19.32424639957938</c:v>
                </c:pt>
                <c:pt idx="11">
                  <c:v>16.658671962573219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'19.stupen'!$E$9:$P$9</c:f>
              <c:numCache>
                <c:formatCode>0</c:formatCode>
                <c:ptCount val="12"/>
                <c:pt idx="6">
                  <c:v>100</c:v>
                </c:pt>
                <c:pt idx="7">
                  <c:v>56</c:v>
                </c:pt>
                <c:pt idx="8">
                  <c:v>35</c:v>
                </c:pt>
                <c:pt idx="9">
                  <c:v>25</c:v>
                </c:pt>
                <c:pt idx="10">
                  <c:v>19</c:v>
                </c:pt>
                <c:pt idx="11">
                  <c:v>15.5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6336"/>
        <c:axId val="288246896"/>
      </c:scatterChart>
      <c:valAx>
        <c:axId val="28824633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46896"/>
        <c:crosses val="autoZero"/>
        <c:crossBetween val="midCat"/>
        <c:majorUnit val="10"/>
      </c:valAx>
      <c:valAx>
        <c:axId val="288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4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'2.stupen'!$E$7:$P$7</c:f>
              <c:numCache>
                <c:formatCode>0.00</c:formatCode>
                <c:ptCount val="12"/>
                <c:pt idx="0">
                  <c:v>30</c:v>
                </c:pt>
                <c:pt idx="1">
                  <c:v>24.630245003401956</c:v>
                </c:pt>
                <c:pt idx="2">
                  <c:v>20.221632297586901</c:v>
                </c:pt>
                <c:pt idx="3">
                  <c:v>16.60212526194238</c:v>
                </c:pt>
                <c:pt idx="4">
                  <c:v>13.630480425960322</c:v>
                </c:pt>
                <c:pt idx="5">
                  <c:v>11.190735746849246</c:v>
                </c:pt>
                <c:pt idx="6">
                  <c:v>9.1876854404408412</c:v>
                </c:pt>
                <c:pt idx="7">
                  <c:v>7.5431647804082331</c:v>
                </c:pt>
                <c:pt idx="8">
                  <c:v>6.1929998880829169</c:v>
                </c:pt>
                <c:pt idx="9">
                  <c:v>5.0845034849841033</c:v>
                </c:pt>
                <c:pt idx="10">
                  <c:v>4.174418885193651</c:v>
                </c:pt>
                <c:pt idx="11">
                  <c:v>3.4272319963049234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'2.stupen'!$E$9:$P$9</c:f>
              <c:numCache>
                <c:formatCode>0</c:formatCode>
                <c:ptCount val="12"/>
                <c:pt idx="0">
                  <c:v>30</c:v>
                </c:pt>
                <c:pt idx="1">
                  <c:v>24.5</c:v>
                </c:pt>
                <c:pt idx="2">
                  <c:v>20</c:v>
                </c:pt>
                <c:pt idx="3">
                  <c:v>16.5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21984"/>
        <c:axId val="289820864"/>
      </c:scatterChart>
      <c:valAx>
        <c:axId val="28982198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20864"/>
        <c:crosses val="autoZero"/>
        <c:crossBetween val="midCat"/>
        <c:majorUnit val="10"/>
      </c:valAx>
      <c:valAx>
        <c:axId val="289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'20.stupen'!$E$7:$P$7</c:f>
              <c:numCache>
                <c:formatCode>0.00</c:formatCode>
                <c:ptCount val="12"/>
                <c:pt idx="0">
                  <c:v>3932.954477164114</c:v>
                </c:pt>
                <c:pt idx="1">
                  <c:v>2141.4599237969087</c:v>
                </c:pt>
                <c:pt idx="2">
                  <c:v>1169.1307674374355</c:v>
                </c:pt>
                <c:pt idx="3">
                  <c:v>641.40156696079828</c:v>
                </c:pt>
                <c:pt idx="4">
                  <c:v>354.97787266529508</c:v>
                </c:pt>
                <c:pt idx="5">
                  <c:v>199.52213404065944</c:v>
                </c:pt>
                <c:pt idx="6">
                  <c:v>115.14892346961481</c:v>
                </c:pt>
                <c:pt idx="7">
                  <c:v>69.355575954441889</c:v>
                </c:pt>
                <c:pt idx="8">
                  <c:v>44.501351936503866</c:v>
                </c:pt>
                <c:pt idx="9">
                  <c:v>31.011784454476718</c:v>
                </c:pt>
                <c:pt idx="10">
                  <c:v>23.690355681611678</c:v>
                </c:pt>
                <c:pt idx="11">
                  <c:v>19.716668656615926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'20.stupen'!$E$9:$P$9</c:f>
              <c:numCache>
                <c:formatCode>0</c:formatCode>
                <c:ptCount val="12"/>
                <c:pt idx="7">
                  <c:v>69</c:v>
                </c:pt>
                <c:pt idx="8">
                  <c:v>42.5</c:v>
                </c:pt>
                <c:pt idx="9">
                  <c:v>31</c:v>
                </c:pt>
                <c:pt idx="10">
                  <c:v>23.5</c:v>
                </c:pt>
                <c:pt idx="11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9696"/>
        <c:axId val="288250256"/>
      </c:scatterChart>
      <c:valAx>
        <c:axId val="28824969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50256"/>
        <c:crosses val="autoZero"/>
        <c:crossBetween val="midCat"/>
        <c:majorUnit val="10"/>
      </c:valAx>
      <c:valAx>
        <c:axId val="2882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'Aktualny 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'Aktualny stupen'!$E$7:$P$7</c:f>
              <c:numCache>
                <c:formatCode>0.00</c:formatCode>
                <c:ptCount val="12"/>
                <c:pt idx="0">
                  <c:v>15</c:v>
                </c:pt>
                <c:pt idx="1">
                  <c:v>8.1412122174633286</c:v>
                </c:pt>
                <c:pt idx="2">
                  <c:v>4.4186224246516117</c:v>
                </c:pt>
                <c:pt idx="3">
                  <c:v>2.3981961911954084</c:v>
                </c:pt>
                <c:pt idx="4">
                  <c:v>1.3016149421089391</c:v>
                </c:pt>
                <c:pt idx="5">
                  <c:v>0.70644823127534084</c:v>
                </c:pt>
                <c:pt idx="6">
                  <c:v>0.38342299809761088</c:v>
                </c:pt>
                <c:pt idx="7">
                  <c:v>0.20810186643791262</c:v>
                </c:pt>
                <c:pt idx="8">
                  <c:v>0.11294676383475045</c:v>
                </c:pt>
                <c:pt idx="9">
                  <c:v>6.1301571576960999E-2</c:v>
                </c:pt>
                <c:pt idx="10">
                  <c:v>3.3271273564803826E-2</c:v>
                </c:pt>
                <c:pt idx="11">
                  <c:v>1.805789992242306E-2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'Aktualny 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'Aktualny stupen'!$E$9:$P$9</c:f>
              <c:numCache>
                <c:formatCode>0</c:formatCode>
                <c:ptCount val="12"/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53056"/>
        <c:axId val="288253616"/>
      </c:scatterChart>
      <c:valAx>
        <c:axId val="28825305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53616"/>
        <c:crosses val="autoZero"/>
        <c:crossBetween val="midCat"/>
        <c:majorUnit val="10"/>
      </c:valAx>
      <c:valAx>
        <c:axId val="288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2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'3.stupen'!$E$7:$P$7</c:f>
              <c:numCache>
                <c:formatCode>0.00</c:formatCode>
                <c:ptCount val="12"/>
                <c:pt idx="0">
                  <c:v>40</c:v>
                </c:pt>
                <c:pt idx="1">
                  <c:v>32.297523815304466</c:v>
                </c:pt>
                <c:pt idx="2">
                  <c:v>26.078251115003983</c:v>
                </c:pt>
                <c:pt idx="3">
                  <c:v>21.056573411208284</c:v>
                </c:pt>
                <c:pt idx="4">
                  <c:v>17.001879530430163</c:v>
                </c:pt>
                <c:pt idx="5">
                  <c:v>13.72796522597514</c:v>
                </c:pt>
                <c:pt idx="6">
                  <c:v>11.084482095540091</c:v>
                </c:pt>
                <c:pt idx="7">
                  <c:v>8.9500331115255545</c:v>
                </c:pt>
                <c:pt idx="8">
                  <c:v>7.2265976891815029</c:v>
                </c:pt>
                <c:pt idx="9">
                  <c:v>5.8350302742490943</c:v>
                </c:pt>
                <c:pt idx="10">
                  <c:v>4.7114257311395678</c:v>
                </c:pt>
                <c:pt idx="11">
                  <c:v>3.8041846188879629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'3.stupen'!$E$9:$P$9</c:f>
              <c:numCache>
                <c:formatCode>0</c:formatCode>
                <c:ptCount val="12"/>
                <c:pt idx="0">
                  <c:v>40</c:v>
                </c:pt>
                <c:pt idx="1">
                  <c:v>32.5</c:v>
                </c:pt>
                <c:pt idx="2">
                  <c:v>26.5</c:v>
                </c:pt>
                <c:pt idx="3">
                  <c:v>20.5</c:v>
                </c:pt>
                <c:pt idx="4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16384"/>
        <c:axId val="289811904"/>
      </c:scatterChart>
      <c:valAx>
        <c:axId val="28981638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11904"/>
        <c:crosses val="autoZero"/>
        <c:crossBetween val="midCat"/>
        <c:majorUnit val="10"/>
      </c:valAx>
      <c:valAx>
        <c:axId val="2898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'4.stupen'!$E$7:$P$7</c:f>
              <c:numCache>
                <c:formatCode>0.00</c:formatCode>
                <c:ptCount val="12"/>
                <c:pt idx="0">
                  <c:v>55</c:v>
                </c:pt>
                <c:pt idx="1">
                  <c:v>43.192484860988387</c:v>
                </c:pt>
                <c:pt idx="2">
                  <c:v>33.919831790303846</c:v>
                </c:pt>
                <c:pt idx="3">
                  <c:v>26.637851292544937</c:v>
                </c:pt>
                <c:pt idx="4">
                  <c:v>20.919181612409222</c:v>
                </c:pt>
                <c:pt idx="5">
                  <c:v>16.428207910877312</c:v>
                </c:pt>
                <c:pt idx="6">
                  <c:v>12.901365845158871</c:v>
                </c:pt>
                <c:pt idx="7">
                  <c:v>10.131673617329042</c:v>
                </c:pt>
                <c:pt idx="8">
                  <c:v>7.9565847151447295</c:v>
                </c:pt>
                <c:pt idx="9">
                  <c:v>6.2484484518920071</c:v>
                </c:pt>
                <c:pt idx="10">
                  <c:v>4.9070184575093059</c:v>
                </c:pt>
                <c:pt idx="11">
                  <c:v>3.8535694625192987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'4.stupen'!$E$9:$P$9</c:f>
              <c:numCache>
                <c:formatCode>0</c:formatCode>
                <c:ptCount val="12"/>
                <c:pt idx="0">
                  <c:v>55</c:v>
                </c:pt>
                <c:pt idx="1">
                  <c:v>44</c:v>
                </c:pt>
                <c:pt idx="2">
                  <c:v>35</c:v>
                </c:pt>
                <c:pt idx="3">
                  <c:v>27.5</c:v>
                </c:pt>
                <c:pt idx="4">
                  <c:v>20.5</c:v>
                </c:pt>
                <c:pt idx="5">
                  <c:v>14.5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22544"/>
        <c:axId val="289811344"/>
      </c:scatterChart>
      <c:valAx>
        <c:axId val="28982254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11344"/>
        <c:crosses val="autoZero"/>
        <c:crossBetween val="midCat"/>
        <c:majorUnit val="10"/>
      </c:valAx>
      <c:valAx>
        <c:axId val="289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982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'5.stupen'!$E$7:$P$7</c:f>
              <c:numCache>
                <c:formatCode>0.00</c:formatCode>
                <c:ptCount val="12"/>
                <c:pt idx="0">
                  <c:v>69</c:v>
                </c:pt>
                <c:pt idx="1">
                  <c:v>53.143478294460543</c:v>
                </c:pt>
                <c:pt idx="2">
                  <c:v>40.930859206286939</c:v>
                </c:pt>
                <c:pt idx="3">
                  <c:v>31.524756924680148</c:v>
                </c:pt>
                <c:pt idx="4">
                  <c:v>24.280220802389625</c:v>
                </c:pt>
                <c:pt idx="5">
                  <c:v>18.700512857920323</c:v>
                </c:pt>
                <c:pt idx="6">
                  <c:v>14.40304781391549</c:v>
                </c:pt>
                <c:pt idx="7">
                  <c:v>11.093160273520224</c:v>
                </c:pt>
                <c:pt idx="8">
                  <c:v>8.5439003219245482</c:v>
                </c:pt>
                <c:pt idx="9">
                  <c:v>6.5804721928729233</c:v>
                </c:pt>
                <c:pt idx="10">
                  <c:v>5.0682490021629469</c:v>
                </c:pt>
                <c:pt idx="11">
                  <c:v>3.9035417512662018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'5.stupen'!$E$9:$P$9</c:f>
              <c:numCache>
                <c:formatCode>0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42.5</c:v>
                </c:pt>
                <c:pt idx="3">
                  <c:v>32</c:v>
                </c:pt>
                <c:pt idx="4">
                  <c:v>24</c:v>
                </c:pt>
                <c:pt idx="5">
                  <c:v>16.5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74864"/>
        <c:axId val="291970384"/>
      </c:scatterChart>
      <c:valAx>
        <c:axId val="2919748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70384"/>
        <c:crosses val="autoZero"/>
        <c:crossBetween val="midCat"/>
        <c:majorUnit val="10"/>
      </c:valAx>
      <c:valAx>
        <c:axId val="2919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'6.stupen'!$E$7:$P$7</c:f>
              <c:numCache>
                <c:formatCode>0.00</c:formatCode>
                <c:ptCount val="12"/>
                <c:pt idx="0">
                  <c:v>90</c:v>
                </c:pt>
                <c:pt idx="1">
                  <c:v>69.897640447384887</c:v>
                </c:pt>
                <c:pt idx="2">
                  <c:v>54.28533489013217</c:v>
                </c:pt>
                <c:pt idx="3">
                  <c:v>42.160186885737062</c:v>
                </c:pt>
                <c:pt idx="4">
                  <c:v>32.743306490375566</c:v>
                </c:pt>
                <c:pt idx="5">
                  <c:v>25.429776268031056</c:v>
                </c:pt>
                <c:pt idx="6">
                  <c:v>19.749792869336392</c:v>
                </c:pt>
                <c:pt idx="7">
                  <c:v>15.338488009902239</c:v>
                </c:pt>
                <c:pt idx="8">
                  <c:v>11.912490221363006</c:v>
                </c:pt>
                <c:pt idx="9">
                  <c:v>9.2517217591757763</c:v>
                </c:pt>
                <c:pt idx="10">
                  <c:v>7.1852613449123943</c:v>
                </c:pt>
                <c:pt idx="11">
                  <c:v>5.5803646000797746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'6.stupen'!$E$9:$P$9</c:f>
              <c:numCache>
                <c:formatCode>0</c:formatCode>
                <c:ptCount val="12"/>
                <c:pt idx="0">
                  <c:v>90</c:v>
                </c:pt>
                <c:pt idx="1">
                  <c:v>74</c:v>
                </c:pt>
                <c:pt idx="2">
                  <c:v>58.5</c:v>
                </c:pt>
                <c:pt idx="3">
                  <c:v>45</c:v>
                </c:pt>
                <c:pt idx="4">
                  <c:v>33.5</c:v>
                </c:pt>
                <c:pt idx="5">
                  <c:v>25.5</c:v>
                </c:pt>
                <c:pt idx="6">
                  <c:v>19.5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67584"/>
        <c:axId val="291965904"/>
      </c:scatterChart>
      <c:valAx>
        <c:axId val="29196758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65904"/>
        <c:crosses val="autoZero"/>
        <c:crossBetween val="midCat"/>
        <c:majorUnit val="10"/>
      </c:valAx>
      <c:valAx>
        <c:axId val="2919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'7.stupen'!$E$7:$P$7</c:f>
              <c:numCache>
                <c:formatCode>0.00</c:formatCode>
                <c:ptCount val="12"/>
                <c:pt idx="0">
                  <c:v>105.5</c:v>
                </c:pt>
                <c:pt idx="1">
                  <c:v>82.254826109482124</c:v>
                </c:pt>
                <c:pt idx="2">
                  <c:v>64.131340457830746</c:v>
                </c:pt>
                <c:pt idx="3">
                  <c:v>50.001064052387335</c:v>
                </c:pt>
                <c:pt idx="4">
                  <c:v>38.984159515812308</c:v>
                </c:pt>
                <c:pt idx="5">
                  <c:v>30.39464703315123</c:v>
                </c:pt>
                <c:pt idx="6">
                  <c:v>23.697691055648729</c:v>
                </c:pt>
                <c:pt idx="7">
                  <c:v>18.476298170413429</c:v>
                </c:pt>
                <c:pt idx="8">
                  <c:v>14.405352541746913</c:v>
                </c:pt>
                <c:pt idx="9">
                  <c:v>11.231372212011175</c:v>
                </c:pt>
                <c:pt idx="10">
                  <c:v>8.756725765590982</c:v>
                </c:pt>
                <c:pt idx="11">
                  <c:v>6.8273265889773294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'7.stupen'!$E$9:$P$9</c:f>
              <c:numCache>
                <c:formatCode>0</c:formatCode>
                <c:ptCount val="12"/>
                <c:pt idx="0">
                  <c:v>105.5</c:v>
                </c:pt>
                <c:pt idx="1">
                  <c:v>85</c:v>
                </c:pt>
                <c:pt idx="2">
                  <c:v>65.5</c:v>
                </c:pt>
                <c:pt idx="3">
                  <c:v>50</c:v>
                </c:pt>
                <c:pt idx="4">
                  <c:v>36.5</c:v>
                </c:pt>
                <c:pt idx="5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71504"/>
        <c:axId val="291973744"/>
      </c:scatterChart>
      <c:valAx>
        <c:axId val="29197150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73744"/>
        <c:crosses val="autoZero"/>
        <c:crossBetween val="midCat"/>
        <c:majorUnit val="10"/>
      </c:valAx>
      <c:valAx>
        <c:axId val="291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7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'8.stupen'!$E$7:$P$7</c:f>
              <c:numCache>
                <c:formatCode>0.00</c:formatCode>
                <c:ptCount val="12"/>
                <c:pt idx="0">
                  <c:v>145</c:v>
                </c:pt>
                <c:pt idx="1">
                  <c:v>106.23170782218628</c:v>
                </c:pt>
                <c:pt idx="2">
                  <c:v>77.828798253919686</c:v>
                </c:pt>
                <c:pt idx="3">
                  <c:v>57.019904525946743</c:v>
                </c:pt>
                <c:pt idx="4">
                  <c:v>41.774633363098843</c:v>
                </c:pt>
                <c:pt idx="5">
                  <c:v>30.60545272970808</c:v>
                </c:pt>
                <c:pt idx="6">
                  <c:v>22.422548359641944</c:v>
                </c:pt>
                <c:pt idx="7">
                  <c:v>16.427486937726389</c:v>
                </c:pt>
                <c:pt idx="8">
                  <c:v>12.035310293940212</c:v>
                </c:pt>
                <c:pt idx="9">
                  <c:v>8.8174590806566027</c:v>
                </c:pt>
                <c:pt idx="10">
                  <c:v>6.4599568054510055</c:v>
                </c:pt>
                <c:pt idx="11">
                  <c:v>4.7327740958663123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'8.stupen'!$E$9:$P$9</c:f>
              <c:numCache>
                <c:formatCode>0</c:formatCode>
                <c:ptCount val="12"/>
                <c:pt idx="1">
                  <c:v>105</c:v>
                </c:pt>
                <c:pt idx="2">
                  <c:v>80</c:v>
                </c:pt>
                <c:pt idx="3">
                  <c:v>60</c:v>
                </c:pt>
                <c:pt idx="4">
                  <c:v>41.5</c:v>
                </c:pt>
                <c:pt idx="5">
                  <c:v>30</c:v>
                </c:pt>
                <c:pt idx="6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79904"/>
        <c:axId val="291980464"/>
      </c:scatterChart>
      <c:valAx>
        <c:axId val="29197990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80464"/>
        <c:crosses val="autoZero"/>
        <c:crossBetween val="midCat"/>
        <c:majorUnit val="10"/>
      </c:valAx>
      <c:valAx>
        <c:axId val="291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197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'9.stupen'!$E$7:$P$7</c:f>
              <c:numCache>
                <c:formatCode>0.00</c:formatCode>
                <c:ptCount val="12"/>
                <c:pt idx="0">
                  <c:v>215</c:v>
                </c:pt>
                <c:pt idx="1">
                  <c:v>149.83383554149412</c:v>
                </c:pt>
                <c:pt idx="2">
                  <c:v>104.41943382825816</c:v>
                </c:pt>
                <c:pt idx="3">
                  <c:v>72.770066397949563</c:v>
                </c:pt>
                <c:pt idx="4">
                  <c:v>50.713572841925505</c:v>
                </c:pt>
                <c:pt idx="5">
                  <c:v>35.342368060086734</c:v>
                </c:pt>
                <c:pt idx="6">
                  <c:v>24.630151458427854</c:v>
                </c:pt>
                <c:pt idx="7">
                  <c:v>17.164790990624052</c:v>
                </c:pt>
                <c:pt idx="8">
                  <c:v>11.962169629736204</c:v>
                </c:pt>
                <c:pt idx="9">
                  <c:v>8.3364546838202322</c:v>
                </c:pt>
                <c:pt idx="10">
                  <c:v>5.809688279509948</c:v>
                </c:pt>
                <c:pt idx="11">
                  <c:v>4.048780828927625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'9.stupen'!$E$4:$P$4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'9.stupen'!$E$9:$P$9</c:f>
              <c:numCache>
                <c:formatCode>0</c:formatCode>
                <c:ptCount val="12"/>
                <c:pt idx="1">
                  <c:v>129</c:v>
                </c:pt>
                <c:pt idx="2">
                  <c:v>103</c:v>
                </c:pt>
                <c:pt idx="3">
                  <c:v>75</c:v>
                </c:pt>
                <c:pt idx="4">
                  <c:v>52</c:v>
                </c:pt>
                <c:pt idx="5">
                  <c:v>35</c:v>
                </c:pt>
                <c:pt idx="6">
                  <c:v>24</c:v>
                </c:pt>
                <c:pt idx="7">
                  <c:v>17.5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93776"/>
        <c:axId val="227887280"/>
      </c:scatterChart>
      <c:valAx>
        <c:axId val="23069377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7887280"/>
        <c:crosses val="autoZero"/>
        <c:crossBetween val="midCat"/>
        <c:majorUnit val="10"/>
      </c:valAx>
      <c:valAx>
        <c:axId val="2278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069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69215</xdr:rowOff>
    </xdr:from>
    <xdr:to>
      <xdr:col>14</xdr:col>
      <xdr:colOff>46990</xdr:colOff>
      <xdr:row>44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70" zoomScaleNormal="70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260*D3</f>
        <v>22.911645659396186</v>
      </c>
      <c r="E2" s="2">
        <f t="shared" ref="E2:P2" si="0">260*E3</f>
        <v>17.5</v>
      </c>
      <c r="F2" s="2">
        <f t="shared" si="0"/>
        <v>13.366564957956449</v>
      </c>
      <c r="G2" s="2">
        <f t="shared" si="0"/>
        <v>10.209431930015388</v>
      </c>
      <c r="H2" s="2">
        <f t="shared" si="0"/>
        <v>7.798002004364875</v>
      </c>
      <c r="I2" s="2">
        <f t="shared" si="0"/>
        <v>5.9561428762067257</v>
      </c>
      <c r="J2" s="2">
        <f t="shared" si="0"/>
        <v>4.5493240373535277</v>
      </c>
      <c r="K2" s="2">
        <f t="shared" si="0"/>
        <v>3.4747905862902062</v>
      </c>
      <c r="L2" s="2">
        <f t="shared" si="0"/>
        <v>2.6540579478253501</v>
      </c>
      <c r="M2" s="2">
        <f t="shared" si="0"/>
        <v>2.0271793121021786</v>
      </c>
      <c r="N2" s="2">
        <f t="shared" si="0"/>
        <v>1.5483670832365273</v>
      </c>
      <c r="O2" s="2">
        <f t="shared" si="0"/>
        <v>1.182648525533863</v>
      </c>
      <c r="P2" s="2">
        <f t="shared" si="0"/>
        <v>0.9033113336559887</v>
      </c>
      <c r="S2" s="2">
        <f>500*S3</f>
        <v>0.86519607704734713</v>
      </c>
    </row>
    <row r="3" spans="2:28">
      <c r="C3" s="3" t="s">
        <v>1</v>
      </c>
      <c r="D3" s="4">
        <f>IF(D$7/260&lt;1,D$7/260,1)</f>
        <v>8.8121714074600718E-2</v>
      </c>
      <c r="E3" s="4">
        <f>IF(E$7/260&lt;1,E$7/260,1)</f>
        <v>6.7307692307692304E-2</v>
      </c>
      <c r="F3" s="4">
        <f t="shared" ref="F3:P3" si="1">IF(F$7/260&lt;1,F$7/260,1)</f>
        <v>5.1409865222909419E-2</v>
      </c>
      <c r="G3" s="4">
        <f t="shared" si="1"/>
        <v>3.926704588467457E-2</v>
      </c>
      <c r="H3" s="4">
        <f t="shared" si="1"/>
        <v>2.9992315401403364E-2</v>
      </c>
      <c r="I3" s="4">
        <f t="shared" si="1"/>
        <v>2.2908241831564331E-2</v>
      </c>
      <c r="J3" s="4">
        <f t="shared" si="1"/>
        <v>1.7497400143667415E-2</v>
      </c>
      <c r="K3" s="4">
        <f t="shared" si="1"/>
        <v>1.3364579178039255E-2</v>
      </c>
      <c r="L3" s="4">
        <f t="shared" si="1"/>
        <v>1.0207915183943653E-2</v>
      </c>
      <c r="M3" s="4">
        <f t="shared" si="1"/>
        <v>7.7968435080853025E-3</v>
      </c>
      <c r="N3" s="4">
        <f t="shared" si="1"/>
        <v>5.955258012448182E-3</v>
      </c>
      <c r="O3" s="4">
        <f t="shared" si="1"/>
        <v>4.5486481751302425E-3</v>
      </c>
      <c r="P3" s="4">
        <f t="shared" si="1"/>
        <v>3.4742743602153413E-3</v>
      </c>
      <c r="Q3" s="31"/>
      <c r="S3" s="4">
        <f>IF(S$7/500&lt;1,S$7/500,1)</f>
        <v>1.7303921540946943E-3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1</v>
      </c>
      <c r="D7" s="19">
        <f>($Z$15*((EXP($AA$15*(D$5+$Z$16)))+$AB$15))+$AB$16</f>
        <v>22.911645659396186</v>
      </c>
      <c r="E7" s="19">
        <f>($Z$15*((EXP($AA$15*(E$5+$Z$16)))+$AB$15))+$AB$16</f>
        <v>17.5</v>
      </c>
      <c r="F7" s="19">
        <f t="shared" ref="F7:P7" si="3">($Z$15*((EXP($AA$15*(F$5+$Z$16)))+$AB$15))+$AB$16</f>
        <v>13.366564957956449</v>
      </c>
      <c r="G7" s="19">
        <f t="shared" si="3"/>
        <v>10.209431930015388</v>
      </c>
      <c r="H7" s="19">
        <f t="shared" si="3"/>
        <v>7.798002004364875</v>
      </c>
      <c r="I7" s="19">
        <f t="shared" si="3"/>
        <v>5.9561428762067257</v>
      </c>
      <c r="J7" s="19">
        <f t="shared" si="3"/>
        <v>4.5493240373535277</v>
      </c>
      <c r="K7" s="19">
        <f t="shared" si="3"/>
        <v>3.4747905862902062</v>
      </c>
      <c r="L7" s="19">
        <f t="shared" si="3"/>
        <v>2.6540579478253501</v>
      </c>
      <c r="M7" s="19">
        <f t="shared" si="3"/>
        <v>2.0271793121021786</v>
      </c>
      <c r="N7" s="19">
        <f t="shared" si="3"/>
        <v>1.5483670832365273</v>
      </c>
      <c r="O7" s="19">
        <f t="shared" si="3"/>
        <v>1.182648525533863</v>
      </c>
      <c r="P7" s="19">
        <f t="shared" si="3"/>
        <v>0.9033113336559887</v>
      </c>
      <c r="Q7" s="40"/>
      <c r="R7" s="55"/>
      <c r="S7" s="41">
        <f>($Z$15*((EXP($AA$15*(S$5+$Z$16)))+$AB$15))+$AB$16</f>
        <v>0.86519607704734713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>
        <v>17.5</v>
      </c>
      <c r="F9" s="25">
        <v>13.5</v>
      </c>
      <c r="G9" s="25">
        <v>10</v>
      </c>
      <c r="H9" s="25"/>
      <c r="I9" s="25"/>
      <c r="J9" s="25"/>
      <c r="K9" s="25"/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>
        <f>IF(ISBLANK(E9),"nic",ABS(E7-E9))</f>
        <v>0</v>
      </c>
      <c r="F10" s="27">
        <f t="shared" ref="F10:P10" si="4">IF(ISBLANK(F9),"nic",ABS(F7-F9))</f>
        <v>0.13343504204355128</v>
      </c>
      <c r="G10" s="27">
        <f t="shared" si="4"/>
        <v>0.20943193001538774</v>
      </c>
      <c r="H10" s="27" t="str">
        <f t="shared" si="4"/>
        <v>nic</v>
      </c>
      <c r="I10" s="27" t="str">
        <f t="shared" si="4"/>
        <v>nic</v>
      </c>
      <c r="J10" s="27" t="str">
        <f t="shared" si="4"/>
        <v>nic</v>
      </c>
      <c r="K10" s="27" t="str">
        <f t="shared" si="4"/>
        <v>nic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0.114288990686313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17.5</v>
      </c>
      <c r="AA15" s="47">
        <v>-9.7000000000000003E-2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7" sqref="C7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89.217023651532202</v>
      </c>
      <c r="I2" s="2">
        <f t="shared" si="0"/>
        <v>60.472153152147349</v>
      </c>
      <c r="J2" s="2">
        <f t="shared" si="0"/>
        <v>40.988604609137944</v>
      </c>
      <c r="K2" s="2">
        <f t="shared" si="0"/>
        <v>27.782468793152034</v>
      </c>
      <c r="L2" s="2">
        <f t="shared" si="0"/>
        <v>18.831223448635981</v>
      </c>
      <c r="M2" s="2">
        <f t="shared" si="0"/>
        <v>12.763983619046297</v>
      </c>
      <c r="N2" s="2">
        <f t="shared" si="0"/>
        <v>8.6515503504942473</v>
      </c>
      <c r="O2" s="2">
        <f t="shared" si="0"/>
        <v>5.8641036921614118</v>
      </c>
      <c r="P2" s="2">
        <f t="shared" si="0"/>
        <v>3.9747456489641313</v>
      </c>
      <c r="S2" s="2">
        <f>500*S3</f>
        <v>3.7349653302849077</v>
      </c>
    </row>
    <row r="3" spans="2:28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0.68628479731947845</v>
      </c>
      <c r="I3" s="4">
        <f t="shared" si="1"/>
        <v>0.46517040886267191</v>
      </c>
      <c r="J3" s="4">
        <f t="shared" si="1"/>
        <v>0.31529695853183032</v>
      </c>
      <c r="K3" s="4">
        <f t="shared" si="1"/>
        <v>0.2137112984088618</v>
      </c>
      <c r="L3" s="4">
        <f t="shared" si="1"/>
        <v>0.14485556498950755</v>
      </c>
      <c r="M3" s="4">
        <f t="shared" si="1"/>
        <v>9.8184489377279208E-2</v>
      </c>
      <c r="N3" s="4">
        <f t="shared" si="1"/>
        <v>6.6550387311494208E-2</v>
      </c>
      <c r="O3" s="4">
        <f t="shared" si="1"/>
        <v>4.5108489939703171E-2</v>
      </c>
      <c r="P3" s="4">
        <f t="shared" si="1"/>
        <v>3.0574966530493318E-2</v>
      </c>
      <c r="Q3" s="31"/>
      <c r="S3" s="4">
        <f>IF(S$7/500&lt;1,S$7/500,1)</f>
        <v>7.4699306605698155E-3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10</v>
      </c>
      <c r="D7" s="19">
        <f>($Z$15*((EXP($AA$15*(D$5+$Z$16)))+$AB$15))+$AB$16</f>
        <v>422.68508633806329</v>
      </c>
      <c r="E7" s="19">
        <f>($Z$15*((EXP($AA$15*(E$5+$Z$16)))+$AB$15))+$AB$16</f>
        <v>286.5</v>
      </c>
      <c r="F7" s="19">
        <f t="shared" ref="F7:P7" si="3">($Z$15*((EXP($AA$15*(F$5+$Z$16)))+$AB$15))+$AB$16</f>
        <v>194.19244409856151</v>
      </c>
      <c r="G7" s="19">
        <f t="shared" si="3"/>
        <v>131.62549858629299</v>
      </c>
      <c r="H7" s="19">
        <f t="shared" si="3"/>
        <v>89.217023651532202</v>
      </c>
      <c r="I7" s="19">
        <f t="shared" si="3"/>
        <v>60.472153152147349</v>
      </c>
      <c r="J7" s="19">
        <f t="shared" si="3"/>
        <v>40.988604609137944</v>
      </c>
      <c r="K7" s="19">
        <f t="shared" si="3"/>
        <v>27.782468793152034</v>
      </c>
      <c r="L7" s="19">
        <f t="shared" si="3"/>
        <v>18.831223448635981</v>
      </c>
      <c r="M7" s="19">
        <f t="shared" si="3"/>
        <v>12.763983619046297</v>
      </c>
      <c r="N7" s="19">
        <f t="shared" si="3"/>
        <v>8.6515503504942473</v>
      </c>
      <c r="O7" s="19">
        <f t="shared" si="3"/>
        <v>5.8641036921614118</v>
      </c>
      <c r="P7" s="19">
        <f t="shared" si="3"/>
        <v>3.9747456489641313</v>
      </c>
      <c r="Q7" s="40"/>
      <c r="R7" s="55"/>
      <c r="S7" s="41">
        <f>($Z$15*((EXP($AA$15*(S$5+$Z$16)))+$AB$15))+$AB$16</f>
        <v>3.7349653302849077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>
        <v>127</v>
      </c>
      <c r="H9" s="25">
        <v>90</v>
      </c>
      <c r="I9" s="25">
        <v>62.5</v>
      </c>
      <c r="J9" s="25">
        <v>41</v>
      </c>
      <c r="K9" s="25">
        <v>27.5</v>
      </c>
      <c r="L9" s="25">
        <v>20</v>
      </c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>
        <f t="shared" si="4"/>
        <v>4.6254985862929914</v>
      </c>
      <c r="H10" s="27">
        <f t="shared" si="4"/>
        <v>0.78297634846779829</v>
      </c>
      <c r="I10" s="27">
        <f t="shared" si="4"/>
        <v>2.0278468478526506</v>
      </c>
      <c r="J10" s="27">
        <f t="shared" si="4"/>
        <v>1.1395390862055876E-2</v>
      </c>
      <c r="K10" s="27">
        <f t="shared" si="4"/>
        <v>0.28246879315203444</v>
      </c>
      <c r="L10" s="27">
        <f t="shared" si="4"/>
        <v>1.1687765513640187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1.4831604196652581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286.5</v>
      </c>
      <c r="AA15" s="47">
        <v>-0.14000000000000001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5"/>
  <sheetViews>
    <sheetView zoomScale="85" zoomScaleNormal="85" workbookViewId="0">
      <selection activeCell="V28" sqref="V28"/>
    </sheetView>
  </sheetViews>
  <sheetFormatPr defaultColWidth="8.85546875" defaultRowHeight="15"/>
  <cols>
    <col min="3" max="3" width="13.7109375" customWidth="1"/>
    <col min="24" max="24" width="4.140625" customWidth="1"/>
    <col min="25" max="25" width="11" customWidth="1"/>
    <col min="26" max="26" width="9.7109375" customWidth="1"/>
    <col min="28" max="28" width="9.42578125" customWidth="1"/>
    <col min="29" max="29" width="10.7109375" customWidth="1"/>
  </cols>
  <sheetData>
    <row r="2" spans="2:29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110.19970998266493</v>
      </c>
      <c r="I2" s="2">
        <f t="shared" si="0"/>
        <v>72.093171297833621</v>
      </c>
      <c r="J2" s="2">
        <f t="shared" si="0"/>
        <v>47.660006022172396</v>
      </c>
      <c r="K2" s="2">
        <f t="shared" si="0"/>
        <v>31.993939620150638</v>
      </c>
      <c r="L2" s="2">
        <f t="shared" si="0"/>
        <v>21.949165079332893</v>
      </c>
      <c r="M2" s="2">
        <f t="shared" si="0"/>
        <v>15.508652637560038</v>
      </c>
      <c r="N2" s="2">
        <f t="shared" si="0"/>
        <v>11.379122368456162</v>
      </c>
      <c r="O2" s="2">
        <f t="shared" si="0"/>
        <v>8.7313485464788911</v>
      </c>
      <c r="P2" s="2">
        <f t="shared" si="0"/>
        <v>7.0336478988288356</v>
      </c>
      <c r="S2" s="2">
        <f>500*S3</f>
        <v>6.825413459621684</v>
      </c>
    </row>
    <row r="3" spans="2:29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0.84769007678973018</v>
      </c>
      <c r="I3" s="4">
        <f t="shared" si="1"/>
        <v>0.5545628561371817</v>
      </c>
      <c r="J3" s="4">
        <f t="shared" si="1"/>
        <v>0.36661543093978766</v>
      </c>
      <c r="K3" s="4">
        <f t="shared" si="1"/>
        <v>0.24610722784731259</v>
      </c>
      <c r="L3" s="4">
        <f t="shared" si="1"/>
        <v>0.1688397313794838</v>
      </c>
      <c r="M3" s="4">
        <f t="shared" si="1"/>
        <v>0.11929732798123106</v>
      </c>
      <c r="N3" s="4">
        <f t="shared" si="1"/>
        <v>8.7531710526585857E-2</v>
      </c>
      <c r="O3" s="4">
        <f t="shared" si="1"/>
        <v>6.7164219588299157E-2</v>
      </c>
      <c r="P3" s="4">
        <f t="shared" si="1"/>
        <v>5.410498383714489E-2</v>
      </c>
      <c r="Q3" s="31"/>
      <c r="S3" s="4">
        <f>IF(S$7/500&lt;1,S$7/500,1)</f>
        <v>1.3650826919243369E-2</v>
      </c>
    </row>
    <row r="4" spans="2:29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9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9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9">
      <c r="C7" s="18">
        <v>11</v>
      </c>
      <c r="D7" s="19">
        <f>($Z$15*((EXP($AA$15*(D$5+$Z$16)))+$AB$15))+$AB$16</f>
        <v>632.35114338484414</v>
      </c>
      <c r="E7" s="19">
        <f>($Z$15*((EXP($AA$15*(E$5+$Z$16)))+$AB$15))+$AB$16</f>
        <v>406.88643018590051</v>
      </c>
      <c r="F7" s="19">
        <f t="shared" ref="F7:P7" si="3">($Z$15*((EXP($AA$15*(F$5+$Z$16)))+$AB$15))+$AB$16</f>
        <v>262.32287779975348</v>
      </c>
      <c r="G7" s="19">
        <f t="shared" si="3"/>
        <v>169.63156312798964</v>
      </c>
      <c r="H7" s="19">
        <f t="shared" si="3"/>
        <v>110.19970998266493</v>
      </c>
      <c r="I7" s="19">
        <f t="shared" si="3"/>
        <v>72.093171297833621</v>
      </c>
      <c r="J7" s="19">
        <f t="shared" si="3"/>
        <v>47.660006022172396</v>
      </c>
      <c r="K7" s="19">
        <f t="shared" si="3"/>
        <v>31.993939620150638</v>
      </c>
      <c r="L7" s="19">
        <f t="shared" si="3"/>
        <v>21.949165079332893</v>
      </c>
      <c r="M7" s="19">
        <f t="shared" si="3"/>
        <v>15.508652637560038</v>
      </c>
      <c r="N7" s="19">
        <f t="shared" si="3"/>
        <v>11.379122368456162</v>
      </c>
      <c r="O7" s="19">
        <f t="shared" si="3"/>
        <v>8.7313485464788911</v>
      </c>
      <c r="P7" s="19">
        <f t="shared" si="3"/>
        <v>7.0336478988288356</v>
      </c>
      <c r="Q7" s="40"/>
      <c r="R7" s="55"/>
      <c r="S7" s="41">
        <f>($Z$15*((EXP($AA$15*(S$5+$Z$16)))+$AB$15))+$AB$16</f>
        <v>6.825413459621684</v>
      </c>
      <c r="Z7" s="42"/>
      <c r="AA7" s="42"/>
      <c r="AB7" s="42"/>
    </row>
    <row r="8" spans="2:29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9">
      <c r="C9" s="23" t="s">
        <v>5</v>
      </c>
      <c r="D9" s="24"/>
      <c r="E9" s="25"/>
      <c r="F9" s="25"/>
      <c r="G9" s="25"/>
      <c r="H9" s="25">
        <v>110</v>
      </c>
      <c r="I9" s="25">
        <v>73</v>
      </c>
      <c r="J9" s="25">
        <v>47</v>
      </c>
      <c r="K9" s="25">
        <v>31</v>
      </c>
      <c r="L9" s="25">
        <v>22</v>
      </c>
      <c r="M9" s="25"/>
      <c r="N9" s="25"/>
      <c r="O9" s="25"/>
      <c r="P9" s="25"/>
      <c r="Q9" s="30"/>
      <c r="R9" s="38"/>
      <c r="Z9" s="44"/>
      <c r="AA9" s="45"/>
      <c r="AB9" s="38"/>
    </row>
    <row r="10" spans="2:29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>
        <f t="shared" si="4"/>
        <v>0.19970998266492757</v>
      </c>
      <c r="I10" s="27">
        <f t="shared" si="4"/>
        <v>0.90682870216637923</v>
      </c>
      <c r="J10" s="27">
        <f t="shared" si="4"/>
        <v>0.66000602217239646</v>
      </c>
      <c r="K10" s="27">
        <f t="shared" si="4"/>
        <v>0.99393962015063764</v>
      </c>
      <c r="L10" s="27">
        <f t="shared" si="4"/>
        <v>5.0834920667107042E-2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0.56226384956428954</v>
      </c>
      <c r="R10" s="38"/>
      <c r="Z10" s="20"/>
      <c r="AA10" s="20"/>
      <c r="AB10" s="38"/>
    </row>
    <row r="11" spans="2:29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9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9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9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9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420</v>
      </c>
      <c r="AA15" s="47">
        <v>-0.16</v>
      </c>
      <c r="AB15" s="48">
        <v>0</v>
      </c>
    </row>
    <row r="16" spans="2:29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Y16" s="50" t="s">
        <v>7</v>
      </c>
      <c r="Z16" s="49">
        <v>0.26</v>
      </c>
      <c r="AB16" s="49">
        <v>4</v>
      </c>
      <c r="AC16" s="50" t="s">
        <v>8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AB17" sqref="AB17"/>
    </sheetView>
  </sheetViews>
  <sheetFormatPr defaultColWidth="8.85546875" defaultRowHeight="15"/>
  <cols>
    <col min="3" max="3" width="13.7109375" customWidth="1"/>
    <col min="26" max="26" width="10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84.649444110793269</v>
      </c>
      <c r="J2" s="2">
        <f t="shared" si="0"/>
        <v>54.699612280932165</v>
      </c>
      <c r="K2" s="2">
        <f t="shared" si="0"/>
        <v>35.602756369874875</v>
      </c>
      <c r="L2" s="2">
        <f t="shared" si="0"/>
        <v>23.426063433520092</v>
      </c>
      <c r="M2" s="2">
        <f t="shared" si="0"/>
        <v>15.66186122364628</v>
      </c>
      <c r="N2" s="2">
        <f t="shared" si="0"/>
        <v>10.711187319746758</v>
      </c>
      <c r="O2" s="2">
        <f t="shared" si="0"/>
        <v>7.5544982691211526</v>
      </c>
      <c r="P2" s="2">
        <f t="shared" si="0"/>
        <v>5.5417044645260596</v>
      </c>
      <c r="S2" s="2">
        <f>500*S3</f>
        <v>5.2956654280739803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0.6511495700830251</v>
      </c>
      <c r="J3" s="4">
        <f t="shared" si="1"/>
        <v>0.42076624831486281</v>
      </c>
      <c r="K3" s="4">
        <f t="shared" si="1"/>
        <v>0.27386735669134521</v>
      </c>
      <c r="L3" s="4">
        <f t="shared" si="1"/>
        <v>0.18020048795015456</v>
      </c>
      <c r="M3" s="4">
        <f t="shared" si="1"/>
        <v>0.12047585556650985</v>
      </c>
      <c r="N3" s="4">
        <f t="shared" si="1"/>
        <v>8.2393748613436596E-2</v>
      </c>
      <c r="O3" s="4">
        <f t="shared" si="1"/>
        <v>5.8111525147085792E-2</v>
      </c>
      <c r="P3" s="4">
        <f t="shared" si="1"/>
        <v>4.2628495880969688E-2</v>
      </c>
      <c r="Q3" s="31"/>
      <c r="S3" s="4">
        <f>IF(S$7/500&lt;1,S$7/500,1)</f>
        <v>1.0591330856147961E-2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12</v>
      </c>
      <c r="D7" s="19">
        <f>($Z$15*((EXP($AA$15*(D$5+$Z$16)))+$AB$15))+$AB$16</f>
        <v>786.15609274508449</v>
      </c>
      <c r="E7" s="19">
        <f>($Z$15*((EXP($AA$15*(E$5+$Z$16)))+$AB$15))+$AB$16</f>
        <v>502</v>
      </c>
      <c r="F7" s="19">
        <f t="shared" ref="F7:P7" si="3">($Z$15*((EXP($AA$15*(F$5+$Z$16)))+$AB$15))+$AB$16</f>
        <v>320.81407581088666</v>
      </c>
      <c r="G7" s="19">
        <f t="shared" si="3"/>
        <v>205.28482987029955</v>
      </c>
      <c r="H7" s="19">
        <f t="shared" si="3"/>
        <v>131.62013032294576</v>
      </c>
      <c r="I7" s="19">
        <f t="shared" si="3"/>
        <v>84.649444110793269</v>
      </c>
      <c r="J7" s="19">
        <f t="shared" si="3"/>
        <v>54.699612280932165</v>
      </c>
      <c r="K7" s="19">
        <f t="shared" si="3"/>
        <v>35.602756369874875</v>
      </c>
      <c r="L7" s="19">
        <f t="shared" si="3"/>
        <v>23.426063433520092</v>
      </c>
      <c r="M7" s="19">
        <f t="shared" si="3"/>
        <v>15.66186122364628</v>
      </c>
      <c r="N7" s="19">
        <f t="shared" si="3"/>
        <v>10.711187319746758</v>
      </c>
      <c r="O7" s="19">
        <f t="shared" si="3"/>
        <v>7.5544982691211526</v>
      </c>
      <c r="P7" s="19">
        <f t="shared" si="3"/>
        <v>5.5417044645260596</v>
      </c>
      <c r="Q7" s="40"/>
      <c r="R7" s="55"/>
      <c r="S7" s="41">
        <f>($Z$15*((EXP($AA$15*(S$5+$Z$16)))+$AB$15))+$AB$16</f>
        <v>5.2956654280739803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>
        <v>85.5</v>
      </c>
      <c r="J9" s="25">
        <v>53</v>
      </c>
      <c r="K9" s="25">
        <v>35</v>
      </c>
      <c r="L9" s="25">
        <v>24.5</v>
      </c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>
        <f t="shared" si="4"/>
        <v>0.85055588920673131</v>
      </c>
      <c r="J10" s="27">
        <f t="shared" si="4"/>
        <v>1.6996122809321648</v>
      </c>
      <c r="K10" s="27">
        <f t="shared" si="4"/>
        <v>0.60275636987487502</v>
      </c>
      <c r="L10" s="27">
        <f t="shared" si="4"/>
        <v>1.0739365664799081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1.0567152766234198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500</v>
      </c>
      <c r="AA15" s="47">
        <v>-0.16200000000000001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2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AA15" sqref="AA15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104.85988673003067</v>
      </c>
      <c r="J2" s="2">
        <f t="shared" si="0"/>
        <v>65.231079136516925</v>
      </c>
      <c r="K2" s="2">
        <f t="shared" si="0"/>
        <v>40.723050514829723</v>
      </c>
      <c r="L2" s="2">
        <f t="shared" si="0"/>
        <v>25.566312187438054</v>
      </c>
      <c r="M2" s="2">
        <f t="shared" si="0"/>
        <v>16.192783199401127</v>
      </c>
      <c r="N2" s="2">
        <f t="shared" si="0"/>
        <v>10.395820568544067</v>
      </c>
      <c r="O2" s="2">
        <f t="shared" si="0"/>
        <v>6.810748629635917</v>
      </c>
      <c r="P2" s="2">
        <f t="shared" si="0"/>
        <v>4.5935977481153358</v>
      </c>
      <c r="S2" s="2">
        <f>500*S3</f>
        <v>4.3276454107618525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0.80661451330792822</v>
      </c>
      <c r="J3" s="4">
        <f t="shared" si="1"/>
        <v>0.50177753181936091</v>
      </c>
      <c r="K3" s="4">
        <f t="shared" si="1"/>
        <v>0.3132542347294594</v>
      </c>
      <c r="L3" s="4">
        <f t="shared" si="1"/>
        <v>0.19666393990336964</v>
      </c>
      <c r="M3" s="4">
        <f t="shared" si="1"/>
        <v>0.12455987076462405</v>
      </c>
      <c r="N3" s="4">
        <f t="shared" si="1"/>
        <v>7.996785052726206E-2</v>
      </c>
      <c r="O3" s="4">
        <f t="shared" si="1"/>
        <v>5.2390374074122441E-2</v>
      </c>
      <c r="P3" s="4">
        <f t="shared" si="1"/>
        <v>3.5335367293194891E-2</v>
      </c>
      <c r="Q3" s="31"/>
      <c r="S3" s="4">
        <f>IF(S$7/500&lt;1,S$7/500,1)</f>
        <v>8.6552908215237045E-3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13</v>
      </c>
      <c r="D7" s="19">
        <f>($Z$15*((EXP($AA$15*(D$5+$Z$16)))+$AB$15))+$AB$16</f>
        <v>1149.0504542293838</v>
      </c>
      <c r="E7" s="19">
        <f>($Z$15*((EXP($AA$15*(E$5+$Z$16)))+$AB$15))+$AB$16</f>
        <v>711</v>
      </c>
      <c r="F7" s="19">
        <f t="shared" ref="F7:P7" si="3">($Z$15*((EXP($AA$15*(F$5+$Z$16)))+$AB$15))+$AB$16</f>
        <v>440.09220029739157</v>
      </c>
      <c r="G7" s="19">
        <f t="shared" si="3"/>
        <v>272.55205684789382</v>
      </c>
      <c r="H7" s="19">
        <f t="shared" si="3"/>
        <v>168.938577657217</v>
      </c>
      <c r="I7" s="19">
        <f t="shared" si="3"/>
        <v>104.85988673003067</v>
      </c>
      <c r="J7" s="19">
        <f t="shared" si="3"/>
        <v>65.231079136516925</v>
      </c>
      <c r="K7" s="19">
        <f t="shared" si="3"/>
        <v>40.723050514829723</v>
      </c>
      <c r="L7" s="19">
        <f t="shared" si="3"/>
        <v>25.566312187438054</v>
      </c>
      <c r="M7" s="19">
        <f t="shared" si="3"/>
        <v>16.192783199401127</v>
      </c>
      <c r="N7" s="19">
        <f t="shared" si="3"/>
        <v>10.395820568544067</v>
      </c>
      <c r="O7" s="19">
        <f t="shared" si="3"/>
        <v>6.810748629635917</v>
      </c>
      <c r="P7" s="19">
        <f t="shared" si="3"/>
        <v>4.5935977481153358</v>
      </c>
      <c r="Q7" s="40"/>
      <c r="R7" s="55"/>
      <c r="S7" s="41">
        <f>($Z$15*((EXP($AA$15*(S$5+$Z$16)))+$AB$15))+$AB$16</f>
        <v>4.3276454107618525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>
        <v>105.5</v>
      </c>
      <c r="J9" s="25">
        <v>63.5</v>
      </c>
      <c r="K9" s="25">
        <v>39</v>
      </c>
      <c r="L9" s="25">
        <v>26</v>
      </c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>
        <f t="shared" si="4"/>
        <v>0.64011326996933349</v>
      </c>
      <c r="J10" s="27">
        <f t="shared" si="4"/>
        <v>1.7310791365169251</v>
      </c>
      <c r="K10" s="27">
        <f t="shared" si="4"/>
        <v>1.7230505148297226</v>
      </c>
      <c r="L10" s="27">
        <f t="shared" si="4"/>
        <v>0.43368781256194566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1.1319826834694817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710</v>
      </c>
      <c r="AA15" s="47">
        <v>-0.17299999999999999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1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Z16" sqref="Z16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118.0252244845416</v>
      </c>
      <c r="J2" s="2">
        <f t="shared" si="0"/>
        <v>73.37304691438527</v>
      </c>
      <c r="K2" s="2">
        <f t="shared" si="0"/>
        <v>45.758366777272926</v>
      </c>
      <c r="L2" s="2">
        <f t="shared" si="0"/>
        <v>28.680351760493583</v>
      </c>
      <c r="M2" s="2">
        <f t="shared" si="0"/>
        <v>18.118628957071692</v>
      </c>
      <c r="N2" s="2">
        <f t="shared" si="0"/>
        <v>11.586840077232752</v>
      </c>
      <c r="O2" s="2">
        <f t="shared" si="0"/>
        <v>7.5473223995897651</v>
      </c>
      <c r="P2" s="2">
        <f t="shared" si="0"/>
        <v>5.0491242232285476</v>
      </c>
      <c r="S2" s="2">
        <f>500*S3</f>
        <v>4.7494596177598343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0.9078863421887815</v>
      </c>
      <c r="J3" s="4">
        <f t="shared" si="1"/>
        <v>0.56440805318757903</v>
      </c>
      <c r="K3" s="4">
        <f t="shared" si="1"/>
        <v>0.35198743674825328</v>
      </c>
      <c r="L3" s="4">
        <f t="shared" si="1"/>
        <v>0.22061809046533526</v>
      </c>
      <c r="M3" s="4">
        <f t="shared" si="1"/>
        <v>0.13937406890055148</v>
      </c>
      <c r="N3" s="4">
        <f t="shared" si="1"/>
        <v>8.9129539055636559E-2</v>
      </c>
      <c r="O3" s="4">
        <f t="shared" si="1"/>
        <v>5.80563261506905E-2</v>
      </c>
      <c r="P3" s="4">
        <f t="shared" si="1"/>
        <v>3.8839417101758061E-2</v>
      </c>
      <c r="Q3" s="31"/>
      <c r="S3" s="4">
        <f>IF(S$7/500&lt;1,S$7/500,1)</f>
        <v>9.4989192355196678E-3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14</v>
      </c>
      <c r="D7" s="19">
        <f>($Z$15*((EXP($AA$15*(D$5+$Z$16)))+$AB$15))+$AB$16</f>
        <v>1294.5779765964887</v>
      </c>
      <c r="E7" s="19">
        <f>($Z$15*((EXP($AA$15*(E$5+$Z$16)))+$AB$15))+$AB$16</f>
        <v>801</v>
      </c>
      <c r="F7" s="19">
        <f t="shared" ref="F7:P7" si="3">($Z$15*((EXP($AA$15*(F$5+$Z$16)))+$AB$15))+$AB$16</f>
        <v>495.75177498297637</v>
      </c>
      <c r="G7" s="19">
        <f t="shared" si="3"/>
        <v>306.97414856100715</v>
      </c>
      <c r="H7" s="19">
        <f t="shared" si="3"/>
        <v>190.226566374329</v>
      </c>
      <c r="I7" s="19">
        <f t="shared" si="3"/>
        <v>118.0252244845416</v>
      </c>
      <c r="J7" s="19">
        <f t="shared" si="3"/>
        <v>73.37304691438527</v>
      </c>
      <c r="K7" s="19">
        <f t="shared" si="3"/>
        <v>45.758366777272926</v>
      </c>
      <c r="L7" s="19">
        <f t="shared" si="3"/>
        <v>28.680351760493583</v>
      </c>
      <c r="M7" s="19">
        <f t="shared" si="3"/>
        <v>18.118628957071692</v>
      </c>
      <c r="N7" s="19">
        <f t="shared" si="3"/>
        <v>11.586840077232752</v>
      </c>
      <c r="O7" s="19">
        <f t="shared" si="3"/>
        <v>7.5473223995897651</v>
      </c>
      <c r="P7" s="19">
        <f t="shared" si="3"/>
        <v>5.0491242232285476</v>
      </c>
      <c r="Q7" s="40"/>
      <c r="R7" s="55"/>
      <c r="S7" s="41">
        <f>($Z$15*((EXP($AA$15*(S$5+$Z$16)))+$AB$15))+$AB$16</f>
        <v>4.7494596177598343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/>
      <c r="J9" s="25">
        <v>72.5</v>
      </c>
      <c r="K9" s="25">
        <v>45</v>
      </c>
      <c r="L9" s="25">
        <v>27.5</v>
      </c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 t="str">
        <f t="shared" si="4"/>
        <v>nic</v>
      </c>
      <c r="J10" s="27">
        <f t="shared" si="4"/>
        <v>0.87304691438527016</v>
      </c>
      <c r="K10" s="27">
        <f t="shared" si="4"/>
        <v>0.75836677727292567</v>
      </c>
      <c r="L10" s="27">
        <f t="shared" si="4"/>
        <v>1.1803517604935827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0.93725515071725951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800</v>
      </c>
      <c r="AA15" s="47">
        <v>-0.17299999999999999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1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U26" sqref="U26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130</v>
      </c>
      <c r="J2" s="2">
        <f t="shared" si="0"/>
        <v>87.728581760025961</v>
      </c>
      <c r="K2" s="2">
        <f t="shared" si="0"/>
        <v>49.024741438986162</v>
      </c>
      <c r="L2" s="2">
        <f t="shared" si="0"/>
        <v>28.593811229779863</v>
      </c>
      <c r="M2" s="2">
        <f t="shared" si="0"/>
        <v>17.808759778786147</v>
      </c>
      <c r="N2" s="2">
        <f t="shared" si="0"/>
        <v>12.115561593019333</v>
      </c>
      <c r="O2" s="2">
        <f t="shared" si="0"/>
        <v>9.1102439336926295</v>
      </c>
      <c r="P2" s="2">
        <f t="shared" si="0"/>
        <v>7.5238009645999568</v>
      </c>
      <c r="S2" s="2">
        <f>500*S3</f>
        <v>7.3514387749845627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0.67483524430789199</v>
      </c>
      <c r="K3" s="4">
        <f t="shared" si="1"/>
        <v>0.37711339568450891</v>
      </c>
      <c r="L3" s="4">
        <f t="shared" si="1"/>
        <v>0.21995239407522971</v>
      </c>
      <c r="M3" s="4">
        <f t="shared" si="1"/>
        <v>0.13699045983681651</v>
      </c>
      <c r="N3" s="4">
        <f t="shared" si="1"/>
        <v>9.3196627638610252E-2</v>
      </c>
      <c r="O3" s="4">
        <f t="shared" si="1"/>
        <v>7.0078799489943305E-2</v>
      </c>
      <c r="P3" s="4">
        <f t="shared" si="1"/>
        <v>5.7875392035384284E-2</v>
      </c>
      <c r="Q3" s="31"/>
      <c r="S3" s="4">
        <f>IF(S$7/500&lt;1,S$7/500,1)</f>
        <v>1.4702877549969125E-2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15</v>
      </c>
      <c r="D7" s="19">
        <f>($Z$15*((EXP($AA$15*(D$5+$Z$16)))+$AB$15))+$AB$16</f>
        <v>3794.4996971233904</v>
      </c>
      <c r="E7" s="19">
        <f>($Z$15*((EXP($AA$15*(E$5+$Z$16)))+$AB$15))+$AB$16</f>
        <v>2005.75</v>
      </c>
      <c r="F7" s="19">
        <f t="shared" ref="F7:P7" si="3">($Z$15*((EXP($AA$15*(F$5+$Z$16)))+$AB$15))+$AB$16</f>
        <v>1061.5072602478865</v>
      </c>
      <c r="G7" s="19">
        <f t="shared" si="3"/>
        <v>563.06169628306168</v>
      </c>
      <c r="H7" s="19">
        <f t="shared" si="3"/>
        <v>299.94293478595353</v>
      </c>
      <c r="I7" s="19">
        <f t="shared" si="3"/>
        <v>161.0481634069518</v>
      </c>
      <c r="J7" s="19">
        <f t="shared" si="3"/>
        <v>87.728581760025961</v>
      </c>
      <c r="K7" s="19">
        <f t="shared" si="3"/>
        <v>49.024741438986162</v>
      </c>
      <c r="L7" s="19">
        <f t="shared" si="3"/>
        <v>28.593811229779863</v>
      </c>
      <c r="M7" s="19">
        <f t="shared" si="3"/>
        <v>17.808759778786147</v>
      </c>
      <c r="N7" s="19">
        <f t="shared" si="3"/>
        <v>12.115561593019333</v>
      </c>
      <c r="O7" s="19">
        <f t="shared" si="3"/>
        <v>9.1102439336926295</v>
      </c>
      <c r="P7" s="19">
        <f t="shared" si="3"/>
        <v>7.5238009645999568</v>
      </c>
      <c r="Q7" s="40"/>
      <c r="R7" s="55"/>
      <c r="S7" s="41">
        <f>($Z$15*((EXP($AA$15*(S$5+$Z$16)))+$AB$15))+$AB$16</f>
        <v>7.3514387749845627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/>
      <c r="J9" s="25">
        <v>87.5</v>
      </c>
      <c r="K9" s="25">
        <v>49</v>
      </c>
      <c r="L9" s="25">
        <v>30.5</v>
      </c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 t="str">
        <f t="shared" si="4"/>
        <v>nic</v>
      </c>
      <c r="J10" s="27">
        <f t="shared" si="4"/>
        <v>0.22858176002596053</v>
      </c>
      <c r="K10" s="27">
        <f t="shared" si="4"/>
        <v>2.4741438986161768E-2</v>
      </c>
      <c r="L10" s="27">
        <f t="shared" si="4"/>
        <v>1.9061887702201368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0.71983732307741966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2000</v>
      </c>
      <c r="AA15" s="47">
        <v>-0.23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5.75</v>
      </c>
    </row>
    <row r="17" spans="3:28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  <c r="AB17" s="51"/>
    </row>
    <row r="18" spans="3:28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8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8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8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8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8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8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8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8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8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8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8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8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8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8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Z16" sqref="Z16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130</v>
      </c>
      <c r="J2" s="2">
        <f t="shared" si="0"/>
        <v>109.37885911337035</v>
      </c>
      <c r="K2" s="2">
        <f t="shared" si="0"/>
        <v>58.123066413014783</v>
      </c>
      <c r="L2" s="2">
        <f t="shared" si="0"/>
        <v>32.528394652018534</v>
      </c>
      <c r="M2" s="2">
        <f t="shared" si="0"/>
        <v>19.747649529553648</v>
      </c>
      <c r="N2" s="2">
        <f t="shared" si="0"/>
        <v>13.365561593019333</v>
      </c>
      <c r="O2" s="2">
        <f t="shared" si="0"/>
        <v>10.178654566913062</v>
      </c>
      <c r="P2" s="2">
        <f t="shared" si="0"/>
        <v>8.5872668433272956</v>
      </c>
      <c r="S2" s="2">
        <f>500*S3</f>
        <v>8.4203487776850974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0.84137583933361815</v>
      </c>
      <c r="K3" s="4">
        <f t="shared" si="1"/>
        <v>0.44710051086934449</v>
      </c>
      <c r="L3" s="4">
        <f t="shared" si="1"/>
        <v>0.25021842040014258</v>
      </c>
      <c r="M3" s="4">
        <f t="shared" si="1"/>
        <v>0.15190499638118191</v>
      </c>
      <c r="N3" s="4">
        <f t="shared" si="1"/>
        <v>0.10281201225399486</v>
      </c>
      <c r="O3" s="4">
        <f t="shared" si="1"/>
        <v>7.8297342822408175E-2</v>
      </c>
      <c r="P3" s="4">
        <f t="shared" si="1"/>
        <v>6.6055898794825346E-2</v>
      </c>
      <c r="Q3" s="31"/>
      <c r="S3" s="4">
        <f>IF(S$7/500&lt;1,S$7/500,1)</f>
        <v>1.6840697555370196E-2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16</v>
      </c>
      <c r="D7" s="19">
        <f>($Z$15*((EXP($AA$15*(D$5+$Z$16)))+$AB$15))+$AB$16</f>
        <v>6610.4459406861451</v>
      </c>
      <c r="E7" s="19">
        <f>($Z$15*((EXP($AA$15*(E$5+$Z$16)))+$AB$15))+$AB$16</f>
        <v>3304.4425414002562</v>
      </c>
      <c r="F7" s="19">
        <f t="shared" ref="F7:P7" si="3">($Z$15*((EXP($AA$15*(F$5+$Z$16)))+$AB$15))+$AB$16</f>
        <v>1653.5838308515608</v>
      </c>
      <c r="G7" s="19">
        <f t="shared" si="3"/>
        <v>829.22458101437485</v>
      </c>
      <c r="H7" s="19">
        <f t="shared" si="3"/>
        <v>417.57931515981852</v>
      </c>
      <c r="I7" s="19">
        <f t="shared" si="3"/>
        <v>212.0235153869213</v>
      </c>
      <c r="J7" s="19">
        <f t="shared" si="3"/>
        <v>109.37885911337035</v>
      </c>
      <c r="K7" s="19">
        <f t="shared" si="3"/>
        <v>58.123066413014783</v>
      </c>
      <c r="L7" s="19">
        <f t="shared" si="3"/>
        <v>32.528394652018534</v>
      </c>
      <c r="M7" s="19">
        <f t="shared" si="3"/>
        <v>19.747649529553648</v>
      </c>
      <c r="N7" s="19">
        <f t="shared" si="3"/>
        <v>13.365561593019333</v>
      </c>
      <c r="O7" s="19">
        <f t="shared" si="3"/>
        <v>10.178654566913062</v>
      </c>
      <c r="P7" s="19">
        <f t="shared" si="3"/>
        <v>8.5872668433272956</v>
      </c>
      <c r="Q7" s="40"/>
      <c r="R7" s="55"/>
      <c r="S7" s="41">
        <f>($Z$15*((EXP($AA$15*(S$5+$Z$16)))+$AB$15))+$AB$16</f>
        <v>8.4203487776850974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/>
      <c r="J9" s="25">
        <v>110</v>
      </c>
      <c r="K9" s="25">
        <v>58.5</v>
      </c>
      <c r="L9" s="25">
        <v>34</v>
      </c>
      <c r="M9" s="25">
        <v>23</v>
      </c>
      <c r="N9" s="25">
        <v>16</v>
      </c>
      <c r="O9" s="25">
        <v>12</v>
      </c>
      <c r="P9" s="25">
        <v>8.5</v>
      </c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 t="str">
        <f t="shared" si="4"/>
        <v>nic</v>
      </c>
      <c r="J10" s="27">
        <f t="shared" si="4"/>
        <v>0.62114088662964662</v>
      </c>
      <c r="K10" s="27">
        <f t="shared" si="4"/>
        <v>0.37693358698521706</v>
      </c>
      <c r="L10" s="27">
        <f t="shared" si="4"/>
        <v>1.4716053479814661</v>
      </c>
      <c r="M10" s="27">
        <f t="shared" si="4"/>
        <v>3.2523504704463519</v>
      </c>
      <c r="N10" s="27">
        <f t="shared" si="4"/>
        <v>2.6344384069806672</v>
      </c>
      <c r="O10" s="27">
        <f t="shared" si="4"/>
        <v>1.8213454330869379</v>
      </c>
      <c r="P10" s="27">
        <f t="shared" si="4"/>
        <v>8.7266843327295618E-2</v>
      </c>
      <c r="Q10" s="30">
        <f>AVERAGE(E10:P10)</f>
        <v>1.466440139348226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2000</v>
      </c>
      <c r="AA15" s="47">
        <v>-0.25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-2</v>
      </c>
      <c r="AB16" s="49">
        <v>7</v>
      </c>
    </row>
    <row r="17" spans="3:28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  <c r="AB17" s="51"/>
    </row>
    <row r="18" spans="3:28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8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8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8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8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8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8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8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8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8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8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8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8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8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8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Z16" sqref="Z16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130</v>
      </c>
      <c r="J2" s="2">
        <f t="shared" si="0"/>
        <v>129.29515945821015</v>
      </c>
      <c r="K2" s="2">
        <f t="shared" si="0"/>
        <v>69.069603035292374</v>
      </c>
      <c r="L2" s="2">
        <f t="shared" si="0"/>
        <v>38.995863716121775</v>
      </c>
      <c r="M2" s="2">
        <f t="shared" si="0"/>
        <v>23.978488197225538</v>
      </c>
      <c r="N2" s="2">
        <f t="shared" si="0"/>
        <v>16.479534871797718</v>
      </c>
      <c r="O2" s="2">
        <f t="shared" si="0"/>
        <v>12.734919116122848</v>
      </c>
      <c r="P2" s="2">
        <f t="shared" si="0"/>
        <v>10.865038540909573</v>
      </c>
      <c r="S2" s="2">
        <f>500*S3</f>
        <v>10.66890981377999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0.99457814967853964</v>
      </c>
      <c r="K3" s="4">
        <f t="shared" si="1"/>
        <v>0.53130463873301825</v>
      </c>
      <c r="L3" s="4">
        <f t="shared" si="1"/>
        <v>0.29996818243170598</v>
      </c>
      <c r="M3" s="4">
        <f t="shared" si="1"/>
        <v>0.18444990920942722</v>
      </c>
      <c r="N3" s="4">
        <f t="shared" si="1"/>
        <v>0.12676565285998245</v>
      </c>
      <c r="O3" s="4">
        <f t="shared" si="1"/>
        <v>9.7960916277868057E-2</v>
      </c>
      <c r="P3" s="4">
        <f t="shared" si="1"/>
        <v>8.3577219545458256E-2</v>
      </c>
      <c r="Q3" s="31"/>
      <c r="S3" s="4">
        <f>IF(S$7/500&lt;1,S$7/500,1)</f>
        <v>2.1337819627559981E-2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17</v>
      </c>
      <c r="D7" s="19">
        <f>($Z$15*((EXP($AA$15*(D$5+$Z$16)))+$AB$15))+$AB$16</f>
        <v>7768.0489803062201</v>
      </c>
      <c r="E7" s="19">
        <f>($Z$15*((EXP($AA$15*(E$5+$Z$16)))+$AB$15))+$AB$16</f>
        <v>3883.4949861453015</v>
      </c>
      <c r="F7" s="19">
        <f t="shared" ref="F7:P7" si="3">($Z$15*((EXP($AA$15*(F$5+$Z$16)))+$AB$15))+$AB$16</f>
        <v>1943.736001250584</v>
      </c>
      <c r="G7" s="19">
        <f t="shared" si="3"/>
        <v>975.11388269189047</v>
      </c>
      <c r="H7" s="19">
        <f t="shared" si="3"/>
        <v>491.43069531278672</v>
      </c>
      <c r="I7" s="19">
        <f t="shared" si="3"/>
        <v>249.90263057963256</v>
      </c>
      <c r="J7" s="19">
        <f t="shared" si="3"/>
        <v>129.29515945821015</v>
      </c>
      <c r="K7" s="19">
        <f t="shared" si="3"/>
        <v>69.069603035292374</v>
      </c>
      <c r="L7" s="19">
        <f t="shared" si="3"/>
        <v>38.995863716121775</v>
      </c>
      <c r="M7" s="19">
        <f t="shared" si="3"/>
        <v>23.978488197225538</v>
      </c>
      <c r="N7" s="19">
        <f t="shared" si="3"/>
        <v>16.479534871797718</v>
      </c>
      <c r="O7" s="19">
        <f t="shared" si="3"/>
        <v>12.734919116122848</v>
      </c>
      <c r="P7" s="19">
        <f t="shared" si="3"/>
        <v>10.865038540909573</v>
      </c>
      <c r="Q7" s="40"/>
      <c r="R7" s="55"/>
      <c r="S7" s="41">
        <f>($Z$15*((EXP($AA$15*(S$5+$Z$16)))+$AB$15))+$AB$16</f>
        <v>10.66890981377999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/>
      <c r="J9" s="25">
        <v>130</v>
      </c>
      <c r="K9" s="25">
        <v>67.5</v>
      </c>
      <c r="L9" s="25">
        <v>39</v>
      </c>
      <c r="M9" s="25">
        <v>26</v>
      </c>
      <c r="N9" s="25">
        <v>18.5</v>
      </c>
      <c r="O9" s="25">
        <v>14</v>
      </c>
      <c r="P9" s="25">
        <v>11</v>
      </c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 t="str">
        <f t="shared" si="4"/>
        <v>nic</v>
      </c>
      <c r="J10" s="27">
        <f t="shared" si="4"/>
        <v>0.70484054178984934</v>
      </c>
      <c r="K10" s="27">
        <f t="shared" si="4"/>
        <v>1.5696030352923742</v>
      </c>
      <c r="L10" s="27">
        <f t="shared" si="4"/>
        <v>4.1362838782248446E-3</v>
      </c>
      <c r="M10" s="27">
        <f t="shared" si="4"/>
        <v>2.0215118027744623</v>
      </c>
      <c r="N10" s="27">
        <f t="shared" si="4"/>
        <v>2.0204651282022823</v>
      </c>
      <c r="O10" s="27">
        <f t="shared" si="4"/>
        <v>1.2650808838771521</v>
      </c>
      <c r="P10" s="27">
        <f t="shared" si="4"/>
        <v>0.13496145909042667</v>
      </c>
      <c r="Q10" s="30">
        <f>AVERAGE(E10:P10)</f>
        <v>1.1029427335578246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2350</v>
      </c>
      <c r="AA15" s="47">
        <v>-0.25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-2</v>
      </c>
      <c r="AB16" s="49">
        <v>9</v>
      </c>
    </row>
    <row r="17" spans="3:28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  <c r="AB17" s="51"/>
    </row>
    <row r="18" spans="3:28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8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8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8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8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8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8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8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8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8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8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8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8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8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8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Z16" sqref="Z16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130</v>
      </c>
      <c r="J2" s="2">
        <f t="shared" si="0"/>
        <v>130</v>
      </c>
      <c r="K2" s="2">
        <f t="shared" si="0"/>
        <v>81.038600985830257</v>
      </c>
      <c r="L2" s="2">
        <f t="shared" si="0"/>
        <v>45.973900673265391</v>
      </c>
      <c r="M2" s="2">
        <f t="shared" si="0"/>
        <v>28.464279855488495</v>
      </c>
      <c r="N2" s="2">
        <f t="shared" si="0"/>
        <v>19.720819382436488</v>
      </c>
      <c r="O2" s="2">
        <f t="shared" si="0"/>
        <v>15.354756756670895</v>
      </c>
      <c r="P2" s="2">
        <f t="shared" si="0"/>
        <v>13.174555575358395</v>
      </c>
      <c r="S2" s="2">
        <f>500*S3</f>
        <v>12.945877825428584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1</v>
      </c>
      <c r="K3" s="4">
        <f t="shared" si="1"/>
        <v>0.62337385373715581</v>
      </c>
      <c r="L3" s="4">
        <f t="shared" si="1"/>
        <v>0.35364538979434917</v>
      </c>
      <c r="M3" s="4">
        <f t="shared" si="1"/>
        <v>0.21895599888837305</v>
      </c>
      <c r="N3" s="4">
        <f t="shared" si="1"/>
        <v>0.15169861063412685</v>
      </c>
      <c r="O3" s="4">
        <f t="shared" si="1"/>
        <v>0.11811351351285304</v>
      </c>
      <c r="P3" s="4">
        <f t="shared" si="1"/>
        <v>0.10134273519506458</v>
      </c>
      <c r="Q3" s="31"/>
      <c r="S3" s="4">
        <f>IF(S$7/500&lt;1,S$7/500,1)</f>
        <v>2.5891755650857166E-2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18</v>
      </c>
      <c r="D7" s="19">
        <f>($Z$15*((EXP($AA$15*(D$5+$Z$16)))+$AB$15))+$AB$16</f>
        <v>9057.720938740018</v>
      </c>
      <c r="E7" s="19">
        <f>($Z$15*((EXP($AA$15*(E$5+$Z$16)))+$AB$15))+$AB$16</f>
        <v>4528.4962817183514</v>
      </c>
      <c r="F7" s="19">
        <f t="shared" ref="F7:P7" si="3">($Z$15*((EXP($AA$15*(F$5+$Z$16)))+$AB$15))+$AB$16</f>
        <v>2266.8198482666385</v>
      </c>
      <c r="G7" s="19">
        <f t="shared" si="3"/>
        <v>1137.4476759896936</v>
      </c>
      <c r="H7" s="19">
        <f t="shared" si="3"/>
        <v>573.49366176895137</v>
      </c>
      <c r="I7" s="19">
        <f t="shared" si="3"/>
        <v>291.88221608008223</v>
      </c>
      <c r="J7" s="19">
        <f t="shared" si="3"/>
        <v>151.25903698531738</v>
      </c>
      <c r="K7" s="19">
        <f t="shared" si="3"/>
        <v>81.038600985830257</v>
      </c>
      <c r="L7" s="19">
        <f t="shared" si="3"/>
        <v>45.973900673265391</v>
      </c>
      <c r="M7" s="19">
        <f t="shared" si="3"/>
        <v>28.464279855488495</v>
      </c>
      <c r="N7" s="19">
        <f t="shared" si="3"/>
        <v>19.720819382436488</v>
      </c>
      <c r="O7" s="19">
        <f t="shared" si="3"/>
        <v>15.354756756670895</v>
      </c>
      <c r="P7" s="19">
        <f t="shared" si="3"/>
        <v>13.174555575358395</v>
      </c>
      <c r="Q7" s="40"/>
      <c r="R7" s="55"/>
      <c r="S7" s="41">
        <f>($Z$15*((EXP($AA$15*(S$5+$Z$16)))+$AB$15))+$AB$16</f>
        <v>12.945877825428584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/>
      <c r="J9" s="25"/>
      <c r="K9" s="25">
        <v>81</v>
      </c>
      <c r="L9" s="25">
        <v>46</v>
      </c>
      <c r="M9" s="25">
        <v>29.5</v>
      </c>
      <c r="N9" s="25">
        <v>21</v>
      </c>
      <c r="O9" s="25">
        <v>16</v>
      </c>
      <c r="P9" s="25">
        <v>13.5</v>
      </c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 t="str">
        <f t="shared" si="4"/>
        <v>nic</v>
      </c>
      <c r="J10" s="27" t="str">
        <f t="shared" si="4"/>
        <v>nic</v>
      </c>
      <c r="K10" s="27">
        <f t="shared" si="4"/>
        <v>3.8600985830257173E-2</v>
      </c>
      <c r="L10" s="27">
        <f t="shared" si="4"/>
        <v>2.6099326734609463E-2</v>
      </c>
      <c r="M10" s="27">
        <f t="shared" si="4"/>
        <v>1.0357201445115045</v>
      </c>
      <c r="N10" s="27">
        <f t="shared" si="4"/>
        <v>1.2791806175635116</v>
      </c>
      <c r="O10" s="27">
        <f t="shared" si="4"/>
        <v>0.6452432433291051</v>
      </c>
      <c r="P10" s="27">
        <f t="shared" si="4"/>
        <v>0.32544442464160461</v>
      </c>
      <c r="Q10" s="30">
        <f>AVERAGE(E10:P10)</f>
        <v>0.55838145710176545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2740</v>
      </c>
      <c r="AA15" s="47">
        <v>-0.25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-2</v>
      </c>
      <c r="AB16" s="49">
        <v>11</v>
      </c>
    </row>
    <row r="17" spans="3:28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  <c r="AB17" s="51"/>
    </row>
    <row r="18" spans="3:28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8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8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8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8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8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8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8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8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8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8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8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8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8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8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Z16" sqref="Z16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130</v>
      </c>
      <c r="J2" s="2">
        <f t="shared" si="0"/>
        <v>130</v>
      </c>
      <c r="K2" s="2">
        <f t="shared" si="0"/>
        <v>99.631136241799766</v>
      </c>
      <c r="L2" s="2">
        <f t="shared" si="0"/>
        <v>56.760061042131042</v>
      </c>
      <c r="M2" s="2">
        <f t="shared" si="0"/>
        <v>35.352312962002358</v>
      </c>
      <c r="N2" s="2">
        <f t="shared" si="0"/>
        <v>24.662315668307386</v>
      </c>
      <c r="O2" s="2">
        <f t="shared" si="0"/>
        <v>19.32424639957938</v>
      </c>
      <c r="P2" s="2">
        <f t="shared" si="0"/>
        <v>16.658671962573219</v>
      </c>
      <c r="S2" s="2">
        <f>500*S3</f>
        <v>16.37908420262254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1</v>
      </c>
      <c r="K3" s="4">
        <f t="shared" si="1"/>
        <v>0.76639335570615208</v>
      </c>
      <c r="L3" s="4">
        <f t="shared" si="1"/>
        <v>0.43661585417023879</v>
      </c>
      <c r="M3" s="4">
        <f t="shared" si="1"/>
        <v>0.27194086893847969</v>
      </c>
      <c r="N3" s="4">
        <f t="shared" si="1"/>
        <v>0.18971012052544142</v>
      </c>
      <c r="O3" s="4">
        <f t="shared" si="1"/>
        <v>0.14864804922753369</v>
      </c>
      <c r="P3" s="4">
        <f t="shared" si="1"/>
        <v>0.12814363048133245</v>
      </c>
      <c r="Q3" s="31"/>
      <c r="S3" s="4">
        <f>IF(S$7/500&lt;1,S$7/500,1)</f>
        <v>3.2758168405245078E-2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19</v>
      </c>
      <c r="D7" s="19">
        <f>($Z$15*((EXP($AA$15*(D$5+$Z$16)))+$AB$15))+$AB$16</f>
        <v>11074.771950649292</v>
      </c>
      <c r="E7" s="19">
        <f>($Z$15*((EXP($AA$15*(E$5+$Z$16)))+$AB$15))+$AB$16</f>
        <v>5537.2162568454296</v>
      </c>
      <c r="F7" s="19">
        <f t="shared" ref="F7:P7" si="3">($Z$15*((EXP($AA$15*(F$5+$Z$16)))+$AB$15))+$AB$16</f>
        <v>2772.0279166763644</v>
      </c>
      <c r="G7" s="19">
        <f t="shared" si="3"/>
        <v>1391.2261731990779</v>
      </c>
      <c r="H7" s="19">
        <f t="shared" si="3"/>
        <v>701.72035289269593</v>
      </c>
      <c r="I7" s="19">
        <f t="shared" si="3"/>
        <v>357.41438827309321</v>
      </c>
      <c r="J7" s="19">
        <f t="shared" si="3"/>
        <v>185.48458901489533</v>
      </c>
      <c r="K7" s="19">
        <f t="shared" si="3"/>
        <v>99.631136241799766</v>
      </c>
      <c r="L7" s="19">
        <f t="shared" si="3"/>
        <v>56.760061042131042</v>
      </c>
      <c r="M7" s="19">
        <f t="shared" si="3"/>
        <v>35.352312962002358</v>
      </c>
      <c r="N7" s="19">
        <f t="shared" si="3"/>
        <v>24.662315668307386</v>
      </c>
      <c r="O7" s="19">
        <f t="shared" si="3"/>
        <v>19.32424639957938</v>
      </c>
      <c r="P7" s="19">
        <f t="shared" si="3"/>
        <v>16.658671962573219</v>
      </c>
      <c r="Q7" s="40"/>
      <c r="R7" s="55"/>
      <c r="S7" s="41">
        <f>($Z$15*((EXP($AA$15*(S$5+$Z$16)))+$AB$15))+$AB$16</f>
        <v>16.37908420262254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/>
      <c r="J9" s="25"/>
      <c r="K9" s="25">
        <v>100</v>
      </c>
      <c r="L9" s="25">
        <v>56</v>
      </c>
      <c r="M9" s="25">
        <v>35</v>
      </c>
      <c r="N9" s="25">
        <v>25</v>
      </c>
      <c r="O9" s="25">
        <v>19</v>
      </c>
      <c r="P9" s="25">
        <v>15.5</v>
      </c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 t="str">
        <f t="shared" si="4"/>
        <v>nic</v>
      </c>
      <c r="J10" s="27" t="str">
        <f t="shared" si="4"/>
        <v>nic</v>
      </c>
      <c r="K10" s="27">
        <f t="shared" si="4"/>
        <v>0.36886375820023432</v>
      </c>
      <c r="L10" s="27">
        <f t="shared" si="4"/>
        <v>0.76006104213104209</v>
      </c>
      <c r="M10" s="27">
        <f t="shared" si="4"/>
        <v>0.35231296200235818</v>
      </c>
      <c r="N10" s="27">
        <f t="shared" si="4"/>
        <v>0.33768433169261414</v>
      </c>
      <c r="O10" s="27">
        <f t="shared" si="4"/>
        <v>0.32424639957937984</v>
      </c>
      <c r="P10" s="27">
        <f t="shared" si="4"/>
        <v>1.1586719625732194</v>
      </c>
      <c r="Q10" s="30">
        <f>AVERAGE(E10:P10)</f>
        <v>0.55030674269647462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3350</v>
      </c>
      <c r="AA15" s="47">
        <v>-0.25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-2</v>
      </c>
      <c r="AB16" s="49">
        <v>14</v>
      </c>
    </row>
    <row r="17" spans="3:28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  <c r="AB17" s="51"/>
    </row>
    <row r="18" spans="3:28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8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8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8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8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8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8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8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8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8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8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8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8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8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8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36.540440416881403</v>
      </c>
      <c r="E2" s="2">
        <f t="shared" ref="E2:P2" si="0">130*E3</f>
        <v>30</v>
      </c>
      <c r="F2" s="2">
        <f t="shared" si="0"/>
        <v>24.630245003401956</v>
      </c>
      <c r="G2" s="2">
        <f t="shared" si="0"/>
        <v>20.221632297586901</v>
      </c>
      <c r="H2" s="2">
        <f t="shared" si="0"/>
        <v>16.60212526194238</v>
      </c>
      <c r="I2" s="2">
        <f t="shared" si="0"/>
        <v>13.630480425960322</v>
      </c>
      <c r="J2" s="2">
        <f t="shared" si="0"/>
        <v>11.190735746849246</v>
      </c>
      <c r="K2" s="2">
        <f t="shared" si="0"/>
        <v>9.1876854404408412</v>
      </c>
      <c r="L2" s="2">
        <f t="shared" si="0"/>
        <v>7.5431647804082331</v>
      </c>
      <c r="M2" s="2">
        <f t="shared" si="0"/>
        <v>6.1929998880829169</v>
      </c>
      <c r="N2" s="2">
        <f t="shared" si="0"/>
        <v>5.0845034849841033</v>
      </c>
      <c r="O2" s="2">
        <f t="shared" si="0"/>
        <v>4.174418885193651</v>
      </c>
      <c r="P2" s="2">
        <f t="shared" si="0"/>
        <v>3.4272319963049234</v>
      </c>
      <c r="S2" s="2">
        <f>500*S3</f>
        <v>3.3207723176126458</v>
      </c>
    </row>
    <row r="3" spans="2:28">
      <c r="C3" s="3" t="s">
        <v>1</v>
      </c>
      <c r="D3" s="4">
        <f>IF(D$7/130&lt;1,D$7/130,1)</f>
        <v>0.28108031089908769</v>
      </c>
      <c r="E3" s="4">
        <f t="shared" ref="E3:P3" si="1">IF(E$7/130&lt;1,E$7/130,1)</f>
        <v>0.23076923076923078</v>
      </c>
      <c r="F3" s="4">
        <f t="shared" si="1"/>
        <v>0.18946342310309197</v>
      </c>
      <c r="G3" s="4">
        <f t="shared" si="1"/>
        <v>0.15555101767374538</v>
      </c>
      <c r="H3" s="4">
        <f t="shared" si="1"/>
        <v>0.12770865586109523</v>
      </c>
      <c r="I3" s="4">
        <f t="shared" si="1"/>
        <v>0.10484984943046401</v>
      </c>
      <c r="J3" s="4">
        <f t="shared" si="1"/>
        <v>8.6082582668071117E-2</v>
      </c>
      <c r="K3" s="4">
        <f t="shared" si="1"/>
        <v>7.0674503388006474E-2</v>
      </c>
      <c r="L3" s="4">
        <f t="shared" si="1"/>
        <v>5.8024344464678718E-2</v>
      </c>
      <c r="M3" s="4">
        <f t="shared" si="1"/>
        <v>4.7638460677560897E-2</v>
      </c>
      <c r="N3" s="4">
        <f t="shared" si="1"/>
        <v>3.9111565269108486E-2</v>
      </c>
      <c r="O3" s="4">
        <f t="shared" si="1"/>
        <v>3.2110914501489625E-2</v>
      </c>
      <c r="P3" s="4">
        <f t="shared" si="1"/>
        <v>2.636332304849941E-2</v>
      </c>
      <c r="Q3" s="31"/>
      <c r="S3" s="4">
        <f>IF(S$7/500&lt;1,S$7/500,1)</f>
        <v>6.6415446352252917E-3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2</v>
      </c>
      <c r="D7" s="19">
        <f>($Z$15*((EXP($AA$15*(D$5+$Z$16)))+$AB$15))+$AB$16</f>
        <v>36.540440416881403</v>
      </c>
      <c r="E7" s="19">
        <f>($Z$15*((EXP($AA$15*(E$5+$Z$16)))+$AB$15))+$AB$16</f>
        <v>30</v>
      </c>
      <c r="F7" s="19">
        <f t="shared" ref="F7:P7" si="3">($Z$15*((EXP($AA$15*(F$5+$Z$16)))+$AB$15))+$AB$16</f>
        <v>24.630245003401956</v>
      </c>
      <c r="G7" s="19">
        <f t="shared" si="3"/>
        <v>20.221632297586901</v>
      </c>
      <c r="H7" s="19">
        <f t="shared" si="3"/>
        <v>16.60212526194238</v>
      </c>
      <c r="I7" s="19">
        <f t="shared" si="3"/>
        <v>13.630480425960322</v>
      </c>
      <c r="J7" s="19">
        <f t="shared" si="3"/>
        <v>11.190735746849246</v>
      </c>
      <c r="K7" s="19">
        <f t="shared" si="3"/>
        <v>9.1876854404408412</v>
      </c>
      <c r="L7" s="19">
        <f t="shared" si="3"/>
        <v>7.5431647804082331</v>
      </c>
      <c r="M7" s="19">
        <f t="shared" si="3"/>
        <v>6.1929998880829169</v>
      </c>
      <c r="N7" s="19">
        <f t="shared" si="3"/>
        <v>5.0845034849841033</v>
      </c>
      <c r="O7" s="19">
        <f t="shared" si="3"/>
        <v>4.174418885193651</v>
      </c>
      <c r="P7" s="19">
        <f t="shared" si="3"/>
        <v>3.4272319963049234</v>
      </c>
      <c r="Q7" s="40"/>
      <c r="R7" s="55"/>
      <c r="S7" s="41">
        <f>($Z$15*((EXP($AA$15*(S$5+$Z$16)))+$AB$15))+$AB$16</f>
        <v>3.3207723176126458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>
        <v>30</v>
      </c>
      <c r="F9" s="25">
        <v>24.5</v>
      </c>
      <c r="G9" s="25">
        <v>20</v>
      </c>
      <c r="H9" s="25">
        <v>16.5</v>
      </c>
      <c r="I9" s="25"/>
      <c r="J9" s="25"/>
      <c r="K9" s="25"/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>
        <f>IF(ISBLANK(E9),"nic",ABS(E7-E9))</f>
        <v>0</v>
      </c>
      <c r="F10" s="27">
        <f t="shared" ref="F10:P10" si="4">IF(ISBLANK(F9),"nic",ABS(F7-F9))</f>
        <v>0.13024500340195644</v>
      </c>
      <c r="G10" s="27">
        <f t="shared" si="4"/>
        <v>0.22163229758690051</v>
      </c>
      <c r="H10" s="27">
        <f t="shared" si="4"/>
        <v>0.10212526194237981</v>
      </c>
      <c r="I10" s="27" t="str">
        <f t="shared" si="4"/>
        <v>nic</v>
      </c>
      <c r="J10" s="27" t="str">
        <f t="shared" si="4"/>
        <v>nic</v>
      </c>
      <c r="K10" s="27" t="str">
        <f t="shared" si="4"/>
        <v>nic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0.11350064073280919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30</v>
      </c>
      <c r="AA15" s="47">
        <v>-7.0999999999999994E-2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selection activeCell="Q30" sqref="Q30"/>
    </sheetView>
  </sheetViews>
  <sheetFormatPr defaultColWidth="8.85546875" defaultRowHeight="15"/>
  <cols>
    <col min="3" max="3" width="13.7109375" customWidth="1"/>
    <col min="26" max="26" width="11.7109375" bestFit="1" customWidth="1"/>
  </cols>
  <sheetData>
    <row r="1" spans="2:28" ht="15.75" thickBot="1"/>
    <row r="2" spans="2:28" ht="15.75" thickBot="1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130</v>
      </c>
      <c r="G2" s="2">
        <f t="shared" si="0"/>
        <v>130</v>
      </c>
      <c r="H2" s="2">
        <f t="shared" si="0"/>
        <v>130</v>
      </c>
      <c r="I2" s="2">
        <f t="shared" si="0"/>
        <v>130</v>
      </c>
      <c r="J2" s="2">
        <f t="shared" si="0"/>
        <v>130</v>
      </c>
      <c r="K2" s="2">
        <f t="shared" si="0"/>
        <v>115.14892346961481</v>
      </c>
      <c r="L2" s="2">
        <f t="shared" si="0"/>
        <v>69.355575954441889</v>
      </c>
      <c r="M2" s="2">
        <f t="shared" si="0"/>
        <v>44.501351936503866</v>
      </c>
      <c r="N2" s="2">
        <f t="shared" si="0"/>
        <v>31.011784454476718</v>
      </c>
      <c r="O2" s="2">
        <f t="shared" si="0"/>
        <v>23.690355681611678</v>
      </c>
      <c r="P2" s="2">
        <f t="shared" si="0"/>
        <v>19.716668656615926</v>
      </c>
      <c r="S2" s="2">
        <f>500*S3</f>
        <v>19.277312875258747</v>
      </c>
    </row>
    <row r="3" spans="2:28" ht="15.75" thickBot="1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1</v>
      </c>
      <c r="K3" s="4">
        <f t="shared" si="1"/>
        <v>0.88576094976626785</v>
      </c>
      <c r="L3" s="4">
        <f t="shared" si="1"/>
        <v>0.53350443041878381</v>
      </c>
      <c r="M3" s="4">
        <f t="shared" si="1"/>
        <v>0.34231809181926048</v>
      </c>
      <c r="N3" s="4">
        <f t="shared" si="1"/>
        <v>0.23855218811135936</v>
      </c>
      <c r="O3" s="4">
        <f t="shared" si="1"/>
        <v>0.18223350524316675</v>
      </c>
      <c r="P3" s="4">
        <f t="shared" si="1"/>
        <v>0.15166668197396865</v>
      </c>
      <c r="Q3" s="31"/>
      <c r="S3" s="4">
        <f>IF(S$7/500&lt;1,S$7/500,1)</f>
        <v>3.8554625750517497E-2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 ht="15.75" thickBot="1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 ht="15.75" thickBot="1">
      <c r="C7" s="18">
        <v>20</v>
      </c>
      <c r="D7" s="19">
        <f>($Z$15*((EXP($AA$15*(D$5+$Z$16)))+$AB$15))+$AB$16</f>
        <v>7233.7428097499323</v>
      </c>
      <c r="E7" s="19">
        <f>($Z$15*((EXP($AA$15*(E$5+$Z$16)))+$AB$15))+$AB$16</f>
        <v>3932.954477164114</v>
      </c>
      <c r="F7" s="19">
        <f t="shared" ref="F7:P7" si="3">($Z$15*((EXP($AA$15*(F$5+$Z$16)))+$AB$15))+$AB$16</f>
        <v>2141.4599237969087</v>
      </c>
      <c r="G7" s="19">
        <f t="shared" si="3"/>
        <v>1169.1307674374355</v>
      </c>
      <c r="H7" s="19">
        <f t="shared" si="3"/>
        <v>641.40156696079828</v>
      </c>
      <c r="I7" s="19">
        <f t="shared" si="3"/>
        <v>354.97787266529508</v>
      </c>
      <c r="J7" s="19">
        <f t="shared" si="3"/>
        <v>199.52213404065944</v>
      </c>
      <c r="K7" s="19">
        <f t="shared" si="3"/>
        <v>115.14892346961481</v>
      </c>
      <c r="L7" s="19">
        <f t="shared" si="3"/>
        <v>69.355575954441889</v>
      </c>
      <c r="M7" s="19">
        <f t="shared" si="3"/>
        <v>44.501351936503866</v>
      </c>
      <c r="N7" s="19">
        <f t="shared" si="3"/>
        <v>31.011784454476718</v>
      </c>
      <c r="O7" s="19">
        <f t="shared" si="3"/>
        <v>23.690355681611678</v>
      </c>
      <c r="P7" s="19">
        <f t="shared" si="3"/>
        <v>19.716668656615926</v>
      </c>
      <c r="Q7" s="40"/>
      <c r="R7" s="55"/>
      <c r="S7" s="41">
        <f>($Z$15*((EXP($AA$15*(S$5+$Z$16)))+$AB$15))+$AB$16</f>
        <v>19.277312875258747</v>
      </c>
      <c r="Z7" s="42"/>
      <c r="AA7" s="42"/>
      <c r="AB7" s="42"/>
    </row>
    <row r="8" spans="2:28" ht="15.75" thickBot="1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/>
      <c r="H9" s="25"/>
      <c r="I9" s="25"/>
      <c r="J9" s="25"/>
      <c r="K9" s="25"/>
      <c r="L9" s="25">
        <v>69</v>
      </c>
      <c r="M9" s="25">
        <v>42.5</v>
      </c>
      <c r="N9" s="25">
        <v>31</v>
      </c>
      <c r="O9" s="25">
        <v>23.5</v>
      </c>
      <c r="P9" s="25">
        <v>19</v>
      </c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 t="str">
        <f t="shared" si="4"/>
        <v>nic</v>
      </c>
      <c r="H10" s="27" t="str">
        <f t="shared" si="4"/>
        <v>nic</v>
      </c>
      <c r="I10" s="27" t="str">
        <f t="shared" si="4"/>
        <v>nic</v>
      </c>
      <c r="J10" s="27" t="str">
        <f t="shared" si="4"/>
        <v>nic</v>
      </c>
      <c r="K10" s="27" t="str">
        <f t="shared" si="4"/>
        <v>nic</v>
      </c>
      <c r="L10" s="27">
        <f t="shared" si="4"/>
        <v>0.35557595444188905</v>
      </c>
      <c r="M10" s="27">
        <f t="shared" si="4"/>
        <v>2.0013519365038661</v>
      </c>
      <c r="N10" s="27">
        <f t="shared" si="4"/>
        <v>1.1784454476718054E-2</v>
      </c>
      <c r="O10" s="27">
        <f t="shared" si="4"/>
        <v>0.1903556816116776</v>
      </c>
      <c r="P10" s="27">
        <f t="shared" si="4"/>
        <v>0.71666865661592638</v>
      </c>
      <c r="Q10" s="30">
        <f>AVERAGE(E10:P10)</f>
        <v>0.65514733673001546</v>
      </c>
      <c r="R10" s="38"/>
      <c r="Z10" s="20"/>
      <c r="AA10" s="20"/>
      <c r="AB10" s="38"/>
    </row>
    <row r="11" spans="2:28" ht="15.75" thickBot="1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 ht="15.75" thickBot="1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 ht="15.75" thickBot="1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2025</v>
      </c>
      <c r="AA15" s="47">
        <v>-0.22</v>
      </c>
      <c r="AB15" s="48">
        <v>0</v>
      </c>
    </row>
    <row r="16" spans="2:28" ht="15.75" thickBot="1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-3</v>
      </c>
      <c r="AB16" s="49">
        <v>15</v>
      </c>
    </row>
    <row r="17" spans="3:28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  <c r="AB17" s="51"/>
    </row>
    <row r="18" spans="3:28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8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8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8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8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8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8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8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8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8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8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8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8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8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8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R6:R7"/>
    <mergeCell ref="Z14:AB14"/>
  </mergeCells>
  <pageMargins left="0.75" right="0.75" top="1" bottom="1" header="0.51180555555555596" footer="0.51180555555555596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tabSelected="1" zoomScale="85" zoomScaleNormal="85" workbookViewId="0">
      <selection activeCell="Z16" sqref="Z16"/>
    </sheetView>
  </sheetViews>
  <sheetFormatPr defaultColWidth="8.85546875" defaultRowHeight="15"/>
  <cols>
    <col min="3" max="3" width="13.7109375" customWidth="1"/>
    <col min="23" max="23" width="9"/>
    <col min="26" max="26" width="11.7109375" bestFit="1" customWidth="1"/>
    <col min="27" max="27" width="9.5703125"/>
    <col min="28" max="28" width="10"/>
  </cols>
  <sheetData>
    <row r="2" spans="2:28">
      <c r="C2" s="1" t="s">
        <v>0</v>
      </c>
      <c r="D2" s="2">
        <f>130*D3</f>
        <v>27.637161885715635</v>
      </c>
      <c r="E2" s="2">
        <f t="shared" ref="E2:P2" si="0">130*E3</f>
        <v>15</v>
      </c>
      <c r="F2" s="2">
        <f t="shared" si="0"/>
        <v>8.1412122174633286</v>
      </c>
      <c r="G2" s="2">
        <f t="shared" si="0"/>
        <v>4.4186224246516117</v>
      </c>
      <c r="H2" s="2">
        <f t="shared" si="0"/>
        <v>2.3981961911954084</v>
      </c>
      <c r="I2" s="2">
        <f t="shared" si="0"/>
        <v>1.3016149421089391</v>
      </c>
      <c r="J2" s="2">
        <f t="shared" si="0"/>
        <v>0.70644823127534084</v>
      </c>
      <c r="K2" s="2">
        <f t="shared" si="0"/>
        <v>0.38342299809761088</v>
      </c>
      <c r="L2" s="2">
        <f t="shared" si="0"/>
        <v>0.20810186643791262</v>
      </c>
      <c r="M2" s="2">
        <f t="shared" si="0"/>
        <v>0.11294676383475045</v>
      </c>
      <c r="N2" s="2">
        <f t="shared" si="0"/>
        <v>6.1301571576960999E-2</v>
      </c>
      <c r="O2" s="2">
        <f t="shared" si="0"/>
        <v>3.3271273564803826E-2</v>
      </c>
      <c r="P2" s="2">
        <f t="shared" si="0"/>
        <v>1.805789992242306E-2</v>
      </c>
      <c r="S2" s="2">
        <f>500*S3</f>
        <v>1.6375813834192662E-2</v>
      </c>
    </row>
    <row r="3" spans="2:28">
      <c r="C3" s="3" t="s">
        <v>1</v>
      </c>
      <c r="D3" s="4">
        <f>IF(D$7/130&lt;1,D$7/130,1)</f>
        <v>0.21259355296704335</v>
      </c>
      <c r="E3" s="4">
        <f t="shared" ref="E3:P3" si="1">IF(E$7/130&lt;1,E$7/130,1)</f>
        <v>0.11538461538461539</v>
      </c>
      <c r="F3" s="4">
        <f t="shared" si="1"/>
        <v>6.2624709365102532E-2</v>
      </c>
      <c r="G3" s="4">
        <f t="shared" si="1"/>
        <v>3.3989403266550859E-2</v>
      </c>
      <c r="H3" s="4">
        <f t="shared" si="1"/>
        <v>1.844766300919545E-2</v>
      </c>
      <c r="I3" s="4">
        <f t="shared" si="1"/>
        <v>1.0012422631607225E-2</v>
      </c>
      <c r="J3" s="4">
        <f t="shared" si="1"/>
        <v>5.4342171636564685E-3</v>
      </c>
      <c r="K3" s="4">
        <f t="shared" si="1"/>
        <v>2.9494076776739298E-3</v>
      </c>
      <c r="L3" s="4">
        <f t="shared" si="1"/>
        <v>1.6007835879839432E-3</v>
      </c>
      <c r="M3" s="4">
        <f t="shared" si="1"/>
        <v>8.6882126026731116E-4</v>
      </c>
      <c r="N3" s="4">
        <f t="shared" si="1"/>
        <v>4.7155055059200769E-4</v>
      </c>
      <c r="O3" s="4">
        <f t="shared" si="1"/>
        <v>2.5593287357541405E-4</v>
      </c>
      <c r="P3" s="4">
        <f t="shared" si="1"/>
        <v>1.389069224801774E-4</v>
      </c>
      <c r="Q3" s="31"/>
      <c r="S3" s="4">
        <f>IF(S$7/500&lt;1,S$7/500,1)</f>
        <v>3.2751627668385324E-5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 t="s">
        <v>9</v>
      </c>
      <c r="D7" s="19">
        <f>($Z$15*((EXP($AA$15*(D$5+$Z$16)))+$AB$15))+$AB$16</f>
        <v>27.637161885715635</v>
      </c>
      <c r="E7" s="19">
        <f>($Z$15*((EXP($AA$15*(E$5+$Z$16)))+$AB$15))+$AB$16</f>
        <v>15</v>
      </c>
      <c r="F7" s="19">
        <f t="shared" ref="F7:P7" si="3">($Z$15*((EXP($AA$15*(F$5+$Z$16)))+$AB$15))+$AB$16</f>
        <v>8.1412122174633286</v>
      </c>
      <c r="G7" s="19">
        <f t="shared" si="3"/>
        <v>4.4186224246516117</v>
      </c>
      <c r="H7" s="19">
        <f t="shared" si="3"/>
        <v>2.3981961911954084</v>
      </c>
      <c r="I7" s="19">
        <f t="shared" si="3"/>
        <v>1.3016149421089391</v>
      </c>
      <c r="J7" s="19">
        <f t="shared" si="3"/>
        <v>0.70644823127534084</v>
      </c>
      <c r="K7" s="19">
        <f t="shared" si="3"/>
        <v>0.38342299809761088</v>
      </c>
      <c r="L7" s="19">
        <f t="shared" si="3"/>
        <v>0.20810186643791262</v>
      </c>
      <c r="M7" s="19">
        <f t="shared" si="3"/>
        <v>0.11294676383475045</v>
      </c>
      <c r="N7" s="19">
        <f t="shared" si="3"/>
        <v>6.1301571576960999E-2</v>
      </c>
      <c r="O7" s="19">
        <f t="shared" si="3"/>
        <v>3.3271273564803826E-2</v>
      </c>
      <c r="P7" s="19">
        <f t="shared" si="3"/>
        <v>1.805789992242306E-2</v>
      </c>
      <c r="Q7" s="40"/>
      <c r="R7" s="55"/>
      <c r="S7" s="41">
        <f>($Z$15*((EXP($AA$15*(S$5+$Z$16)))+$AB$15))+$AB$16</f>
        <v>1.6375813834192662E-2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/>
      <c r="G9" s="25">
        <v>15</v>
      </c>
      <c r="H9" s="25">
        <v>17</v>
      </c>
      <c r="I9" s="25">
        <v>20</v>
      </c>
      <c r="J9" s="25">
        <v>22</v>
      </c>
      <c r="K9" s="25">
        <v>23</v>
      </c>
      <c r="L9" s="25">
        <v>23</v>
      </c>
      <c r="M9" s="25">
        <v>23</v>
      </c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 t="str">
        <f t="shared" ref="F10:P10" si="4">IF(ISBLANK(F9),"nic",ABS(F7-F9))</f>
        <v>nic</v>
      </c>
      <c r="G10" s="27">
        <f t="shared" si="4"/>
        <v>10.581377575348387</v>
      </c>
      <c r="H10" s="27">
        <f t="shared" si="4"/>
        <v>14.601803808804592</v>
      </c>
      <c r="I10" s="27">
        <f t="shared" si="4"/>
        <v>18.698385057891059</v>
      </c>
      <c r="J10" s="27">
        <f t="shared" si="4"/>
        <v>21.293551768724658</v>
      </c>
      <c r="K10" s="27">
        <f t="shared" si="4"/>
        <v>22.616577001902389</v>
      </c>
      <c r="L10" s="27">
        <f t="shared" si="4"/>
        <v>22.791898133562086</v>
      </c>
      <c r="M10" s="27">
        <f t="shared" si="4"/>
        <v>22.887053236165251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19.067235226056916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15</v>
      </c>
      <c r="AA15" s="47">
        <v>-0.22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8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  <c r="AB17" s="51"/>
    </row>
    <row r="18" spans="3:28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8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8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8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8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8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8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8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8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8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8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8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8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8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8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49.53940150798266</v>
      </c>
      <c r="E2" s="2">
        <f t="shared" ref="E2:P2" si="0">130*E3</f>
        <v>40</v>
      </c>
      <c r="F2" s="2">
        <f t="shared" si="0"/>
        <v>32.297523815304466</v>
      </c>
      <c r="G2" s="2">
        <f t="shared" si="0"/>
        <v>26.078251115003983</v>
      </c>
      <c r="H2" s="2">
        <f t="shared" si="0"/>
        <v>21.056573411208284</v>
      </c>
      <c r="I2" s="2">
        <f t="shared" si="0"/>
        <v>17.001879530430163</v>
      </c>
      <c r="J2" s="2">
        <f t="shared" si="0"/>
        <v>13.72796522597514</v>
      </c>
      <c r="K2" s="2">
        <f t="shared" si="0"/>
        <v>11.084482095540091</v>
      </c>
      <c r="L2" s="2">
        <f t="shared" si="0"/>
        <v>8.9500331115255545</v>
      </c>
      <c r="M2" s="2">
        <f t="shared" si="0"/>
        <v>7.2265976891815029</v>
      </c>
      <c r="N2" s="2">
        <f t="shared" si="0"/>
        <v>5.8350302742490943</v>
      </c>
      <c r="O2" s="2">
        <f t="shared" si="0"/>
        <v>4.7114257311395678</v>
      </c>
      <c r="P2" s="2">
        <f t="shared" si="0"/>
        <v>3.8041846188879629</v>
      </c>
      <c r="S2" s="2">
        <f>500*S3</f>
        <v>3.6761994270143132</v>
      </c>
    </row>
    <row r="3" spans="2:28">
      <c r="C3" s="3" t="s">
        <v>1</v>
      </c>
      <c r="D3" s="4">
        <f>IF(D$7/130&lt;1,D$7/130,1)</f>
        <v>0.38107231929217433</v>
      </c>
      <c r="E3" s="4">
        <f t="shared" ref="E3:P3" si="1">IF(E$7/130&lt;1,E$7/130,1)</f>
        <v>0.30769230769230771</v>
      </c>
      <c r="F3" s="4">
        <f t="shared" si="1"/>
        <v>0.24844249088695744</v>
      </c>
      <c r="G3" s="4">
        <f t="shared" si="1"/>
        <v>0.2006019316538768</v>
      </c>
      <c r="H3" s="4">
        <f t="shared" si="1"/>
        <v>0.16197364162467912</v>
      </c>
      <c r="I3" s="4">
        <f t="shared" si="1"/>
        <v>0.13078368869561663</v>
      </c>
      <c r="J3" s="4">
        <f t="shared" si="1"/>
        <v>0.10559973250750108</v>
      </c>
      <c r="K3" s="4">
        <f t="shared" si="1"/>
        <v>8.5265246888769936E-2</v>
      </c>
      <c r="L3" s="4">
        <f t="shared" si="1"/>
        <v>6.8846408550196567E-2</v>
      </c>
      <c r="M3" s="4">
        <f t="shared" si="1"/>
        <v>5.5589212993703868E-2</v>
      </c>
      <c r="N3" s="4">
        <f t="shared" si="1"/>
        <v>4.4884848263454569E-2</v>
      </c>
      <c r="O3" s="4">
        <f t="shared" si="1"/>
        <v>3.6241736393381289E-2</v>
      </c>
      <c r="P3" s="4">
        <f t="shared" si="1"/>
        <v>2.9262958606830484E-2</v>
      </c>
      <c r="Q3" s="31"/>
      <c r="S3" s="4">
        <f>IF(S$7/500&lt;1,S$7/500,1)</f>
        <v>7.3523988540286269E-3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3</v>
      </c>
      <c r="D7" s="19">
        <f>($Z$15*((EXP($AA$15*(D$5+$Z$16)))+$AB$15))+$AB$16</f>
        <v>49.53940150798266</v>
      </c>
      <c r="E7" s="19">
        <f>($Z$15*((EXP($AA$15*(E$5+$Z$16)))+$AB$15))+$AB$16</f>
        <v>40</v>
      </c>
      <c r="F7" s="19">
        <f t="shared" ref="F7:P7" si="3">($Z$15*((EXP($AA$15*(F$5+$Z$16)))+$AB$15))+$AB$16</f>
        <v>32.297523815304466</v>
      </c>
      <c r="G7" s="19">
        <f t="shared" si="3"/>
        <v>26.078251115003983</v>
      </c>
      <c r="H7" s="19">
        <f t="shared" si="3"/>
        <v>21.056573411208284</v>
      </c>
      <c r="I7" s="19">
        <f t="shared" si="3"/>
        <v>17.001879530430163</v>
      </c>
      <c r="J7" s="19">
        <f t="shared" si="3"/>
        <v>13.72796522597514</v>
      </c>
      <c r="K7" s="19">
        <f t="shared" si="3"/>
        <v>11.084482095540091</v>
      </c>
      <c r="L7" s="19">
        <f t="shared" si="3"/>
        <v>8.9500331115255545</v>
      </c>
      <c r="M7" s="19">
        <f t="shared" si="3"/>
        <v>7.2265976891815029</v>
      </c>
      <c r="N7" s="19">
        <f t="shared" si="3"/>
        <v>5.8350302742490943</v>
      </c>
      <c r="O7" s="19">
        <f t="shared" si="3"/>
        <v>4.7114257311395678</v>
      </c>
      <c r="P7" s="19">
        <f t="shared" si="3"/>
        <v>3.8041846188879629</v>
      </c>
      <c r="Q7" s="40"/>
      <c r="R7" s="55"/>
      <c r="S7" s="41">
        <f>($Z$15*((EXP($AA$15*(S$5+$Z$16)))+$AB$15))+$AB$16</f>
        <v>3.6761994270143132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>
        <v>40</v>
      </c>
      <c r="F9" s="25">
        <v>32.5</v>
      </c>
      <c r="G9" s="25">
        <v>26.5</v>
      </c>
      <c r="H9" s="25">
        <v>20.5</v>
      </c>
      <c r="I9" s="25">
        <v>15</v>
      </c>
      <c r="J9" s="25"/>
      <c r="K9" s="25"/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>
        <f>IF(ISBLANK(E9),"nic",ABS(E7-E9))</f>
        <v>0</v>
      </c>
      <c r="F10" s="27">
        <f t="shared" ref="F10:P10" si="4">IF(ISBLANK(F9),"nic",ABS(F7-F9))</f>
        <v>0.2024761846955343</v>
      </c>
      <c r="G10" s="27">
        <f t="shared" si="4"/>
        <v>0.42174888499601693</v>
      </c>
      <c r="H10" s="27">
        <f t="shared" si="4"/>
        <v>0.55657341120828363</v>
      </c>
      <c r="I10" s="27">
        <f t="shared" si="4"/>
        <v>2.0018795304301626</v>
      </c>
      <c r="J10" s="27" t="str">
        <f t="shared" si="4"/>
        <v>nic</v>
      </c>
      <c r="K10" s="27" t="str">
        <f t="shared" si="4"/>
        <v>nic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0.63653560226599948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40</v>
      </c>
      <c r="AA15" s="47">
        <v>-7.6999999999999999E-2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70" zoomScaleNormal="70" workbookViewId="0">
      <selection activeCell="T20" sqref="T20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70.035331603072251</v>
      </c>
      <c r="E2" s="2">
        <f t="shared" ref="E2:P2" si="0">130*E3</f>
        <v>55</v>
      </c>
      <c r="F2" s="2">
        <f t="shared" si="0"/>
        <v>43.192484860988387</v>
      </c>
      <c r="G2" s="2">
        <f t="shared" si="0"/>
        <v>33.919831790303846</v>
      </c>
      <c r="H2" s="2">
        <f t="shared" si="0"/>
        <v>26.637851292544937</v>
      </c>
      <c r="I2" s="2">
        <f t="shared" si="0"/>
        <v>20.919181612409222</v>
      </c>
      <c r="J2" s="2">
        <f t="shared" si="0"/>
        <v>16.428207910877312</v>
      </c>
      <c r="K2" s="2">
        <f t="shared" si="0"/>
        <v>12.901365845158871</v>
      </c>
      <c r="L2" s="2">
        <f t="shared" si="0"/>
        <v>10.131673617329042</v>
      </c>
      <c r="M2" s="2">
        <f t="shared" si="0"/>
        <v>7.9565847151447295</v>
      </c>
      <c r="N2" s="2">
        <f t="shared" si="0"/>
        <v>6.2484484518920071</v>
      </c>
      <c r="O2" s="2">
        <f t="shared" si="0"/>
        <v>4.9070184575093059</v>
      </c>
      <c r="P2" s="2">
        <f t="shared" si="0"/>
        <v>3.8535694625192987</v>
      </c>
      <c r="S2" s="2">
        <f>500*S3</f>
        <v>3.7074087602985473</v>
      </c>
    </row>
    <row r="3" spans="2:28">
      <c r="C3" s="3" t="s">
        <v>1</v>
      </c>
      <c r="D3" s="4">
        <f>IF(D$7/130&lt;1,D$7/130,1)</f>
        <v>0.53873332002363272</v>
      </c>
      <c r="E3" s="4">
        <f t="shared" ref="E3:P3" si="1">IF(E$7/130&lt;1,E$7/130,1)</f>
        <v>0.42307692307692307</v>
      </c>
      <c r="F3" s="4">
        <f t="shared" si="1"/>
        <v>0.3322498835460645</v>
      </c>
      <c r="G3" s="4">
        <f t="shared" si="1"/>
        <v>0.26092178300233726</v>
      </c>
      <c r="H3" s="4">
        <f t="shared" si="1"/>
        <v>0.20490654840419181</v>
      </c>
      <c r="I3" s="4">
        <f t="shared" si="1"/>
        <v>0.16091678163391709</v>
      </c>
      <c r="J3" s="4">
        <f t="shared" si="1"/>
        <v>0.12637083008367164</v>
      </c>
      <c r="K3" s="4">
        <f t="shared" si="1"/>
        <v>9.9241275731991319E-2</v>
      </c>
      <c r="L3" s="4">
        <f t="shared" si="1"/>
        <v>7.7935950902531095E-2</v>
      </c>
      <c r="M3" s="4">
        <f t="shared" si="1"/>
        <v>6.1204497808805609E-2</v>
      </c>
      <c r="N3" s="4">
        <f t="shared" si="1"/>
        <v>4.8064988091476975E-2</v>
      </c>
      <c r="O3" s="4">
        <f t="shared" si="1"/>
        <v>3.7746295826994659E-2</v>
      </c>
      <c r="P3" s="4">
        <f t="shared" si="1"/>
        <v>2.964284201937922E-2</v>
      </c>
      <c r="Q3" s="31"/>
      <c r="S3" s="4">
        <f>IF(S$7/500&lt;1,S$7/500,1)</f>
        <v>7.4148175205970947E-3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4</v>
      </c>
      <c r="D7" s="19">
        <f>($Z$15*((EXP($AA$15*(D$5+$Z$16)))+$AB$15))+$AB$16</f>
        <v>70.035331603072251</v>
      </c>
      <c r="E7" s="19">
        <f>($Z$15*((EXP($AA$15*(E$5+$Z$16)))+$AB$15))+$AB$16</f>
        <v>55</v>
      </c>
      <c r="F7" s="19">
        <f t="shared" ref="F7:P7" si="3">($Z$15*((EXP($AA$15*(F$5+$Z$16)))+$AB$15))+$AB$16</f>
        <v>43.192484860988387</v>
      </c>
      <c r="G7" s="19">
        <f t="shared" si="3"/>
        <v>33.919831790303846</v>
      </c>
      <c r="H7" s="19">
        <f t="shared" si="3"/>
        <v>26.637851292544937</v>
      </c>
      <c r="I7" s="19">
        <f t="shared" si="3"/>
        <v>20.919181612409222</v>
      </c>
      <c r="J7" s="19">
        <f t="shared" si="3"/>
        <v>16.428207910877312</v>
      </c>
      <c r="K7" s="19">
        <f t="shared" si="3"/>
        <v>12.901365845158871</v>
      </c>
      <c r="L7" s="19">
        <f t="shared" si="3"/>
        <v>10.131673617329042</v>
      </c>
      <c r="M7" s="19">
        <f t="shared" si="3"/>
        <v>7.9565847151447295</v>
      </c>
      <c r="N7" s="19">
        <f t="shared" si="3"/>
        <v>6.2484484518920071</v>
      </c>
      <c r="O7" s="19">
        <f t="shared" si="3"/>
        <v>4.9070184575093059</v>
      </c>
      <c r="P7" s="19">
        <f t="shared" si="3"/>
        <v>3.8535694625192987</v>
      </c>
      <c r="Q7" s="40"/>
      <c r="R7" s="55"/>
      <c r="S7" s="41">
        <f>($Z$15*((EXP($AA$15*(S$5+$Z$16)))+$AB$15))+$AB$16</f>
        <v>3.7074087602985473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>
        <v>55</v>
      </c>
      <c r="F9" s="25">
        <v>44</v>
      </c>
      <c r="G9" s="25">
        <v>35</v>
      </c>
      <c r="H9" s="25">
        <v>27.5</v>
      </c>
      <c r="I9" s="25">
        <v>20.5</v>
      </c>
      <c r="J9" s="25">
        <v>14.5</v>
      </c>
      <c r="K9" s="25"/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>
        <f>IF(ISBLANK(E9),"nic",ABS(E7-E9))</f>
        <v>0</v>
      </c>
      <c r="F10" s="27">
        <f t="shared" ref="F10:P10" si="4">IF(ISBLANK(F9),"nic",ABS(F7-F9))</f>
        <v>0.80751513901161331</v>
      </c>
      <c r="G10" s="27">
        <f t="shared" si="4"/>
        <v>1.0801682096961542</v>
      </c>
      <c r="H10" s="27">
        <f t="shared" si="4"/>
        <v>0.86214870745506289</v>
      </c>
      <c r="I10" s="27">
        <f t="shared" si="4"/>
        <v>0.41918161240922203</v>
      </c>
      <c r="J10" s="27">
        <f t="shared" si="4"/>
        <v>1.9282079108773118</v>
      </c>
      <c r="K10" s="27" t="str">
        <f t="shared" si="4"/>
        <v>nic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0.84953692990822738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55</v>
      </c>
      <c r="AA15" s="47">
        <v>-8.6999999999999994E-2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89.58766254666223</v>
      </c>
      <c r="E2" s="2">
        <f t="shared" ref="E2:P2" si="0">130*E3</f>
        <v>69</v>
      </c>
      <c r="F2" s="2">
        <f t="shared" si="0"/>
        <v>53.143478294460543</v>
      </c>
      <c r="G2" s="2">
        <f t="shared" si="0"/>
        <v>40.930859206286939</v>
      </c>
      <c r="H2" s="2">
        <f t="shared" si="0"/>
        <v>31.524756924680148</v>
      </c>
      <c r="I2" s="2">
        <f t="shared" si="0"/>
        <v>24.280220802389625</v>
      </c>
      <c r="J2" s="2">
        <f t="shared" si="0"/>
        <v>18.700512857920323</v>
      </c>
      <c r="K2" s="2">
        <f t="shared" si="0"/>
        <v>14.40304781391549</v>
      </c>
      <c r="L2" s="2">
        <f t="shared" si="0"/>
        <v>11.093160273520224</v>
      </c>
      <c r="M2" s="2">
        <f t="shared" si="0"/>
        <v>8.54390032192455</v>
      </c>
      <c r="N2" s="2">
        <f t="shared" si="0"/>
        <v>6.5804721928729233</v>
      </c>
      <c r="O2" s="2">
        <f t="shared" si="0"/>
        <v>5.0682490021629469</v>
      </c>
      <c r="P2" s="2">
        <f t="shared" si="0"/>
        <v>3.9035417512662018</v>
      </c>
      <c r="S2" s="2">
        <f>500*S3</f>
        <v>3.7438200900790166</v>
      </c>
    </row>
    <row r="3" spans="2:28">
      <c r="C3" s="3" t="s">
        <v>1</v>
      </c>
      <c r="D3" s="4">
        <f>IF(D$7/130&lt;1,D$7/130,1)</f>
        <v>0.68913586574355556</v>
      </c>
      <c r="E3" s="4">
        <f t="shared" ref="E3:P3" si="1">IF(E$7/130&lt;1,E$7/130,1)</f>
        <v>0.53076923076923077</v>
      </c>
      <c r="F3" s="4">
        <f t="shared" si="1"/>
        <v>0.4087959868804657</v>
      </c>
      <c r="G3" s="4">
        <f t="shared" si="1"/>
        <v>0.31485276312528415</v>
      </c>
      <c r="H3" s="4">
        <f t="shared" si="1"/>
        <v>0.24249813018984728</v>
      </c>
      <c r="I3" s="4">
        <f t="shared" si="1"/>
        <v>0.18677092924915095</v>
      </c>
      <c r="J3" s="4">
        <f t="shared" si="1"/>
        <v>0.14385009890707942</v>
      </c>
      <c r="K3" s="4">
        <f t="shared" si="1"/>
        <v>0.11079267549165762</v>
      </c>
      <c r="L3" s="4">
        <f t="shared" si="1"/>
        <v>8.5332002104001728E-2</v>
      </c>
      <c r="M3" s="4">
        <f t="shared" si="1"/>
        <v>6.5722310168650377E-2</v>
      </c>
      <c r="N3" s="4">
        <f t="shared" si="1"/>
        <v>5.0619016868253257E-2</v>
      </c>
      <c r="O3" s="4">
        <f t="shared" si="1"/>
        <v>3.898653078586882E-2</v>
      </c>
      <c r="P3" s="4">
        <f t="shared" si="1"/>
        <v>3.0027244240509246E-2</v>
      </c>
      <c r="Q3" s="31"/>
      <c r="S3" s="4">
        <f>IF(S$7/500&lt;1,S$7/500,1)</f>
        <v>7.4876401801580329E-3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5</v>
      </c>
      <c r="D7" s="19">
        <f>($Z$15*((EXP($AA$15*(D$5+$Z$16)))+$AB$15))+$AB$16</f>
        <v>89.58766254666223</v>
      </c>
      <c r="E7" s="19">
        <f>($Z$15*((EXP($AA$15*(E$5+$Z$16)))+$AB$15))+$AB$16</f>
        <v>69</v>
      </c>
      <c r="F7" s="19">
        <f t="shared" ref="F7:P7" si="3">($Z$15*((EXP($AA$15*(F$5+$Z$16)))+$AB$15))+$AB$16</f>
        <v>53.143478294460543</v>
      </c>
      <c r="G7" s="19">
        <f t="shared" si="3"/>
        <v>40.930859206286939</v>
      </c>
      <c r="H7" s="19">
        <f t="shared" si="3"/>
        <v>31.524756924680148</v>
      </c>
      <c r="I7" s="19">
        <f t="shared" si="3"/>
        <v>24.280220802389625</v>
      </c>
      <c r="J7" s="19">
        <f t="shared" si="3"/>
        <v>18.700512857920323</v>
      </c>
      <c r="K7" s="19">
        <f t="shared" si="3"/>
        <v>14.40304781391549</v>
      </c>
      <c r="L7" s="19">
        <f t="shared" si="3"/>
        <v>11.093160273520224</v>
      </c>
      <c r="M7" s="19">
        <f t="shared" si="3"/>
        <v>8.5439003219245482</v>
      </c>
      <c r="N7" s="19">
        <f t="shared" si="3"/>
        <v>6.5804721928729233</v>
      </c>
      <c r="O7" s="19">
        <f t="shared" si="3"/>
        <v>5.0682490021629469</v>
      </c>
      <c r="P7" s="19">
        <f t="shared" si="3"/>
        <v>3.9035417512662018</v>
      </c>
      <c r="Q7" s="40"/>
      <c r="R7" s="55"/>
      <c r="S7" s="41">
        <f>($Z$15*((EXP($AA$15*(S$5+$Z$16)))+$AB$15))+$AB$16</f>
        <v>3.7438200900790166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>
        <v>69</v>
      </c>
      <c r="F9" s="25">
        <v>55</v>
      </c>
      <c r="G9" s="25">
        <v>42.5</v>
      </c>
      <c r="H9" s="25">
        <v>32</v>
      </c>
      <c r="I9" s="25">
        <v>24</v>
      </c>
      <c r="J9" s="25">
        <v>16.5</v>
      </c>
      <c r="K9" s="25"/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>
        <f>IF(ISBLANK(E9),"nic",ABS(E7-E9))</f>
        <v>0</v>
      </c>
      <c r="F10" s="27">
        <f t="shared" ref="F10:P10" si="4">IF(ISBLANK(F9),"nic",ABS(F7-F9))</f>
        <v>1.8565217055394569</v>
      </c>
      <c r="G10" s="27">
        <f t="shared" si="4"/>
        <v>1.5691407937130606</v>
      </c>
      <c r="H10" s="27">
        <f t="shared" si="4"/>
        <v>0.47524307531985244</v>
      </c>
      <c r="I10" s="27">
        <f t="shared" si="4"/>
        <v>0.28022080238962488</v>
      </c>
      <c r="J10" s="27">
        <f t="shared" si="4"/>
        <v>2.200512857920323</v>
      </c>
      <c r="K10" s="27" t="str">
        <f t="shared" si="4"/>
        <v>nic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1.0636065391470531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69</v>
      </c>
      <c r="AA15" s="47">
        <v>-9.4E-2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115.88374011133088</v>
      </c>
      <c r="E2" s="2">
        <f t="shared" ref="E2:P2" si="0">130*E3</f>
        <v>90</v>
      </c>
      <c r="F2" s="2">
        <f t="shared" si="0"/>
        <v>69.897640447384887</v>
      </c>
      <c r="G2" s="2">
        <f t="shared" si="0"/>
        <v>54.28533489013217</v>
      </c>
      <c r="H2" s="2">
        <f t="shared" si="0"/>
        <v>42.160186885737062</v>
      </c>
      <c r="I2" s="2">
        <f t="shared" si="0"/>
        <v>32.743306490375566</v>
      </c>
      <c r="J2" s="2">
        <f t="shared" si="0"/>
        <v>25.429776268031056</v>
      </c>
      <c r="K2" s="2">
        <f t="shared" si="0"/>
        <v>19.749792869336392</v>
      </c>
      <c r="L2" s="2">
        <f t="shared" si="0"/>
        <v>15.338488009902239</v>
      </c>
      <c r="M2" s="2">
        <f t="shared" si="0"/>
        <v>11.912490221363006</v>
      </c>
      <c r="N2" s="2">
        <f t="shared" si="0"/>
        <v>9.2517217591757763</v>
      </c>
      <c r="O2" s="2">
        <f t="shared" si="0"/>
        <v>7.1852613449123943</v>
      </c>
      <c r="P2" s="2">
        <f t="shared" si="0"/>
        <v>5.5803646000797746</v>
      </c>
      <c r="S2" s="2">
        <f>500*S3</f>
        <v>5.3591729903342955</v>
      </c>
    </row>
    <row r="3" spans="2:28">
      <c r="C3" s="3" t="s">
        <v>1</v>
      </c>
      <c r="D3" s="4">
        <f>IF(D$7/130&lt;1,D$7/130,1)</f>
        <v>0.89141338547177595</v>
      </c>
      <c r="E3" s="4">
        <f t="shared" ref="E3:P3" si="1">IF(E$7/130&lt;1,E$7/130,1)</f>
        <v>0.69230769230769229</v>
      </c>
      <c r="F3" s="4">
        <f t="shared" si="1"/>
        <v>0.53767415728757606</v>
      </c>
      <c r="G3" s="4">
        <f t="shared" si="1"/>
        <v>0.41757949915486287</v>
      </c>
      <c r="H3" s="4">
        <f t="shared" si="1"/>
        <v>0.3243091298902851</v>
      </c>
      <c r="I3" s="4">
        <f t="shared" si="1"/>
        <v>0.25187158838750434</v>
      </c>
      <c r="J3" s="4">
        <f t="shared" si="1"/>
        <v>0.19561366360023888</v>
      </c>
      <c r="K3" s="4">
        <f t="shared" si="1"/>
        <v>0.15192148361027993</v>
      </c>
      <c r="L3" s="4">
        <f t="shared" si="1"/>
        <v>0.1179883693069403</v>
      </c>
      <c r="M3" s="4">
        <f t="shared" si="1"/>
        <v>9.1634540164330813E-2</v>
      </c>
      <c r="N3" s="4">
        <f t="shared" si="1"/>
        <v>7.1167090455198284E-2</v>
      </c>
      <c r="O3" s="4">
        <f t="shared" si="1"/>
        <v>5.5271241114710726E-2</v>
      </c>
      <c r="P3" s="4">
        <f t="shared" si="1"/>
        <v>4.2925881539075186E-2</v>
      </c>
      <c r="Q3" s="31"/>
      <c r="S3" s="4">
        <f>IF(S$7/500&lt;1,S$7/500,1)</f>
        <v>1.071834598066859E-2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6</v>
      </c>
      <c r="D7" s="19">
        <f>($Z$15*((EXP($AA$15*(D$5+$Z$16)))+$AB$15))+$AB$16</f>
        <v>115.88374011133088</v>
      </c>
      <c r="E7" s="19">
        <f>($Z$15*((EXP($AA$15*(E$5+$Z$16)))+$AB$15))+$AB$16</f>
        <v>90</v>
      </c>
      <c r="F7" s="19">
        <f t="shared" ref="F7:P7" si="3">($Z$15*((EXP($AA$15*(F$5+$Z$16)))+$AB$15))+$AB$16</f>
        <v>69.897640447384887</v>
      </c>
      <c r="G7" s="19">
        <f t="shared" si="3"/>
        <v>54.28533489013217</v>
      </c>
      <c r="H7" s="19">
        <f t="shared" si="3"/>
        <v>42.160186885737062</v>
      </c>
      <c r="I7" s="19">
        <f t="shared" si="3"/>
        <v>32.743306490375566</v>
      </c>
      <c r="J7" s="19">
        <f t="shared" si="3"/>
        <v>25.429776268031056</v>
      </c>
      <c r="K7" s="19">
        <f t="shared" si="3"/>
        <v>19.749792869336392</v>
      </c>
      <c r="L7" s="19">
        <f t="shared" si="3"/>
        <v>15.338488009902239</v>
      </c>
      <c r="M7" s="19">
        <f t="shared" si="3"/>
        <v>11.912490221363006</v>
      </c>
      <c r="N7" s="19">
        <f t="shared" si="3"/>
        <v>9.2517217591757763</v>
      </c>
      <c r="O7" s="19">
        <f t="shared" si="3"/>
        <v>7.1852613449123943</v>
      </c>
      <c r="P7" s="19">
        <f t="shared" si="3"/>
        <v>5.5803646000797746</v>
      </c>
      <c r="Q7" s="40"/>
      <c r="R7" s="55"/>
      <c r="S7" s="41">
        <f>($Z$15*((EXP($AA$15*(S$5+$Z$16)))+$AB$15))+$AB$16</f>
        <v>5.3591729903342955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>
        <v>90</v>
      </c>
      <c r="F9" s="25">
        <v>74</v>
      </c>
      <c r="G9" s="25">
        <v>58.5</v>
      </c>
      <c r="H9" s="25">
        <v>45</v>
      </c>
      <c r="I9" s="25">
        <v>33.5</v>
      </c>
      <c r="J9" s="25">
        <v>25.5</v>
      </c>
      <c r="K9" s="25">
        <v>19.5</v>
      </c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>
        <f>IF(ISBLANK(E9),"nic",ABS(E7-E9))</f>
        <v>0</v>
      </c>
      <c r="F10" s="27">
        <f t="shared" ref="F10:P10" si="4">IF(ISBLANK(F9),"nic",ABS(F7-F9))</f>
        <v>4.1023595526151126</v>
      </c>
      <c r="G10" s="27">
        <f t="shared" si="4"/>
        <v>4.2146651098678305</v>
      </c>
      <c r="H10" s="27">
        <f t="shared" si="4"/>
        <v>2.8398131142629381</v>
      </c>
      <c r="I10" s="27">
        <f t="shared" si="4"/>
        <v>0.7566935096244336</v>
      </c>
      <c r="J10" s="27">
        <f t="shared" si="4"/>
        <v>7.0223731968944492E-2</v>
      </c>
      <c r="K10" s="27">
        <f t="shared" si="4"/>
        <v>0.24979286933639244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1.7476496982393788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90</v>
      </c>
      <c r="AA15" s="47">
        <v>-9.0999999999999998E-2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130</v>
      </c>
      <c r="E2" s="2">
        <f t="shared" ref="E2:P2" si="0">130*E3</f>
        <v>105.5</v>
      </c>
      <c r="F2" s="2">
        <f t="shared" si="0"/>
        <v>82.254826109482124</v>
      </c>
      <c r="G2" s="2">
        <f t="shared" si="0"/>
        <v>64.131340457830746</v>
      </c>
      <c r="H2" s="2">
        <f t="shared" si="0"/>
        <v>50.001064052387335</v>
      </c>
      <c r="I2" s="2">
        <f t="shared" si="0"/>
        <v>38.984159515812308</v>
      </c>
      <c r="J2" s="2">
        <f t="shared" si="0"/>
        <v>30.39464703315123</v>
      </c>
      <c r="K2" s="2">
        <f t="shared" si="0"/>
        <v>23.697691055648729</v>
      </c>
      <c r="L2" s="2">
        <f t="shared" si="0"/>
        <v>18.476298170413429</v>
      </c>
      <c r="M2" s="2">
        <f t="shared" si="0"/>
        <v>14.405352541746911</v>
      </c>
      <c r="N2" s="2">
        <f t="shared" si="0"/>
        <v>11.231372212011175</v>
      </c>
      <c r="O2" s="2">
        <f t="shared" si="0"/>
        <v>8.756725765590982</v>
      </c>
      <c r="P2" s="2">
        <f t="shared" si="0"/>
        <v>6.8273265889773294</v>
      </c>
      <c r="S2" s="2">
        <f>500*S3</f>
        <v>6.5607895432482062</v>
      </c>
    </row>
    <row r="3" spans="2:28">
      <c r="C3" s="3" t="s">
        <v>1</v>
      </c>
      <c r="D3" s="4">
        <f>IF(D$7/130&lt;1,D$7/130,1)</f>
        <v>1</v>
      </c>
      <c r="E3" s="4">
        <f t="shared" ref="E3:P3" si="1">IF(E$7/130&lt;1,E$7/130,1)</f>
        <v>0.81153846153846154</v>
      </c>
      <c r="F3" s="4">
        <f t="shared" si="1"/>
        <v>0.63272943161140094</v>
      </c>
      <c r="G3" s="4">
        <f t="shared" si="1"/>
        <v>0.49331800352177496</v>
      </c>
      <c r="H3" s="4">
        <f t="shared" si="1"/>
        <v>0.38462356963374872</v>
      </c>
      <c r="I3" s="4">
        <f t="shared" si="1"/>
        <v>0.29987815012163316</v>
      </c>
      <c r="J3" s="4">
        <f t="shared" si="1"/>
        <v>0.23380497717808638</v>
      </c>
      <c r="K3" s="4">
        <f t="shared" si="1"/>
        <v>0.18228993119729792</v>
      </c>
      <c r="L3" s="4">
        <f t="shared" si="1"/>
        <v>0.14212537054164176</v>
      </c>
      <c r="M3" s="4">
        <f t="shared" si="1"/>
        <v>0.11081040416728394</v>
      </c>
      <c r="N3" s="4">
        <f t="shared" si="1"/>
        <v>8.6395170861624418E-2</v>
      </c>
      <c r="O3" s="4">
        <f t="shared" si="1"/>
        <v>6.7359428966084475E-2</v>
      </c>
      <c r="P3" s="4">
        <f t="shared" si="1"/>
        <v>5.2517896838287149E-2</v>
      </c>
      <c r="Q3" s="31"/>
      <c r="S3" s="4">
        <f>IF(S$7/500&lt;1,S$7/500,1)</f>
        <v>1.3121579086496412E-2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7</v>
      </c>
      <c r="D7" s="19">
        <f>($Z$15*((EXP($AA$15*(D$5+$Z$16)))+$AB$15))+$AB$16</f>
        <v>135.31424873703469</v>
      </c>
      <c r="E7" s="19">
        <f>($Z$15*((EXP($AA$15*(E$5+$Z$16)))+$AB$15))+$AB$16</f>
        <v>105.5</v>
      </c>
      <c r="F7" s="19">
        <f t="shared" ref="F7:P7" si="3">($Z$15*((EXP($AA$15*(F$5+$Z$16)))+$AB$15))+$AB$16</f>
        <v>82.254826109482124</v>
      </c>
      <c r="G7" s="19">
        <f t="shared" si="3"/>
        <v>64.131340457830746</v>
      </c>
      <c r="H7" s="19">
        <f t="shared" si="3"/>
        <v>50.001064052387335</v>
      </c>
      <c r="I7" s="19">
        <f t="shared" si="3"/>
        <v>38.984159515812308</v>
      </c>
      <c r="J7" s="19">
        <f t="shared" si="3"/>
        <v>30.39464703315123</v>
      </c>
      <c r="K7" s="19">
        <f t="shared" si="3"/>
        <v>23.697691055648729</v>
      </c>
      <c r="L7" s="19">
        <f t="shared" si="3"/>
        <v>18.476298170413429</v>
      </c>
      <c r="M7" s="19">
        <f t="shared" si="3"/>
        <v>14.405352541746913</v>
      </c>
      <c r="N7" s="19">
        <f t="shared" si="3"/>
        <v>11.231372212011175</v>
      </c>
      <c r="O7" s="19">
        <f t="shared" si="3"/>
        <v>8.756725765590982</v>
      </c>
      <c r="P7" s="19">
        <f t="shared" si="3"/>
        <v>6.8273265889773294</v>
      </c>
      <c r="Q7" s="40"/>
      <c r="R7" s="55"/>
      <c r="S7" s="41">
        <f>($Z$15*((EXP($AA$15*(S$5+$Z$16)))+$AB$15))+$AB$16</f>
        <v>6.5607895432482062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>
        <v>105.5</v>
      </c>
      <c r="F9" s="25">
        <v>85</v>
      </c>
      <c r="G9" s="25">
        <v>65.5</v>
      </c>
      <c r="H9" s="25">
        <v>50</v>
      </c>
      <c r="I9" s="25">
        <v>36.5</v>
      </c>
      <c r="J9" s="25">
        <v>26</v>
      </c>
      <c r="K9" s="25"/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>
        <f>IF(ISBLANK(E9),"nic",ABS(E7-E9))</f>
        <v>0</v>
      </c>
      <c r="F10" s="27">
        <f t="shared" ref="F10:P10" si="4">IF(ISBLANK(F9),"nic",ABS(F7-F9))</f>
        <v>2.7451738905178757</v>
      </c>
      <c r="G10" s="27">
        <f t="shared" si="4"/>
        <v>1.3686595421692545</v>
      </c>
      <c r="H10" s="27">
        <f t="shared" si="4"/>
        <v>1.0640523873348684E-3</v>
      </c>
      <c r="I10" s="27">
        <f t="shared" si="4"/>
        <v>2.4841595158123084</v>
      </c>
      <c r="J10" s="27">
        <f t="shared" si="4"/>
        <v>4.3946470331512302</v>
      </c>
      <c r="K10" s="27" t="str">
        <f t="shared" si="4"/>
        <v>nic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1.8322840056730005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105.5</v>
      </c>
      <c r="AA15" s="47">
        <v>-8.9599999999999999E-2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130*D3</f>
        <v>130</v>
      </c>
      <c r="E2" s="2">
        <f t="shared" ref="E2:P2" si="0">130*E3</f>
        <v>130</v>
      </c>
      <c r="F2" s="2">
        <f t="shared" si="0"/>
        <v>106.23170782218628</v>
      </c>
      <c r="G2" s="2">
        <f t="shared" si="0"/>
        <v>77.828798253919686</v>
      </c>
      <c r="H2" s="2">
        <f t="shared" si="0"/>
        <v>57.019904525946743</v>
      </c>
      <c r="I2" s="2">
        <f t="shared" si="0"/>
        <v>41.774633363098843</v>
      </c>
      <c r="J2" s="2">
        <f t="shared" si="0"/>
        <v>30.60545272970808</v>
      </c>
      <c r="K2" s="2">
        <f t="shared" si="0"/>
        <v>22.422548359641944</v>
      </c>
      <c r="L2" s="2">
        <f t="shared" si="0"/>
        <v>16.427486937726389</v>
      </c>
      <c r="M2" s="2">
        <f t="shared" si="0"/>
        <v>12.035310293940212</v>
      </c>
      <c r="N2" s="2">
        <f t="shared" si="0"/>
        <v>8.8174590806566027</v>
      </c>
      <c r="O2" s="2">
        <f t="shared" si="0"/>
        <v>6.4599568054510055</v>
      </c>
      <c r="P2" s="2">
        <f t="shared" si="0"/>
        <v>4.7327740958663123</v>
      </c>
      <c r="S2" s="2">
        <f>500*S3</f>
        <v>4.5029545248880574</v>
      </c>
    </row>
    <row r="3" spans="2:28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0.81716698324758674</v>
      </c>
      <c r="G3" s="4">
        <f t="shared" si="1"/>
        <v>0.59868306349168987</v>
      </c>
      <c r="H3" s="4">
        <f t="shared" si="1"/>
        <v>0.43861465019959034</v>
      </c>
      <c r="I3" s="4">
        <f t="shared" si="1"/>
        <v>0.32134333356229877</v>
      </c>
      <c r="J3" s="4">
        <f t="shared" si="1"/>
        <v>0.23542655945929292</v>
      </c>
      <c r="K3" s="4">
        <f t="shared" si="1"/>
        <v>0.17248114122801494</v>
      </c>
      <c r="L3" s="4">
        <f t="shared" si="1"/>
        <v>0.12636528413635684</v>
      </c>
      <c r="M3" s="4">
        <f t="shared" si="1"/>
        <v>9.2579309953386243E-2</v>
      </c>
      <c r="N3" s="4">
        <f t="shared" si="1"/>
        <v>6.7826608312743092E-2</v>
      </c>
      <c r="O3" s="4">
        <f t="shared" si="1"/>
        <v>4.9691975426546194E-2</v>
      </c>
      <c r="P3" s="4">
        <f t="shared" si="1"/>
        <v>3.6405954583587016E-2</v>
      </c>
      <c r="Q3" s="31"/>
      <c r="S3" s="4">
        <f>IF(S$7/500&lt;1,S$7/500,1)</f>
        <v>9.005909049776115E-3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8</v>
      </c>
      <c r="D7" s="19">
        <f>($Z$15*((EXP($AA$15*(D$5+$Z$16)))+$AB$15))+$AB$16</f>
        <v>197.91642656439501</v>
      </c>
      <c r="E7" s="19">
        <f>($Z$15*((EXP($AA$15*(E$5+$Z$16)))+$AB$15))+$AB$16</f>
        <v>145</v>
      </c>
      <c r="F7" s="19">
        <f t="shared" ref="F7:P7" si="3">($Z$15*((EXP($AA$15*(F$5+$Z$16)))+$AB$15))+$AB$16</f>
        <v>106.23170782218628</v>
      </c>
      <c r="G7" s="19">
        <f t="shared" si="3"/>
        <v>77.828798253919686</v>
      </c>
      <c r="H7" s="19">
        <f t="shared" si="3"/>
        <v>57.019904525946743</v>
      </c>
      <c r="I7" s="19">
        <f t="shared" si="3"/>
        <v>41.774633363098843</v>
      </c>
      <c r="J7" s="19">
        <f t="shared" si="3"/>
        <v>30.60545272970808</v>
      </c>
      <c r="K7" s="19">
        <f t="shared" si="3"/>
        <v>22.422548359641944</v>
      </c>
      <c r="L7" s="19">
        <f t="shared" si="3"/>
        <v>16.427486937726389</v>
      </c>
      <c r="M7" s="19">
        <f t="shared" si="3"/>
        <v>12.035310293940212</v>
      </c>
      <c r="N7" s="19">
        <f t="shared" si="3"/>
        <v>8.8174590806566027</v>
      </c>
      <c r="O7" s="19">
        <f t="shared" si="3"/>
        <v>6.4599568054510055</v>
      </c>
      <c r="P7" s="19">
        <f t="shared" si="3"/>
        <v>4.7327740958663123</v>
      </c>
      <c r="Q7" s="40"/>
      <c r="R7" s="55"/>
      <c r="S7" s="41">
        <f>($Z$15*((EXP($AA$15*(S$5+$Z$16)))+$AB$15))+$AB$16</f>
        <v>4.5029545248880574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>
        <v>105</v>
      </c>
      <c r="G9" s="25">
        <v>80</v>
      </c>
      <c r="H9" s="25">
        <v>60</v>
      </c>
      <c r="I9" s="25">
        <v>41.5</v>
      </c>
      <c r="J9" s="25">
        <v>30</v>
      </c>
      <c r="K9" s="25">
        <v>21</v>
      </c>
      <c r="L9" s="25"/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>
        <f t="shared" ref="F10:P10" si="4">IF(ISBLANK(F9),"nic",ABS(F7-F9))</f>
        <v>1.2317078221862801</v>
      </c>
      <c r="G10" s="27">
        <f t="shared" si="4"/>
        <v>2.1712017460803139</v>
      </c>
      <c r="H10" s="27">
        <f t="shared" si="4"/>
        <v>2.9800954740532575</v>
      </c>
      <c r="I10" s="27">
        <f t="shared" si="4"/>
        <v>0.27463336309884312</v>
      </c>
      <c r="J10" s="27">
        <f t="shared" si="4"/>
        <v>0.60545272970808028</v>
      </c>
      <c r="K10" s="27">
        <f t="shared" si="4"/>
        <v>1.4225483596419437</v>
      </c>
      <c r="L10" s="27" t="str">
        <f t="shared" si="4"/>
        <v>nic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1.447606582461453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145</v>
      </c>
      <c r="AA15" s="47">
        <v>-0.112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"/>
  <sheetViews>
    <sheetView zoomScale="85" zoomScaleNormal="85" workbookViewId="0">
      <selection activeCell="C8" sqref="C8"/>
    </sheetView>
  </sheetViews>
  <sheetFormatPr defaultColWidth="8.85546875" defaultRowHeight="15"/>
  <cols>
    <col min="3" max="3" width="13.7109375" customWidth="1"/>
    <col min="26" max="26" width="9.7109375" customWidth="1"/>
  </cols>
  <sheetData>
    <row r="2" spans="2:28">
      <c r="C2" s="1" t="s">
        <v>0</v>
      </c>
      <c r="D2" s="2">
        <f>13*D3</f>
        <v>13</v>
      </c>
      <c r="E2" s="2">
        <f t="shared" ref="E2:P2" si="0">13*E3</f>
        <v>13</v>
      </c>
      <c r="F2" s="2">
        <f t="shared" si="0"/>
        <v>13</v>
      </c>
      <c r="G2" s="2">
        <f t="shared" si="0"/>
        <v>10.441943382825816</v>
      </c>
      <c r="H2" s="2">
        <f t="shared" si="0"/>
        <v>7.2770066397949567</v>
      </c>
      <c r="I2" s="2">
        <f t="shared" si="0"/>
        <v>5.0713572841925503</v>
      </c>
      <c r="J2" s="2">
        <f t="shared" si="0"/>
        <v>3.5342368060086735</v>
      </c>
      <c r="K2" s="2">
        <f t="shared" si="0"/>
        <v>2.4630151458427854</v>
      </c>
      <c r="L2" s="2">
        <f t="shared" si="0"/>
        <v>1.7164790990624055</v>
      </c>
      <c r="M2" s="2">
        <f t="shared" si="0"/>
        <v>1.1962169629736203</v>
      </c>
      <c r="N2" s="2">
        <f t="shared" si="0"/>
        <v>0.83364546838202325</v>
      </c>
      <c r="O2" s="2">
        <f t="shared" si="0"/>
        <v>0.5809688279509948</v>
      </c>
      <c r="P2" s="2">
        <f t="shared" si="0"/>
        <v>0.4048780828927625</v>
      </c>
      <c r="S2" s="2">
        <f>500*S3</f>
        <v>3.8214809400367797</v>
      </c>
    </row>
    <row r="3" spans="2:28">
      <c r="C3" s="3" t="s">
        <v>1</v>
      </c>
      <c r="D3" s="4">
        <f>IF(D$7/130&lt;1,D$7/130,1)</f>
        <v>1</v>
      </c>
      <c r="E3" s="4">
        <f t="shared" ref="E3:P3" si="1">IF(E$7/130&lt;1,E$7/130,1)</f>
        <v>1</v>
      </c>
      <c r="F3" s="4">
        <f t="shared" si="1"/>
        <v>1</v>
      </c>
      <c r="G3" s="4">
        <f t="shared" si="1"/>
        <v>0.80322641406352435</v>
      </c>
      <c r="H3" s="4">
        <f t="shared" si="1"/>
        <v>0.55976974152268899</v>
      </c>
      <c r="I3" s="4">
        <f t="shared" si="1"/>
        <v>0.39010440647635003</v>
      </c>
      <c r="J3" s="4">
        <f t="shared" si="1"/>
        <v>0.27186436969297489</v>
      </c>
      <c r="K3" s="4">
        <f t="shared" si="1"/>
        <v>0.1894627035263681</v>
      </c>
      <c r="L3" s="4">
        <f t="shared" si="1"/>
        <v>0.13203685377403118</v>
      </c>
      <c r="M3" s="4">
        <f t="shared" si="1"/>
        <v>9.2016689459509263E-2</v>
      </c>
      <c r="N3" s="4">
        <f t="shared" si="1"/>
        <v>6.4126574490924862E-2</v>
      </c>
      <c r="O3" s="4">
        <f t="shared" si="1"/>
        <v>4.4689909842384218E-2</v>
      </c>
      <c r="P3" s="4">
        <f t="shared" si="1"/>
        <v>3.1144467914827886E-2</v>
      </c>
      <c r="Q3" s="31"/>
      <c r="S3" s="4">
        <f>IF(S$7/500&lt;1,S$7/500,1)</f>
        <v>7.6429618800735594E-3</v>
      </c>
    </row>
    <row r="4" spans="2:28">
      <c r="C4" s="5"/>
      <c r="D4" s="6">
        <v>-10</v>
      </c>
      <c r="E4" s="7">
        <v>0</v>
      </c>
      <c r="F4" s="8">
        <v>10</v>
      </c>
      <c r="G4" s="9">
        <v>20</v>
      </c>
      <c r="H4" s="9">
        <v>30</v>
      </c>
      <c r="I4" s="9">
        <v>40</v>
      </c>
      <c r="J4" s="9">
        <v>50</v>
      </c>
      <c r="K4" s="9">
        <v>60</v>
      </c>
      <c r="L4" s="9">
        <v>70</v>
      </c>
      <c r="M4" s="9">
        <v>80</v>
      </c>
      <c r="N4" s="9">
        <v>90</v>
      </c>
      <c r="O4" s="9">
        <v>100</v>
      </c>
      <c r="P4" s="9">
        <v>110</v>
      </c>
      <c r="Q4" s="32" t="s">
        <v>2</v>
      </c>
      <c r="R4" s="20"/>
      <c r="S4" s="33">
        <v>100.5</v>
      </c>
      <c r="Z4" s="20"/>
      <c r="AA4" s="20"/>
      <c r="AB4" s="20"/>
    </row>
    <row r="5" spans="2:28">
      <c r="C5" s="10" t="s">
        <v>3</v>
      </c>
      <c r="D5" s="11">
        <f>(D4/3.6)</f>
        <v>-2.7777777777777777</v>
      </c>
      <c r="E5" s="12">
        <f>(E4/3.6)</f>
        <v>0</v>
      </c>
      <c r="F5" s="13">
        <f>(F4/3.6)</f>
        <v>2.7777777777777777</v>
      </c>
      <c r="G5" s="14">
        <f t="shared" ref="G5:P5" si="2">(G4/3.6)</f>
        <v>5.5555555555555554</v>
      </c>
      <c r="H5" s="14">
        <f t="shared" si="2"/>
        <v>8.3333333333333339</v>
      </c>
      <c r="I5" s="14">
        <f t="shared" si="2"/>
        <v>11.111111111111111</v>
      </c>
      <c r="J5" s="14">
        <f t="shared" si="2"/>
        <v>13.888888888888889</v>
      </c>
      <c r="K5" s="14">
        <f t="shared" si="2"/>
        <v>16.666666666666668</v>
      </c>
      <c r="L5" s="14">
        <f t="shared" si="2"/>
        <v>19.444444444444443</v>
      </c>
      <c r="M5" s="14">
        <f t="shared" si="2"/>
        <v>22.222222222222221</v>
      </c>
      <c r="N5" s="14">
        <f t="shared" si="2"/>
        <v>25</v>
      </c>
      <c r="O5" s="14">
        <f t="shared" si="2"/>
        <v>27.777777777777779</v>
      </c>
      <c r="P5" s="14">
        <f t="shared" si="2"/>
        <v>30.555555555555554</v>
      </c>
      <c r="Q5" s="34" t="s">
        <v>4</v>
      </c>
      <c r="R5" s="35"/>
      <c r="S5" s="36">
        <v>31</v>
      </c>
      <c r="Z5" s="42"/>
      <c r="AA5" s="42"/>
      <c r="AB5" s="42"/>
    </row>
    <row r="6" spans="2:28">
      <c r="C6" s="15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7"/>
      <c r="R6" s="55"/>
      <c r="S6" s="39"/>
      <c r="Z6" s="43"/>
      <c r="AA6" s="43"/>
      <c r="AB6" s="43"/>
    </row>
    <row r="7" spans="2:28">
      <c r="C7" s="18">
        <v>9</v>
      </c>
      <c r="D7" s="19">
        <f>($Z$15*((EXP($AA$15*(D$5+$Z$16)))+$AB$15))+$AB$16</f>
        <v>308.50842089802018</v>
      </c>
      <c r="E7" s="19">
        <f>($Z$15*((EXP($AA$15*(E$5+$Z$16)))+$AB$15))+$AB$16</f>
        <v>215</v>
      </c>
      <c r="F7" s="19">
        <f t="shared" ref="F7:P7" si="3">($Z$15*((EXP($AA$15*(F$5+$Z$16)))+$AB$15))+$AB$16</f>
        <v>149.83383554149412</v>
      </c>
      <c r="G7" s="19">
        <f t="shared" si="3"/>
        <v>104.41943382825816</v>
      </c>
      <c r="H7" s="19">
        <f t="shared" si="3"/>
        <v>72.770066397949563</v>
      </c>
      <c r="I7" s="19">
        <f t="shared" si="3"/>
        <v>50.713572841925505</v>
      </c>
      <c r="J7" s="19">
        <f t="shared" si="3"/>
        <v>35.342368060086734</v>
      </c>
      <c r="K7" s="19">
        <f t="shared" si="3"/>
        <v>24.630151458427854</v>
      </c>
      <c r="L7" s="19">
        <f t="shared" si="3"/>
        <v>17.164790990624052</v>
      </c>
      <c r="M7" s="19">
        <f t="shared" si="3"/>
        <v>11.962169629736204</v>
      </c>
      <c r="N7" s="19">
        <f t="shared" si="3"/>
        <v>8.3364546838202322</v>
      </c>
      <c r="O7" s="19">
        <f t="shared" si="3"/>
        <v>5.809688279509948</v>
      </c>
      <c r="P7" s="19">
        <f t="shared" si="3"/>
        <v>4.048780828927625</v>
      </c>
      <c r="Q7" s="40"/>
      <c r="R7" s="55"/>
      <c r="S7" s="41">
        <f>($Z$15*((EXP($AA$15*(S$5+$Z$16)))+$AB$15))+$AB$16</f>
        <v>3.8214809400367797</v>
      </c>
      <c r="Z7" s="42"/>
      <c r="AA7" s="42"/>
      <c r="AB7" s="42"/>
    </row>
    <row r="8" spans="2:28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0"/>
      <c r="R8" s="38"/>
      <c r="T8" s="22"/>
      <c r="U8" s="22"/>
      <c r="Z8" s="38"/>
      <c r="AA8" s="38"/>
      <c r="AB8" s="38"/>
    </row>
    <row r="9" spans="2:28">
      <c r="C9" s="23" t="s">
        <v>5</v>
      </c>
      <c r="D9" s="24"/>
      <c r="E9" s="25"/>
      <c r="F9" s="25">
        <v>129</v>
      </c>
      <c r="G9" s="25">
        <v>103</v>
      </c>
      <c r="H9" s="25">
        <v>75</v>
      </c>
      <c r="I9" s="25">
        <v>52</v>
      </c>
      <c r="J9" s="25">
        <v>35</v>
      </c>
      <c r="K9" s="25">
        <v>24</v>
      </c>
      <c r="L9" s="25">
        <v>17.5</v>
      </c>
      <c r="M9" s="25"/>
      <c r="N9" s="25"/>
      <c r="O9" s="25"/>
      <c r="P9" s="25"/>
      <c r="Q9" s="30"/>
      <c r="R9" s="38"/>
      <c r="Z9" s="44"/>
      <c r="AA9" s="45"/>
      <c r="AB9" s="38"/>
    </row>
    <row r="10" spans="2:28">
      <c r="C10" s="21"/>
      <c r="D10" s="26"/>
      <c r="E10" s="27" t="str">
        <f>IF(ISBLANK(E9),"nic",ABS(E7-E9))</f>
        <v>nic</v>
      </c>
      <c r="F10" s="27">
        <f t="shared" ref="F10:P10" si="4">IF(ISBLANK(F9),"nic",ABS(F7-F9))</f>
        <v>20.833835541494125</v>
      </c>
      <c r="G10" s="27">
        <f t="shared" si="4"/>
        <v>1.419433828258164</v>
      </c>
      <c r="H10" s="27">
        <f t="shared" si="4"/>
        <v>2.229933602050437</v>
      </c>
      <c r="I10" s="27">
        <f t="shared" si="4"/>
        <v>1.2864271580744955</v>
      </c>
      <c r="J10" s="27">
        <f t="shared" si="4"/>
        <v>0.34236806008673426</v>
      </c>
      <c r="K10" s="27">
        <f t="shared" si="4"/>
        <v>0.63015145842785358</v>
      </c>
      <c r="L10" s="27">
        <f t="shared" si="4"/>
        <v>0.33520900937594789</v>
      </c>
      <c r="M10" s="27" t="str">
        <f t="shared" si="4"/>
        <v>nic</v>
      </c>
      <c r="N10" s="27" t="str">
        <f t="shared" si="4"/>
        <v>nic</v>
      </c>
      <c r="O10" s="27" t="str">
        <f t="shared" si="4"/>
        <v>nic</v>
      </c>
      <c r="P10" s="27" t="str">
        <f t="shared" si="4"/>
        <v>nic</v>
      </c>
      <c r="Q10" s="30">
        <f>AVERAGE(E10:P10)</f>
        <v>3.8681940939668222</v>
      </c>
      <c r="R10" s="38"/>
      <c r="Z10" s="20"/>
      <c r="AA10" s="20"/>
      <c r="AB10" s="38"/>
    </row>
    <row r="11" spans="2:28">
      <c r="C11" s="21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8"/>
      <c r="Z11" s="20"/>
      <c r="AA11" s="20"/>
      <c r="AB11" s="20"/>
    </row>
    <row r="12" spans="2:28"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0"/>
      <c r="R12" s="38"/>
      <c r="T12" s="22"/>
      <c r="U12" s="22"/>
    </row>
    <row r="13" spans="2:28"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0"/>
      <c r="W13" s="38"/>
    </row>
    <row r="14" spans="2:28"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0"/>
      <c r="W14" s="38"/>
      <c r="Z14" s="52" t="s">
        <v>6</v>
      </c>
      <c r="AA14" s="53"/>
      <c r="AB14" s="54"/>
    </row>
    <row r="15" spans="2:28"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0"/>
      <c r="W15" s="38"/>
      <c r="Z15" s="46">
        <v>215</v>
      </c>
      <c r="AA15" s="47">
        <v>-0.13</v>
      </c>
      <c r="AB15" s="48">
        <v>0</v>
      </c>
    </row>
    <row r="16" spans="2:28"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0"/>
      <c r="W16" s="38"/>
      <c r="Z16" s="49">
        <v>0</v>
      </c>
      <c r="AB16" s="49">
        <v>0</v>
      </c>
    </row>
    <row r="17" spans="3:23">
      <c r="C17" s="21"/>
      <c r="D17" s="30"/>
      <c r="E17" s="2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8"/>
    </row>
    <row r="18" spans="3:23">
      <c r="C18" s="21"/>
      <c r="D18" s="30"/>
      <c r="E18" s="2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8"/>
    </row>
    <row r="19" spans="3:23">
      <c r="C19" s="21"/>
      <c r="D19" s="30"/>
      <c r="E19" s="2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8"/>
    </row>
    <row r="20" spans="3:23">
      <c r="C20" s="21"/>
      <c r="D20" s="30"/>
      <c r="E20" s="22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8"/>
    </row>
    <row r="21" spans="3:23">
      <c r="C21" s="21"/>
      <c r="D21" s="30"/>
      <c r="E21" s="2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8"/>
    </row>
    <row r="22" spans="3:23">
      <c r="C22" s="21"/>
      <c r="D22" s="30"/>
      <c r="E22" s="22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</row>
    <row r="23" spans="3:23">
      <c r="C23" s="21"/>
      <c r="D23" s="30"/>
      <c r="E23" s="2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8"/>
    </row>
    <row r="24" spans="3:23">
      <c r="C24" s="21"/>
      <c r="D24" s="30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8"/>
    </row>
    <row r="25" spans="3:23">
      <c r="C25" s="21"/>
      <c r="D25" s="30"/>
      <c r="E25" s="2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8"/>
    </row>
    <row r="26" spans="3:23">
      <c r="C26" s="21"/>
      <c r="D26" s="30"/>
      <c r="E26" s="2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8"/>
    </row>
    <row r="27" spans="3:23">
      <c r="C27" s="21"/>
      <c r="D27" s="30"/>
      <c r="E27" s="22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8"/>
    </row>
    <row r="28" spans="3:23">
      <c r="C28" s="21"/>
      <c r="D28" s="30"/>
      <c r="E28" s="2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8"/>
    </row>
    <row r="29" spans="3:23">
      <c r="C29" s="21"/>
      <c r="D29" s="30"/>
      <c r="E29" s="2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8"/>
    </row>
    <row r="30" spans="3:23">
      <c r="C30" s="21"/>
      <c r="D30" s="30"/>
      <c r="E30" s="2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8"/>
    </row>
    <row r="31" spans="3:23">
      <c r="C31" s="21"/>
      <c r="D31" s="30"/>
      <c r="E31" s="22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8"/>
    </row>
    <row r="32" spans="3:23">
      <c r="C32" s="21"/>
      <c r="D32" s="30"/>
      <c r="E32" s="22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8"/>
    </row>
    <row r="33" spans="3:23">
      <c r="C33" s="21"/>
      <c r="D33" s="30"/>
      <c r="E33" s="22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8"/>
    </row>
    <row r="34" spans="3:23">
      <c r="C34" s="21"/>
      <c r="D34" s="30"/>
      <c r="E34" s="2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8"/>
    </row>
    <row r="35" spans="3:23">
      <c r="C35" s="21"/>
      <c r="D35" s="30"/>
      <c r="E35" s="22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8"/>
    </row>
    <row r="36" spans="3:23">
      <c r="C36" s="21"/>
      <c r="D36" s="30"/>
      <c r="E36" s="22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8"/>
    </row>
    <row r="37" spans="3:23">
      <c r="C37" s="21"/>
      <c r="D37" s="30"/>
      <c r="E37" s="2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8"/>
    </row>
    <row r="38" spans="3:23">
      <c r="C38" s="21"/>
      <c r="D38" s="30"/>
      <c r="E38" s="2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8"/>
    </row>
    <row r="39" spans="3:23">
      <c r="C39" s="23"/>
      <c r="D39" s="23"/>
    </row>
    <row r="41" spans="3:23">
      <c r="C41" s="23"/>
      <c r="D41" s="23"/>
    </row>
    <row r="42" spans="3:23">
      <c r="C42" s="23"/>
      <c r="D42" s="23"/>
    </row>
    <row r="43" spans="3:23">
      <c r="C43" s="23"/>
      <c r="D43" s="23"/>
    </row>
    <row r="44" spans="3:23">
      <c r="C44" s="23"/>
      <c r="D44" s="23"/>
    </row>
    <row r="45" spans="3:23">
      <c r="C45" s="23"/>
      <c r="D45" s="23"/>
    </row>
    <row r="46" spans="3:23">
      <c r="C46" s="23"/>
      <c r="D46" s="23"/>
    </row>
    <row r="47" spans="3:23">
      <c r="C47" s="23"/>
      <c r="D47" s="23"/>
    </row>
    <row r="48" spans="3:23">
      <c r="C48" s="23"/>
      <c r="D48" s="23"/>
    </row>
    <row r="49" spans="3:4">
      <c r="C49" s="23"/>
      <c r="D49" s="23"/>
    </row>
    <row r="50" spans="3:4">
      <c r="C50" s="23"/>
      <c r="D50" s="23"/>
    </row>
    <row r="51" spans="3:4">
      <c r="C51" s="23"/>
      <c r="D51" s="23"/>
    </row>
    <row r="52" spans="3:4">
      <c r="C52" s="23"/>
      <c r="D52" s="23"/>
    </row>
    <row r="53" spans="3:4">
      <c r="C53" s="23"/>
      <c r="D53" s="23"/>
    </row>
    <row r="54" spans="3:4">
      <c r="C54" s="23"/>
      <c r="D54" s="23"/>
    </row>
    <row r="55" spans="3:4">
      <c r="C55" s="23"/>
      <c r="D55" s="23"/>
    </row>
    <row r="56" spans="3:4">
      <c r="C56" s="23"/>
      <c r="D56" s="23"/>
    </row>
    <row r="57" spans="3:4">
      <c r="C57" s="23"/>
      <c r="D57" s="23"/>
    </row>
    <row r="58" spans="3:4">
      <c r="C58" s="23"/>
      <c r="D58" s="23"/>
    </row>
    <row r="59" spans="3:4">
      <c r="C59" s="23"/>
      <c r="D59" s="23"/>
    </row>
    <row r="60" spans="3:4">
      <c r="C60" s="23"/>
      <c r="D60" s="23"/>
    </row>
    <row r="61" spans="3:4">
      <c r="C61" s="23"/>
      <c r="D61" s="23"/>
    </row>
    <row r="62" spans="3:4">
      <c r="C62" s="23"/>
      <c r="D62" s="23"/>
    </row>
    <row r="63" spans="3:4">
      <c r="C63" s="23"/>
      <c r="D63" s="23"/>
    </row>
    <row r="64" spans="3:4">
      <c r="C64" s="23"/>
      <c r="D64" s="23"/>
    </row>
    <row r="65" spans="3:4">
      <c r="C65" s="23"/>
      <c r="D65" s="23"/>
    </row>
  </sheetData>
  <mergeCells count="2">
    <mergeCell ref="Z14:AB14"/>
    <mergeCell ref="R6:R7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21</vt:i4>
      </vt:variant>
    </vt:vector>
  </HeadingPairs>
  <TitlesOfParts>
    <vt:vector size="21" baseType="lpstr">
      <vt:lpstr>1.stupen</vt:lpstr>
      <vt:lpstr>2.stupen</vt:lpstr>
      <vt:lpstr>3.stupen</vt:lpstr>
      <vt:lpstr>4.stupen</vt:lpstr>
      <vt:lpstr>5.stupen</vt:lpstr>
      <vt:lpstr>6.stupen</vt:lpstr>
      <vt:lpstr>7.stupen</vt:lpstr>
      <vt:lpstr>8.stupen</vt:lpstr>
      <vt:lpstr>9.stupen</vt:lpstr>
      <vt:lpstr>10.stupen</vt:lpstr>
      <vt:lpstr>11.stupen</vt:lpstr>
      <vt:lpstr>12.stupen</vt:lpstr>
      <vt:lpstr>13.stupen</vt:lpstr>
      <vt:lpstr>14.stupen</vt:lpstr>
      <vt:lpstr>15.stupen</vt:lpstr>
      <vt:lpstr>16.stupen</vt:lpstr>
      <vt:lpstr>17.stupen</vt:lpstr>
      <vt:lpstr>18.stupen</vt:lpstr>
      <vt:lpstr>19.stupen</vt:lpstr>
      <vt:lpstr>20.stupen</vt:lpstr>
      <vt:lpstr>Aktualny stupen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Branislav Kysel</dc:creator>
  <cp:lastModifiedBy>Jachym</cp:lastModifiedBy>
  <dcterms:created xsi:type="dcterms:W3CDTF">2017-04-04T10:18:00Z</dcterms:created>
  <dcterms:modified xsi:type="dcterms:W3CDTF">2017-09-04T20:43:37Z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