
<file path=[Content_Types].xml><?xml version="1.0" encoding="utf-8"?>
<Types xmlns="http://schemas.openxmlformats.org/package/2006/content-types">
  <Default Extension="docx" ContentType="application/vnd.openxmlformats-officedocument.wordprocessingml.document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1017543/Downloads/"/>
    </mc:Choice>
  </mc:AlternateContent>
  <xr:revisionPtr revIDLastSave="0" documentId="8_{F5878771-4D3B-EE45-9CEA-7A32723B61B0}" xr6:coauthVersionLast="47" xr6:coauthVersionMax="47" xr10:uidLastSave="{00000000-0000-0000-0000-000000000000}"/>
  <bookViews>
    <workbookView xWindow="0" yWindow="500" windowWidth="28800" windowHeight="15800" activeTab="8" xr2:uid="{2D28A84C-0F38-DF4A-B744-FF70645D259C}"/>
  </bookViews>
  <sheets>
    <sheet name="GradeTable" sheetId="7" r:id="rId1"/>
    <sheet name="Q1" sheetId="2" r:id="rId2"/>
    <sheet name="Q2" sheetId="3" r:id="rId3"/>
    <sheet name="Q3" sheetId="4" r:id="rId4"/>
    <sheet name="Q4" sheetId="5" r:id="rId5"/>
    <sheet name="Summary" sheetId="6" r:id="rId6"/>
    <sheet name="Scenario Summary" sheetId="12" r:id="rId7"/>
    <sheet name="Scenarios" sheetId="9" r:id="rId8"/>
    <sheet name="Explanation" sheetId="8" r:id="rId9"/>
  </sheets>
  <definedNames>
    <definedName name="apsFinal">Scenarios!$C$14</definedName>
    <definedName name="apsQ1">Scenarios!$C$4</definedName>
    <definedName name="apsQ2">Scenarios!$C$5</definedName>
    <definedName name="apsQ3">Scenarios!$C$7</definedName>
    <definedName name="apsQ4">Scenarios!$C$8</definedName>
    <definedName name="apsSem1">Scenarios!$C$6</definedName>
    <definedName name="apsSem2">Scenarios!$C$9</definedName>
    <definedName name="letter">#REF!</definedName>
    <definedName name="novaQ1">Scenarios!$I$4</definedName>
    <definedName name="novaQ2">Scenarios!$I$5</definedName>
    <definedName name="novaQ3">Scenarios!$I$7</definedName>
    <definedName name="novaQ4">Scenarios!$I$8</definedName>
    <definedName name="novaSem1">Scenarios!$I$6</definedName>
    <definedName name="novaSem2">Scenarios!$I$9</definedName>
    <definedName name="qp">#REF!</definedName>
    <definedName name="Sem1Final">Scenarios!$J$10</definedName>
    <definedName name="Sem2Final">Scenarios!$J$11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" i="9" l="1"/>
  <c r="K9" i="9" s="1"/>
  <c r="D9" i="9"/>
  <c r="E9" i="9" s="1"/>
  <c r="J8" i="9"/>
  <c r="K8" i="9" s="1"/>
  <c r="D8" i="9"/>
  <c r="E8" i="9" s="1"/>
  <c r="J7" i="9"/>
  <c r="K7" i="9" s="1"/>
  <c r="D7" i="9"/>
  <c r="E7" i="9" s="1"/>
  <c r="C11" i="9"/>
  <c r="D11" i="9" s="1"/>
  <c r="J6" i="9"/>
  <c r="K6" i="9" s="1"/>
  <c r="D6" i="9"/>
  <c r="E6" i="9" s="1"/>
  <c r="I10" i="9"/>
  <c r="J10" i="9" s="1"/>
  <c r="D5" i="9"/>
  <c r="E5" i="9" s="1"/>
  <c r="J4" i="9"/>
  <c r="K4" i="9" s="1"/>
  <c r="D4" i="9"/>
  <c r="E4" i="9" s="1"/>
  <c r="C10" i="9"/>
  <c r="D9" i="6"/>
  <c r="E9" i="6" s="1"/>
  <c r="D6" i="6"/>
  <c r="E6" i="6" s="1"/>
  <c r="J6" i="6"/>
  <c r="K6" i="6" s="1"/>
  <c r="J9" i="6"/>
  <c r="K9" i="6" s="1"/>
  <c r="K4" i="5"/>
  <c r="K3" i="5"/>
  <c r="K4" i="4"/>
  <c r="K3" i="4"/>
  <c r="K4" i="3"/>
  <c r="K3" i="3"/>
  <c r="K4" i="2"/>
  <c r="K3" i="2"/>
  <c r="K11" i="9" l="1"/>
  <c r="C13" i="9"/>
  <c r="D13" i="9" s="1"/>
  <c r="C12" i="9"/>
  <c r="D12" i="9" s="1"/>
  <c r="C14" i="9" s="1"/>
  <c r="D10" i="9"/>
  <c r="I11" i="9"/>
  <c r="J11" i="9" s="1"/>
  <c r="J5" i="9"/>
  <c r="K5" i="9" s="1"/>
  <c r="K10" i="9" s="1"/>
  <c r="K6" i="5"/>
  <c r="I8" i="6" s="1"/>
  <c r="J8" i="6" s="1"/>
  <c r="K8" i="6" s="1"/>
  <c r="C8" i="6"/>
  <c r="D8" i="6" s="1"/>
  <c r="E8" i="6" s="1"/>
  <c r="K6" i="4"/>
  <c r="I7" i="6" s="1"/>
  <c r="J7" i="6" s="1"/>
  <c r="K7" i="6" s="1"/>
  <c r="K6" i="3"/>
  <c r="I5" i="6" s="1"/>
  <c r="J5" i="6" s="1"/>
  <c r="K5" i="6" s="1"/>
  <c r="C5" i="6"/>
  <c r="D5" i="6" s="1"/>
  <c r="E5" i="6" s="1"/>
  <c r="K6" i="2"/>
  <c r="I4" i="6" s="1"/>
  <c r="C4" i="6" l="1"/>
  <c r="C7" i="6"/>
  <c r="K11" i="6"/>
  <c r="I11" i="6"/>
  <c r="J11" i="6" s="1"/>
  <c r="C11" i="6"/>
  <c r="D11" i="6" s="1"/>
  <c r="D7" i="6"/>
  <c r="E7" i="6" s="1"/>
  <c r="J4" i="6"/>
  <c r="K4" i="6" s="1"/>
  <c r="K10" i="6" s="1"/>
  <c r="I10" i="6"/>
  <c r="J10" i="6" s="1"/>
  <c r="D4" i="6"/>
  <c r="E4" i="6" s="1"/>
  <c r="C10" i="6"/>
  <c r="C13" i="6" l="1"/>
  <c r="D13" i="6" s="1"/>
  <c r="C12" i="6"/>
  <c r="D12" i="6" s="1"/>
  <c r="C14" i="6" s="1"/>
  <c r="D10" i="6"/>
</calcChain>
</file>

<file path=xl/sharedStrings.xml><?xml version="1.0" encoding="utf-8"?>
<sst xmlns="http://schemas.openxmlformats.org/spreadsheetml/2006/main" count="253" uniqueCount="77">
  <si>
    <t>A</t>
  </si>
  <si>
    <t>Begin Grade</t>
  </si>
  <si>
    <t>End Grade</t>
  </si>
  <si>
    <t>Quality Points</t>
  </si>
  <si>
    <t>E</t>
  </si>
  <si>
    <t>D</t>
  </si>
  <si>
    <t>D+</t>
  </si>
  <si>
    <t>C</t>
  </si>
  <si>
    <t>C+</t>
  </si>
  <si>
    <t>B</t>
  </si>
  <si>
    <t>B+</t>
  </si>
  <si>
    <t>Letter Grade</t>
  </si>
  <si>
    <t>Formative Assignments</t>
  </si>
  <si>
    <t>Assignment Name</t>
  </si>
  <si>
    <t>Grade</t>
  </si>
  <si>
    <t>Grades</t>
  </si>
  <si>
    <t>Formative</t>
  </si>
  <si>
    <t>Summative</t>
  </si>
  <si>
    <t>Total</t>
  </si>
  <si>
    <t>Quarter &amp; Semester</t>
  </si>
  <si>
    <t>Percentage</t>
  </si>
  <si>
    <t>Quality Point</t>
  </si>
  <si>
    <t>Quarter 1</t>
  </si>
  <si>
    <t>Quarter 2</t>
  </si>
  <si>
    <t>Quarter 3</t>
  </si>
  <si>
    <t>Semester 1 Exam</t>
  </si>
  <si>
    <t>Quarter 4</t>
  </si>
  <si>
    <t>Semester 2 Exam</t>
  </si>
  <si>
    <t>Semester 1 Final</t>
  </si>
  <si>
    <t>Semester 2 Final</t>
  </si>
  <si>
    <t>Final Percentage</t>
  </si>
  <si>
    <t>Final Quality Point</t>
  </si>
  <si>
    <t>Offical Final Grade</t>
  </si>
  <si>
    <t>F</t>
  </si>
  <si>
    <t>NOVA</t>
  </si>
  <si>
    <t>APS</t>
  </si>
  <si>
    <t>Final Grades - APS</t>
  </si>
  <si>
    <t>Final Grades - NOVA</t>
  </si>
  <si>
    <t xml:space="preserve">Weights </t>
  </si>
  <si>
    <t>Quarter</t>
  </si>
  <si>
    <t>Exam</t>
  </si>
  <si>
    <t>Semester</t>
  </si>
  <si>
    <t>Discussion Board</t>
  </si>
  <si>
    <t>Socratic Seminar</t>
  </si>
  <si>
    <t>Classwork</t>
  </si>
  <si>
    <t>Research Paper</t>
  </si>
  <si>
    <t>Marking Period Exam</t>
  </si>
  <si>
    <t>Reaserch Paper</t>
  </si>
  <si>
    <t>Marking period Exam</t>
  </si>
  <si>
    <t>Straight A's - APS</t>
  </si>
  <si>
    <t>Created by Medina, Blu on 9/16/2024
Modified by Medina, Blu on 9/17/2024</t>
  </si>
  <si>
    <t>Straight A's - NOVA</t>
  </si>
  <si>
    <t>Rough Exam - APS</t>
  </si>
  <si>
    <t>Created by Medina, Blu on 9/17/2024
Modified by Medina, Blu on 9/17/2024</t>
  </si>
  <si>
    <t>Rough Exam - Nova</t>
  </si>
  <si>
    <t>Scenario Summary</t>
  </si>
  <si>
    <t>Changing Cells:</t>
  </si>
  <si>
    <t>Current Values:</t>
  </si>
  <si>
    <t>Result Cells:</t>
  </si>
  <si>
    <t>Notes:  Current Values column represents values of changing cells at</t>
  </si>
  <si>
    <t>time Scenario Summary Report was created.  Changing cells for each</t>
  </si>
  <si>
    <t>scenario are highlighted in gray.</t>
  </si>
  <si>
    <t>apsQ1</t>
  </si>
  <si>
    <t>apsQ2</t>
  </si>
  <si>
    <t>apsSem1</t>
  </si>
  <si>
    <t>apsQ3</t>
  </si>
  <si>
    <t>apsQ4</t>
  </si>
  <si>
    <t>apsSem2</t>
  </si>
  <si>
    <t>novaQ1</t>
  </si>
  <si>
    <t>novaQ2</t>
  </si>
  <si>
    <t>novaSem1</t>
  </si>
  <si>
    <t>novaQ3</t>
  </si>
  <si>
    <t>novaQ4</t>
  </si>
  <si>
    <t>novaSem2</t>
  </si>
  <si>
    <t>apsFinal</t>
  </si>
  <si>
    <t>Sem1Final</t>
  </si>
  <si>
    <t>Sem2Final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</si>
</sst>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Aptos Narrow"/>
      <family val="2"/>
      <scheme val="minor"/>
    </font>
    <font>
      <b/>
      <sz val="14"/>
      <color theme="1"/>
      <name val="Aptos Narrow"/>
      <scheme val="minor"/>
    </font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2"/>
      <color theme="1"/>
      <name val="Aptos Narrow"/>
      <scheme val="minor"/>
    </font>
    <font>
      <b/>
      <sz val="16"/>
      <color theme="1"/>
      <name val="Aptos Narrow (Body)"/>
    </font>
    <font>
      <b/>
      <sz val="14"/>
      <color indexed="9"/>
      <name val="Aptos Narrow"/>
      <family val="2"/>
      <scheme val="minor"/>
    </font>
    <font>
      <b/>
      <sz val="12"/>
      <color indexed="8"/>
      <name val="Aptos Narrow"/>
      <family val="2"/>
      <scheme val="minor"/>
    </font>
    <font>
      <b/>
      <sz val="12"/>
      <color indexed="18"/>
      <name val="Aptos Narrow"/>
      <family val="2"/>
      <scheme val="minor"/>
    </font>
    <font>
      <sz val="11"/>
      <color indexed="9"/>
      <name val="Aptos Narrow"/>
      <family val="2"/>
      <scheme val="minor"/>
    </font>
    <font>
      <sz val="8"/>
      <color theme="1"/>
      <name val="Aptos Narrow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20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indexed="22"/>
        <bgColor indexed="64"/>
      </patternFill>
    </fill>
    <fill>
      <patternFill patternType="solid">
        <fgColor theme="7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5">
    <xf numFmtId="0" fontId="0" fillId="0" borderId="0" xfId="0"/>
    <xf numFmtId="0" fontId="1" fillId="0" borderId="0" xfId="0" applyFont="1"/>
    <xf numFmtId="0" fontId="1" fillId="2" borderId="0" xfId="0" applyFont="1" applyFill="1"/>
    <xf numFmtId="9" fontId="1" fillId="0" borderId="0" xfId="1" applyFont="1"/>
    <xf numFmtId="9" fontId="0" fillId="0" borderId="0" xfId="1" applyFont="1"/>
    <xf numFmtId="0" fontId="0" fillId="0" borderId="1" xfId="0" applyBorder="1"/>
    <xf numFmtId="0" fontId="0" fillId="0" borderId="6" xfId="0" applyBorder="1"/>
    <xf numFmtId="0" fontId="0" fillId="0" borderId="8" xfId="0" applyBorder="1"/>
    <xf numFmtId="0" fontId="0" fillId="0" borderId="10" xfId="0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0" fillId="3" borderId="5" xfId="0" applyFill="1" applyBorder="1"/>
    <xf numFmtId="0" fontId="0" fillId="3" borderId="9" xfId="0" applyFill="1" applyBorder="1"/>
    <xf numFmtId="0" fontId="0" fillId="3" borderId="7" xfId="0" applyFill="1" applyBorder="1"/>
    <xf numFmtId="9" fontId="0" fillId="0" borderId="0" xfId="0" applyNumberFormat="1"/>
    <xf numFmtId="9" fontId="0" fillId="0" borderId="0" xfId="1" applyFont="1" applyBorder="1"/>
    <xf numFmtId="9" fontId="0" fillId="0" borderId="1" xfId="1" applyFont="1" applyBorder="1"/>
    <xf numFmtId="9" fontId="0" fillId="0" borderId="5" xfId="1" applyFont="1" applyBorder="1"/>
    <xf numFmtId="9" fontId="0" fillId="0" borderId="7" xfId="1" applyFont="1" applyBorder="1"/>
    <xf numFmtId="9" fontId="0" fillId="0" borderId="11" xfId="1" applyFont="1" applyBorder="1"/>
    <xf numFmtId="0" fontId="0" fillId="0" borderId="11" xfId="0" applyBorder="1"/>
    <xf numFmtId="0" fontId="0" fillId="0" borderId="5" xfId="0" applyBorder="1"/>
    <xf numFmtId="0" fontId="0" fillId="0" borderId="7" xfId="0" applyBorder="1"/>
    <xf numFmtId="0" fontId="4" fillId="0" borderId="0" xfId="0" applyFont="1"/>
    <xf numFmtId="0" fontId="5" fillId="0" borderId="0" xfId="0" applyFont="1"/>
    <xf numFmtId="9" fontId="0" fillId="0" borderId="4" xfId="0" applyNumberFormat="1" applyBorder="1"/>
    <xf numFmtId="0" fontId="1" fillId="2" borderId="5" xfId="0" applyFont="1" applyFill="1" applyBorder="1"/>
    <xf numFmtId="9" fontId="0" fillId="0" borderId="6" xfId="0" applyNumberFormat="1" applyBorder="1"/>
    <xf numFmtId="0" fontId="1" fillId="2" borderId="7" xfId="0" applyFont="1" applyFill="1" applyBorder="1"/>
    <xf numFmtId="9" fontId="0" fillId="0" borderId="8" xfId="0" applyNumberFormat="1" applyBorder="1"/>
    <xf numFmtId="9" fontId="0" fillId="0" borderId="1" xfId="0" applyNumberFormat="1" applyBorder="1"/>
    <xf numFmtId="0" fontId="0" fillId="0" borderId="13" xfId="0" applyBorder="1"/>
    <xf numFmtId="0" fontId="6" fillId="4" borderId="11" xfId="0" applyFont="1" applyFill="1" applyBorder="1" applyAlignment="1">
      <alignment horizontal="left"/>
    </xf>
    <xf numFmtId="0" fontId="6" fillId="4" borderId="12" xfId="0" applyFont="1" applyFill="1" applyBorder="1" applyAlignment="1">
      <alignment horizontal="left"/>
    </xf>
    <xf numFmtId="0" fontId="0" fillId="0" borderId="14" xfId="0" applyBorder="1"/>
    <xf numFmtId="0" fontId="7" fillId="5" borderId="0" xfId="0" applyFont="1" applyFill="1" applyAlignment="1">
      <alignment horizontal="left"/>
    </xf>
    <xf numFmtId="0" fontId="8" fillId="5" borderId="14" xfId="0" applyFont="1" applyFill="1" applyBorder="1" applyAlignment="1">
      <alignment horizontal="left"/>
    </xf>
    <xf numFmtId="0" fontId="7" fillId="5" borderId="13" xfId="0" applyFont="1" applyFill="1" applyBorder="1" applyAlignment="1">
      <alignment horizontal="left"/>
    </xf>
    <xf numFmtId="0" fontId="9" fillId="4" borderId="12" xfId="0" applyFont="1" applyFill="1" applyBorder="1" applyAlignment="1">
      <alignment horizontal="right"/>
    </xf>
    <xf numFmtId="0" fontId="9" fillId="4" borderId="11" xfId="0" applyFont="1" applyFill="1" applyBorder="1" applyAlignment="1">
      <alignment horizontal="right"/>
    </xf>
    <xf numFmtId="9" fontId="0" fillId="6" borderId="0" xfId="0" applyNumberFormat="1" applyFill="1"/>
    <xf numFmtId="0" fontId="10" fillId="0" borderId="0" xfId="0" applyFont="1" applyAlignment="1">
      <alignment vertical="top" wrapText="1"/>
    </xf>
    <xf numFmtId="9" fontId="0" fillId="3" borderId="0" xfId="0" applyNumberFormat="1" applyFill="1"/>
    <xf numFmtId="9" fontId="0" fillId="7" borderId="0" xfId="0" applyNumberForma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25400</xdr:colOff>
          <xdr:row>1</xdr:row>
          <xdr:rowOff>25400</xdr:rowOff>
        </xdr:from>
        <xdr:to>
          <xdr:col>8</xdr:col>
          <xdr:colOff>190500</xdr:colOff>
          <xdr:row>33</xdr:row>
          <xdr:rowOff>152400</xdr:rowOff>
        </xdr:to>
        <xdr:sp macro="" textlink="">
          <xdr:nvSpPr>
            <xdr:cNvPr id="8193" name="AutoShape 1" hidden="1">
              <a:extLst>
                <a:ext uri="{63B3BB69-23CF-44E3-9099-C40C66FF867C}">
                  <a14:compatExt spid="_x0000_s8193"/>
                </a:ext>
                <a:ext uri="{FF2B5EF4-FFF2-40B4-BE49-F238E27FC236}">
                  <a16:creationId xmlns:a16="http://schemas.microsoft.com/office/drawing/2014/main" id="{00000000-0008-0000-0800-00000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ackage" Target="../embeddings/Microsoft_Word_Document.docx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image" Target="../media/image1.emf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88E5F-D54E-B74F-BD54-3D540B12F5F1}">
  <dimension ref="B2:K22"/>
  <sheetViews>
    <sheetView zoomScale="92" workbookViewId="0">
      <selection activeCell="H35" sqref="H35"/>
    </sheetView>
  </sheetViews>
  <sheetFormatPr baseColWidth="10" defaultRowHeight="16" x14ac:dyDescent="0.2"/>
  <cols>
    <col min="1" max="2" width="12.83203125" bestFit="1" customWidth="1"/>
    <col min="3" max="3" width="11" bestFit="1" customWidth="1"/>
    <col min="4" max="5" width="14.5" bestFit="1" customWidth="1"/>
    <col min="8" max="8" width="12.83203125" bestFit="1" customWidth="1"/>
    <col min="9" max="9" width="11" bestFit="1" customWidth="1"/>
    <col min="10" max="11" width="14.5" bestFit="1" customWidth="1"/>
  </cols>
  <sheetData>
    <row r="2" spans="2:11" x14ac:dyDescent="0.2">
      <c r="B2" t="s">
        <v>34</v>
      </c>
      <c r="H2" t="s">
        <v>35</v>
      </c>
    </row>
    <row r="3" spans="2:11" ht="19" x14ac:dyDescent="0.25">
      <c r="B3" s="9" t="s">
        <v>1</v>
      </c>
      <c r="C3" s="10" t="s">
        <v>2</v>
      </c>
      <c r="D3" s="10" t="s">
        <v>11</v>
      </c>
      <c r="E3" s="11" t="s">
        <v>3</v>
      </c>
      <c r="H3" s="9" t="s">
        <v>1</v>
      </c>
      <c r="I3" s="10" t="s">
        <v>2</v>
      </c>
      <c r="J3" s="10" t="s">
        <v>11</v>
      </c>
      <c r="K3" s="11" t="s">
        <v>3</v>
      </c>
    </row>
    <row r="4" spans="2:11" x14ac:dyDescent="0.2">
      <c r="B4" s="18">
        <v>0</v>
      </c>
      <c r="C4" s="16">
        <v>0.59</v>
      </c>
      <c r="D4" t="s">
        <v>33</v>
      </c>
      <c r="E4" s="6">
        <v>0</v>
      </c>
      <c r="H4" s="18">
        <v>0</v>
      </c>
      <c r="I4" s="16">
        <v>0.59</v>
      </c>
      <c r="J4" t="s">
        <v>4</v>
      </c>
      <c r="K4" s="6">
        <v>0</v>
      </c>
    </row>
    <row r="5" spans="2:11" x14ac:dyDescent="0.2">
      <c r="B5" s="18">
        <v>0.6</v>
      </c>
      <c r="C5" s="16">
        <v>0.69</v>
      </c>
      <c r="D5" t="s">
        <v>5</v>
      </c>
      <c r="E5" s="6">
        <v>2</v>
      </c>
      <c r="H5" s="18">
        <v>0.6</v>
      </c>
      <c r="I5" s="16">
        <v>0.66</v>
      </c>
      <c r="J5" t="s">
        <v>5</v>
      </c>
      <c r="K5" s="6">
        <v>1</v>
      </c>
    </row>
    <row r="6" spans="2:11" x14ac:dyDescent="0.2">
      <c r="B6" s="18">
        <v>0.7</v>
      </c>
      <c r="C6" s="16">
        <v>0.79</v>
      </c>
      <c r="D6" t="s">
        <v>7</v>
      </c>
      <c r="E6" s="6">
        <v>3</v>
      </c>
      <c r="H6" s="18">
        <v>0.67</v>
      </c>
      <c r="I6" s="16">
        <v>0.69</v>
      </c>
      <c r="J6" t="s">
        <v>6</v>
      </c>
      <c r="K6" s="6">
        <v>1.5</v>
      </c>
    </row>
    <row r="7" spans="2:11" x14ac:dyDescent="0.2">
      <c r="B7" s="18">
        <v>0.8</v>
      </c>
      <c r="C7" s="16">
        <v>0.89</v>
      </c>
      <c r="D7" t="s">
        <v>9</v>
      </c>
      <c r="E7" s="6">
        <v>4</v>
      </c>
      <c r="H7" s="18">
        <v>0.7</v>
      </c>
      <c r="I7" s="16">
        <v>0.76</v>
      </c>
      <c r="J7" t="s">
        <v>7</v>
      </c>
      <c r="K7" s="6">
        <v>2</v>
      </c>
    </row>
    <row r="8" spans="2:11" x14ac:dyDescent="0.2">
      <c r="B8" s="19">
        <v>0.9</v>
      </c>
      <c r="C8" s="20">
        <v>1</v>
      </c>
      <c r="D8" s="21" t="s">
        <v>0</v>
      </c>
      <c r="E8" s="7">
        <v>5</v>
      </c>
      <c r="H8" s="18">
        <v>0.77</v>
      </c>
      <c r="I8" s="16">
        <v>0.79</v>
      </c>
      <c r="J8" t="s">
        <v>8</v>
      </c>
      <c r="K8" s="6">
        <v>2.5</v>
      </c>
    </row>
    <row r="9" spans="2:11" x14ac:dyDescent="0.2">
      <c r="H9" s="18">
        <v>0.8</v>
      </c>
      <c r="I9" s="16">
        <v>0.86</v>
      </c>
      <c r="J9" t="s">
        <v>9</v>
      </c>
      <c r="K9" s="6">
        <v>3</v>
      </c>
    </row>
    <row r="10" spans="2:11" x14ac:dyDescent="0.2">
      <c r="H10" s="18">
        <v>0.87</v>
      </c>
      <c r="I10" s="16">
        <v>0.89</v>
      </c>
      <c r="J10" t="s">
        <v>10</v>
      </c>
      <c r="K10" s="6">
        <v>3.5</v>
      </c>
    </row>
    <row r="11" spans="2:11" ht="19" x14ac:dyDescent="0.25">
      <c r="D11" s="9" t="s">
        <v>3</v>
      </c>
      <c r="E11" s="11" t="s">
        <v>11</v>
      </c>
      <c r="H11" s="19">
        <v>0.9</v>
      </c>
      <c r="I11" s="20">
        <v>1</v>
      </c>
      <c r="J11" s="21" t="s">
        <v>0</v>
      </c>
      <c r="K11" s="7">
        <v>4</v>
      </c>
    </row>
    <row r="12" spans="2:11" x14ac:dyDescent="0.2">
      <c r="D12" s="22">
        <v>0</v>
      </c>
      <c r="E12" s="6" t="s">
        <v>33</v>
      </c>
    </row>
    <row r="13" spans="2:11" x14ac:dyDescent="0.2">
      <c r="D13" s="22">
        <v>2</v>
      </c>
      <c r="E13" s="6" t="s">
        <v>5</v>
      </c>
    </row>
    <row r="14" spans="2:11" ht="19" x14ac:dyDescent="0.25">
      <c r="D14" s="22">
        <v>3</v>
      </c>
      <c r="E14" s="6" t="s">
        <v>7</v>
      </c>
      <c r="J14" s="9" t="s">
        <v>3</v>
      </c>
      <c r="K14" s="11" t="s">
        <v>11</v>
      </c>
    </row>
    <row r="15" spans="2:11" x14ac:dyDescent="0.2">
      <c r="D15" s="22">
        <v>4</v>
      </c>
      <c r="E15" s="6" t="s">
        <v>9</v>
      </c>
      <c r="J15" s="22">
        <v>0</v>
      </c>
      <c r="K15" s="6" t="s">
        <v>4</v>
      </c>
    </row>
    <row r="16" spans="2:11" x14ac:dyDescent="0.2">
      <c r="D16" s="23">
        <v>5</v>
      </c>
      <c r="E16" s="7" t="s">
        <v>0</v>
      </c>
      <c r="J16" s="22">
        <v>1</v>
      </c>
      <c r="K16" s="6" t="s">
        <v>5</v>
      </c>
    </row>
    <row r="17" spans="10:11" x14ac:dyDescent="0.2">
      <c r="J17" s="22">
        <v>1.5</v>
      </c>
      <c r="K17" s="6" t="s">
        <v>6</v>
      </c>
    </row>
    <row r="18" spans="10:11" x14ac:dyDescent="0.2">
      <c r="J18" s="22">
        <v>2</v>
      </c>
      <c r="K18" s="6" t="s">
        <v>7</v>
      </c>
    </row>
    <row r="19" spans="10:11" x14ac:dyDescent="0.2">
      <c r="J19" s="22">
        <v>2.5</v>
      </c>
      <c r="K19" s="6" t="s">
        <v>8</v>
      </c>
    </row>
    <row r="20" spans="10:11" x14ac:dyDescent="0.2">
      <c r="J20" s="22">
        <v>3</v>
      </c>
      <c r="K20" s="6" t="s">
        <v>9</v>
      </c>
    </row>
    <row r="21" spans="10:11" x14ac:dyDescent="0.2">
      <c r="J21" s="22">
        <v>3.5</v>
      </c>
      <c r="K21" s="6" t="s">
        <v>10</v>
      </c>
    </row>
    <row r="22" spans="10:11" x14ac:dyDescent="0.2">
      <c r="J22" s="23">
        <v>4</v>
      </c>
      <c r="K22" s="7" t="s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65CDB-A9BF-7846-B137-7CEB6AAC3145}">
  <dimension ref="B2:K17"/>
  <sheetViews>
    <sheetView workbookViewId="0">
      <selection activeCell="H35" sqref="H35"/>
    </sheetView>
  </sheetViews>
  <sheetFormatPr baseColWidth="10" defaultRowHeight="16" x14ac:dyDescent="0.2"/>
  <cols>
    <col min="2" max="2" width="23.6640625" bestFit="1" customWidth="1"/>
    <col min="3" max="3" width="7" bestFit="1" customWidth="1"/>
    <col min="6" max="6" width="23.6640625" bestFit="1" customWidth="1"/>
    <col min="7" max="7" width="7" bestFit="1" customWidth="1"/>
    <col min="10" max="10" width="15.1640625" customWidth="1"/>
  </cols>
  <sheetData>
    <row r="2" spans="2:11" ht="19" x14ac:dyDescent="0.25">
      <c r="B2" s="1" t="s">
        <v>12</v>
      </c>
      <c r="C2" s="1"/>
      <c r="D2" s="1"/>
      <c r="E2" s="1"/>
      <c r="F2" s="1" t="s">
        <v>12</v>
      </c>
      <c r="G2" s="1"/>
      <c r="H2" s="1"/>
      <c r="I2" s="1"/>
      <c r="J2" s="1" t="s">
        <v>15</v>
      </c>
      <c r="K2" s="1"/>
    </row>
    <row r="3" spans="2:11" ht="19" x14ac:dyDescent="0.25">
      <c r="B3" s="2" t="s">
        <v>13</v>
      </c>
      <c r="C3" s="2" t="s">
        <v>14</v>
      </c>
      <c r="D3" s="1"/>
      <c r="E3" s="1"/>
      <c r="F3" s="2" t="s">
        <v>13</v>
      </c>
      <c r="G3" s="2" t="s">
        <v>14</v>
      </c>
      <c r="H3" s="1"/>
      <c r="I3" s="1"/>
      <c r="J3" s="2" t="s">
        <v>16</v>
      </c>
      <c r="K3" s="3">
        <f>(SUM(C:C)/(100*(COUNT(C:C))))</f>
        <v>0.96571428571428575</v>
      </c>
    </row>
    <row r="4" spans="2:11" ht="19" x14ac:dyDescent="0.25">
      <c r="B4" t="s">
        <v>42</v>
      </c>
      <c r="C4">
        <v>90</v>
      </c>
      <c r="F4" t="s">
        <v>45</v>
      </c>
      <c r="G4">
        <v>70</v>
      </c>
      <c r="J4" s="2" t="s">
        <v>17</v>
      </c>
      <c r="K4" s="3">
        <f>(SUM(G:G)/(100*(COUNT(G:G))))</f>
        <v>0.85333333333333339</v>
      </c>
    </row>
    <row r="5" spans="2:11" x14ac:dyDescent="0.2">
      <c r="B5" t="s">
        <v>42</v>
      </c>
      <c r="C5">
        <v>97</v>
      </c>
      <c r="F5" t="s">
        <v>45</v>
      </c>
      <c r="G5">
        <v>90</v>
      </c>
    </row>
    <row r="6" spans="2:11" ht="19" x14ac:dyDescent="0.25">
      <c r="B6" t="s">
        <v>42</v>
      </c>
      <c r="C6">
        <v>90</v>
      </c>
      <c r="F6" t="s">
        <v>46</v>
      </c>
      <c r="G6">
        <v>96</v>
      </c>
      <c r="J6" s="1" t="s">
        <v>18</v>
      </c>
      <c r="K6" s="4">
        <f>0.4*K3+0.6*K4</f>
        <v>0.89828571428571435</v>
      </c>
    </row>
    <row r="7" spans="2:11" x14ac:dyDescent="0.2">
      <c r="B7" t="s">
        <v>43</v>
      </c>
      <c r="C7">
        <v>100</v>
      </c>
    </row>
    <row r="8" spans="2:11" x14ac:dyDescent="0.2">
      <c r="B8" t="s">
        <v>44</v>
      </c>
      <c r="C8">
        <v>100</v>
      </c>
    </row>
    <row r="9" spans="2:11" x14ac:dyDescent="0.2">
      <c r="B9" t="s">
        <v>44</v>
      </c>
      <c r="C9">
        <v>100</v>
      </c>
    </row>
    <row r="10" spans="2:11" x14ac:dyDescent="0.2">
      <c r="B10" t="s">
        <v>42</v>
      </c>
      <c r="C10">
        <v>97</v>
      </c>
    </row>
    <row r="11" spans="2:11" x14ac:dyDescent="0.2">
      <c r="B11" t="s">
        <v>42</v>
      </c>
      <c r="C11">
        <v>90</v>
      </c>
    </row>
    <row r="12" spans="2:11" x14ac:dyDescent="0.2">
      <c r="B12" t="s">
        <v>44</v>
      </c>
      <c r="C12">
        <v>100</v>
      </c>
    </row>
    <row r="13" spans="2:11" x14ac:dyDescent="0.2">
      <c r="B13" t="s">
        <v>42</v>
      </c>
      <c r="C13">
        <v>98</v>
      </c>
    </row>
    <row r="14" spans="2:11" x14ac:dyDescent="0.2">
      <c r="B14" t="s">
        <v>44</v>
      </c>
      <c r="C14">
        <v>100</v>
      </c>
    </row>
    <row r="15" spans="2:11" x14ac:dyDescent="0.2">
      <c r="B15" t="s">
        <v>44</v>
      </c>
      <c r="C15">
        <v>100</v>
      </c>
    </row>
    <row r="16" spans="2:11" x14ac:dyDescent="0.2">
      <c r="B16" t="s">
        <v>42</v>
      </c>
      <c r="C16">
        <v>90</v>
      </c>
    </row>
    <row r="17" spans="2:3" x14ac:dyDescent="0.2">
      <c r="B17" t="s">
        <v>42</v>
      </c>
      <c r="C17">
        <v>100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D9C42-3A98-A844-9DCD-87CF00C265FB}">
  <dimension ref="B2:K17"/>
  <sheetViews>
    <sheetView workbookViewId="0">
      <selection activeCell="H35" sqref="H35"/>
    </sheetView>
  </sheetViews>
  <sheetFormatPr baseColWidth="10" defaultRowHeight="16" x14ac:dyDescent="0.2"/>
  <cols>
    <col min="2" max="2" width="23.6640625" bestFit="1" customWidth="1"/>
    <col min="6" max="6" width="23.6640625" bestFit="1" customWidth="1"/>
    <col min="10" max="10" width="12" bestFit="1" customWidth="1"/>
  </cols>
  <sheetData>
    <row r="2" spans="2:11" ht="19" x14ac:dyDescent="0.25">
      <c r="B2" s="1" t="s">
        <v>12</v>
      </c>
      <c r="C2" s="1"/>
      <c r="D2" s="1"/>
      <c r="E2" s="1"/>
      <c r="F2" s="1" t="s">
        <v>12</v>
      </c>
      <c r="G2" s="1"/>
      <c r="H2" s="1"/>
      <c r="I2" s="1"/>
      <c r="J2" s="1" t="s">
        <v>15</v>
      </c>
      <c r="K2" s="1"/>
    </row>
    <row r="3" spans="2:11" ht="19" x14ac:dyDescent="0.25">
      <c r="B3" s="2" t="s">
        <v>13</v>
      </c>
      <c r="C3" s="2" t="s">
        <v>14</v>
      </c>
      <c r="D3" s="1"/>
      <c r="E3" s="1"/>
      <c r="F3" s="2" t="s">
        <v>13</v>
      </c>
      <c r="G3" s="2" t="s">
        <v>14</v>
      </c>
      <c r="H3" s="1"/>
      <c r="I3" s="1"/>
      <c r="J3" s="2" t="s">
        <v>16</v>
      </c>
      <c r="K3" s="3">
        <f>(SUM(C:C)/(100*(COUNT(C:C))))</f>
        <v>0.96</v>
      </c>
    </row>
    <row r="4" spans="2:11" ht="19" x14ac:dyDescent="0.25">
      <c r="B4" t="s">
        <v>42</v>
      </c>
      <c r="C4">
        <v>90</v>
      </c>
      <c r="F4" t="s">
        <v>47</v>
      </c>
      <c r="G4">
        <v>80</v>
      </c>
      <c r="J4" s="2" t="s">
        <v>17</v>
      </c>
      <c r="K4" s="3">
        <f>(SUM(G:G)/(100*(COUNT(G:G))))</f>
        <v>0.8666666666666667</v>
      </c>
    </row>
    <row r="5" spans="2:11" x14ac:dyDescent="0.2">
      <c r="B5" t="s">
        <v>43</v>
      </c>
      <c r="C5">
        <v>98</v>
      </c>
      <c r="F5" t="s">
        <v>47</v>
      </c>
      <c r="G5">
        <v>88</v>
      </c>
    </row>
    <row r="6" spans="2:11" ht="19" x14ac:dyDescent="0.25">
      <c r="B6" t="s">
        <v>44</v>
      </c>
      <c r="C6">
        <v>100</v>
      </c>
      <c r="F6" t="s">
        <v>48</v>
      </c>
      <c r="G6">
        <v>92</v>
      </c>
      <c r="J6" s="1" t="s">
        <v>18</v>
      </c>
      <c r="K6" s="4">
        <f>0.4*K3+0.6*K4</f>
        <v>0.90400000000000003</v>
      </c>
    </row>
    <row r="7" spans="2:11" x14ac:dyDescent="0.2">
      <c r="B7" t="s">
        <v>44</v>
      </c>
      <c r="C7">
        <v>100</v>
      </c>
    </row>
    <row r="8" spans="2:11" x14ac:dyDescent="0.2">
      <c r="B8" t="s">
        <v>42</v>
      </c>
      <c r="C8">
        <v>90</v>
      </c>
    </row>
    <row r="9" spans="2:11" x14ac:dyDescent="0.2">
      <c r="B9" t="s">
        <v>42</v>
      </c>
      <c r="C9">
        <v>98</v>
      </c>
    </row>
    <row r="10" spans="2:11" x14ac:dyDescent="0.2">
      <c r="B10" t="s">
        <v>44</v>
      </c>
      <c r="C10">
        <v>100</v>
      </c>
    </row>
    <row r="11" spans="2:11" x14ac:dyDescent="0.2">
      <c r="B11" t="s">
        <v>42</v>
      </c>
      <c r="C11">
        <v>90</v>
      </c>
    </row>
    <row r="12" spans="2:11" x14ac:dyDescent="0.2">
      <c r="B12" t="s">
        <v>42</v>
      </c>
      <c r="C12">
        <v>90</v>
      </c>
    </row>
    <row r="13" spans="2:11" x14ac:dyDescent="0.2">
      <c r="B13" t="s">
        <v>44</v>
      </c>
      <c r="C13">
        <v>100</v>
      </c>
    </row>
    <row r="14" spans="2:11" x14ac:dyDescent="0.2">
      <c r="B14" t="s">
        <v>42</v>
      </c>
      <c r="C14">
        <v>98</v>
      </c>
    </row>
    <row r="15" spans="2:11" x14ac:dyDescent="0.2">
      <c r="B15" t="s">
        <v>44</v>
      </c>
      <c r="C15">
        <v>100</v>
      </c>
    </row>
    <row r="16" spans="2:11" x14ac:dyDescent="0.2">
      <c r="B16" t="s">
        <v>42</v>
      </c>
      <c r="C16">
        <v>90</v>
      </c>
    </row>
    <row r="17" spans="2:3" x14ac:dyDescent="0.2">
      <c r="B17" t="s">
        <v>42</v>
      </c>
      <c r="C17">
        <v>100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1B09A-F4E6-7143-A26F-471973762C84}">
  <dimension ref="B2:K17"/>
  <sheetViews>
    <sheetView workbookViewId="0">
      <selection activeCell="H35" sqref="H35"/>
    </sheetView>
  </sheetViews>
  <sheetFormatPr baseColWidth="10" defaultRowHeight="16" x14ac:dyDescent="0.2"/>
  <cols>
    <col min="2" max="2" width="23.6640625" bestFit="1" customWidth="1"/>
    <col min="6" max="6" width="23.6640625" bestFit="1" customWidth="1"/>
    <col min="10" max="10" width="12" bestFit="1" customWidth="1"/>
  </cols>
  <sheetData>
    <row r="2" spans="2:11" ht="19" x14ac:dyDescent="0.25">
      <c r="B2" s="1" t="s">
        <v>12</v>
      </c>
      <c r="C2" s="1"/>
      <c r="D2" s="1"/>
      <c r="E2" s="1"/>
      <c r="F2" s="1" t="s">
        <v>12</v>
      </c>
      <c r="G2" s="1"/>
      <c r="H2" s="1"/>
      <c r="I2" s="1"/>
      <c r="J2" s="1" t="s">
        <v>15</v>
      </c>
      <c r="K2" s="1"/>
    </row>
    <row r="3" spans="2:11" ht="19" x14ac:dyDescent="0.25">
      <c r="B3" s="2" t="s">
        <v>13</v>
      </c>
      <c r="C3" s="2" t="s">
        <v>14</v>
      </c>
      <c r="D3" s="1"/>
      <c r="E3" s="1"/>
      <c r="F3" s="2" t="s">
        <v>13</v>
      </c>
      <c r="G3" s="2" t="s">
        <v>14</v>
      </c>
      <c r="H3" s="1"/>
      <c r="I3" s="1"/>
      <c r="J3" s="2" t="s">
        <v>16</v>
      </c>
      <c r="K3" s="3">
        <f>(SUM(C:C)/(100*(COUNT(C:C))))</f>
        <v>0.9464285714285714</v>
      </c>
    </row>
    <row r="4" spans="2:11" ht="19" x14ac:dyDescent="0.25">
      <c r="B4" t="s">
        <v>44</v>
      </c>
      <c r="C4">
        <v>100</v>
      </c>
      <c r="F4" t="s">
        <v>45</v>
      </c>
      <c r="G4">
        <v>80</v>
      </c>
      <c r="J4" s="2" t="s">
        <v>17</v>
      </c>
      <c r="K4" s="3">
        <f>(SUM(G:G)/(100*(COUNT(G:G))))</f>
        <v>0.86333333333333329</v>
      </c>
    </row>
    <row r="5" spans="2:11" x14ac:dyDescent="0.2">
      <c r="B5" t="s">
        <v>42</v>
      </c>
      <c r="C5">
        <v>75</v>
      </c>
      <c r="F5" t="s">
        <v>45</v>
      </c>
      <c r="G5">
        <v>90</v>
      </c>
    </row>
    <row r="6" spans="2:11" ht="19" x14ac:dyDescent="0.25">
      <c r="B6" t="s">
        <v>42</v>
      </c>
      <c r="C6">
        <v>90</v>
      </c>
      <c r="F6" t="s">
        <v>46</v>
      </c>
      <c r="G6">
        <v>89</v>
      </c>
      <c r="J6" s="1" t="s">
        <v>18</v>
      </c>
      <c r="K6" s="4">
        <f>0.4*K3+0.6*K4</f>
        <v>0.89657142857142846</v>
      </c>
    </row>
    <row r="7" spans="2:11" x14ac:dyDescent="0.2">
      <c r="B7" t="s">
        <v>43</v>
      </c>
      <c r="C7">
        <v>89</v>
      </c>
    </row>
    <row r="8" spans="2:11" x14ac:dyDescent="0.2">
      <c r="B8" t="s">
        <v>42</v>
      </c>
      <c r="C8">
        <v>90</v>
      </c>
    </row>
    <row r="9" spans="2:11" x14ac:dyDescent="0.2">
      <c r="B9" t="s">
        <v>44</v>
      </c>
      <c r="C9">
        <v>100</v>
      </c>
    </row>
    <row r="10" spans="2:11" x14ac:dyDescent="0.2">
      <c r="B10" t="s">
        <v>42</v>
      </c>
      <c r="C10">
        <v>100</v>
      </c>
    </row>
    <row r="11" spans="2:11" x14ac:dyDescent="0.2">
      <c r="B11" t="s">
        <v>42</v>
      </c>
      <c r="C11">
        <v>90</v>
      </c>
    </row>
    <row r="12" spans="2:11" x14ac:dyDescent="0.2">
      <c r="B12" t="s">
        <v>42</v>
      </c>
      <c r="C12">
        <v>98</v>
      </c>
    </row>
    <row r="13" spans="2:11" x14ac:dyDescent="0.2">
      <c r="B13" t="s">
        <v>44</v>
      </c>
      <c r="C13">
        <v>100</v>
      </c>
    </row>
    <row r="14" spans="2:11" x14ac:dyDescent="0.2">
      <c r="B14" t="s">
        <v>44</v>
      </c>
      <c r="C14">
        <v>100</v>
      </c>
    </row>
    <row r="15" spans="2:11" x14ac:dyDescent="0.2">
      <c r="B15" t="s">
        <v>42</v>
      </c>
      <c r="C15">
        <v>93</v>
      </c>
    </row>
    <row r="16" spans="2:11" x14ac:dyDescent="0.2">
      <c r="B16" t="s">
        <v>44</v>
      </c>
      <c r="C16">
        <v>100</v>
      </c>
    </row>
    <row r="17" spans="2:3" x14ac:dyDescent="0.2">
      <c r="B17" t="s">
        <v>44</v>
      </c>
      <c r="C17">
        <v>100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83156-73CD-0548-B567-857F707DFBF1}">
  <dimension ref="B2:K17"/>
  <sheetViews>
    <sheetView workbookViewId="0">
      <selection activeCell="H35" sqref="H35"/>
    </sheetView>
  </sheetViews>
  <sheetFormatPr baseColWidth="10" defaultRowHeight="16" x14ac:dyDescent="0.2"/>
  <cols>
    <col min="2" max="2" width="23.6640625" bestFit="1" customWidth="1"/>
    <col min="6" max="6" width="23.6640625" bestFit="1" customWidth="1"/>
    <col min="10" max="10" width="12" bestFit="1" customWidth="1"/>
  </cols>
  <sheetData>
    <row r="2" spans="2:11" ht="19" x14ac:dyDescent="0.25">
      <c r="B2" s="1" t="s">
        <v>12</v>
      </c>
      <c r="C2" s="1"/>
      <c r="D2" s="1"/>
      <c r="E2" s="1"/>
      <c r="F2" s="1" t="s">
        <v>12</v>
      </c>
      <c r="G2" s="1"/>
      <c r="H2" s="1"/>
      <c r="I2" s="1"/>
      <c r="J2" s="1" t="s">
        <v>15</v>
      </c>
      <c r="K2" s="1"/>
    </row>
    <row r="3" spans="2:11" ht="19" x14ac:dyDescent="0.25">
      <c r="B3" s="2" t="s">
        <v>13</v>
      </c>
      <c r="C3" s="2" t="s">
        <v>14</v>
      </c>
      <c r="D3" s="1"/>
      <c r="E3" s="1"/>
      <c r="F3" s="2" t="s">
        <v>13</v>
      </c>
      <c r="G3" s="2" t="s">
        <v>14</v>
      </c>
      <c r="H3" s="1"/>
      <c r="I3" s="1"/>
      <c r="J3" s="2" t="s">
        <v>16</v>
      </c>
      <c r="K3" s="3">
        <f>(SUM(C:C)/(100*(COUNT(C:C))))</f>
        <v>0.96571428571428575</v>
      </c>
    </row>
    <row r="4" spans="2:11" ht="19" x14ac:dyDescent="0.25">
      <c r="B4" t="s">
        <v>42</v>
      </c>
      <c r="C4">
        <v>95</v>
      </c>
      <c r="F4" t="s">
        <v>45</v>
      </c>
      <c r="G4">
        <v>80</v>
      </c>
      <c r="J4" s="2" t="s">
        <v>17</v>
      </c>
      <c r="K4" s="3">
        <f>(SUM(G:G)/(100*(COUNT(G:G))))</f>
        <v>0.90333333333333332</v>
      </c>
    </row>
    <row r="5" spans="2:11" x14ac:dyDescent="0.2">
      <c r="B5" t="s">
        <v>42</v>
      </c>
      <c r="C5">
        <v>97</v>
      </c>
      <c r="F5" t="s">
        <v>45</v>
      </c>
      <c r="G5">
        <v>93</v>
      </c>
    </row>
    <row r="6" spans="2:11" ht="19" x14ac:dyDescent="0.25">
      <c r="B6" t="s">
        <v>42</v>
      </c>
      <c r="C6">
        <v>90</v>
      </c>
      <c r="F6" t="s">
        <v>46</v>
      </c>
      <c r="G6">
        <v>98</v>
      </c>
      <c r="J6" s="1" t="s">
        <v>18</v>
      </c>
      <c r="K6" s="4">
        <f>0.4*K3+0.6*K4</f>
        <v>0.92828571428571427</v>
      </c>
    </row>
    <row r="7" spans="2:11" x14ac:dyDescent="0.2">
      <c r="B7" t="s">
        <v>44</v>
      </c>
      <c r="C7">
        <v>100</v>
      </c>
    </row>
    <row r="8" spans="2:11" x14ac:dyDescent="0.2">
      <c r="B8" t="s">
        <v>44</v>
      </c>
      <c r="C8">
        <v>100</v>
      </c>
    </row>
    <row r="9" spans="2:11" x14ac:dyDescent="0.2">
      <c r="B9" t="s">
        <v>43</v>
      </c>
      <c r="C9">
        <v>89</v>
      </c>
    </row>
    <row r="10" spans="2:11" x14ac:dyDescent="0.2">
      <c r="B10" t="s">
        <v>42</v>
      </c>
      <c r="C10">
        <v>100</v>
      </c>
    </row>
    <row r="11" spans="2:11" x14ac:dyDescent="0.2">
      <c r="B11" t="s">
        <v>44</v>
      </c>
      <c r="C11">
        <v>100</v>
      </c>
    </row>
    <row r="12" spans="2:11" x14ac:dyDescent="0.2">
      <c r="B12" t="s">
        <v>42</v>
      </c>
      <c r="C12">
        <v>98</v>
      </c>
    </row>
    <row r="13" spans="2:11" x14ac:dyDescent="0.2">
      <c r="B13" t="s">
        <v>42</v>
      </c>
      <c r="C13">
        <v>93</v>
      </c>
    </row>
    <row r="14" spans="2:11" x14ac:dyDescent="0.2">
      <c r="B14" t="s">
        <v>44</v>
      </c>
      <c r="C14">
        <v>100</v>
      </c>
    </row>
    <row r="15" spans="2:11" x14ac:dyDescent="0.2">
      <c r="B15" t="s">
        <v>44</v>
      </c>
      <c r="C15">
        <v>100</v>
      </c>
    </row>
    <row r="16" spans="2:11" x14ac:dyDescent="0.2">
      <c r="B16" t="s">
        <v>42</v>
      </c>
      <c r="C16">
        <v>90</v>
      </c>
    </row>
    <row r="17" spans="2:3" x14ac:dyDescent="0.2">
      <c r="B17" t="s">
        <v>42</v>
      </c>
      <c r="C17">
        <v>100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3453E-8692-624B-8347-200987336DFF}">
  <dimension ref="A2:S14"/>
  <sheetViews>
    <sheetView topLeftCell="B1" zoomScale="117" workbookViewId="0">
      <selection activeCell="H32" sqref="H32"/>
    </sheetView>
  </sheetViews>
  <sheetFormatPr baseColWidth="10" defaultRowHeight="16" x14ac:dyDescent="0.2"/>
  <cols>
    <col min="2" max="2" width="22.33203125" bestFit="1" customWidth="1"/>
    <col min="3" max="3" width="13.33203125" bestFit="1" customWidth="1"/>
    <col min="4" max="4" width="14.6640625" bestFit="1" customWidth="1"/>
    <col min="5" max="5" width="14.83203125" bestFit="1" customWidth="1"/>
    <col min="8" max="8" width="22.33203125" bestFit="1" customWidth="1"/>
    <col min="9" max="9" width="13.33203125" bestFit="1" customWidth="1"/>
    <col min="10" max="10" width="14.6640625" bestFit="1" customWidth="1"/>
    <col min="11" max="11" width="14.83203125" bestFit="1" customWidth="1"/>
    <col min="14" max="14" width="11.6640625" bestFit="1" customWidth="1"/>
  </cols>
  <sheetData>
    <row r="2" spans="1:19" ht="22" x14ac:dyDescent="0.3">
      <c r="A2" s="1"/>
      <c r="B2" s="1" t="s">
        <v>36</v>
      </c>
      <c r="C2" s="1"/>
      <c r="D2" s="1"/>
      <c r="E2" s="1"/>
      <c r="F2" s="1"/>
      <c r="H2" s="1" t="s">
        <v>37</v>
      </c>
      <c r="N2" s="25" t="s">
        <v>38</v>
      </c>
    </row>
    <row r="3" spans="1:19" ht="19" x14ac:dyDescent="0.25">
      <c r="A3" s="1"/>
      <c r="B3" s="9" t="s">
        <v>19</v>
      </c>
      <c r="C3" s="10" t="s">
        <v>20</v>
      </c>
      <c r="D3" s="10" t="s">
        <v>11</v>
      </c>
      <c r="E3" s="11" t="s">
        <v>21</v>
      </c>
      <c r="F3" s="1"/>
      <c r="H3" s="9" t="s">
        <v>19</v>
      </c>
      <c r="I3" s="10" t="s">
        <v>20</v>
      </c>
      <c r="J3" s="10" t="s">
        <v>11</v>
      </c>
      <c r="K3" s="11" t="s">
        <v>21</v>
      </c>
      <c r="N3" s="9" t="s">
        <v>39</v>
      </c>
      <c r="O3" s="26">
        <v>0.4</v>
      </c>
    </row>
    <row r="4" spans="1:19" ht="19" x14ac:dyDescent="0.25">
      <c r="B4" s="12" t="s">
        <v>22</v>
      </c>
      <c r="C4" s="15">
        <f>'Q1'!K6</f>
        <v>0.89828571428571435</v>
      </c>
      <c r="D4" t="str">
        <f>VLOOKUP(C4,GradeTable!H3:J11,3,TRUE)</f>
        <v>B+</v>
      </c>
      <c r="E4" s="6">
        <f>VLOOKUP(D4,GradeTable!J3:K11,2,FALSE)</f>
        <v>3.5</v>
      </c>
      <c r="H4" s="12" t="s">
        <v>22</v>
      </c>
      <c r="I4" s="15">
        <f>'Q1'!K6</f>
        <v>0.89828571428571435</v>
      </c>
      <c r="J4" t="str">
        <f>VLOOKUP(I4,GradeTable!B3:D8,3,TRUE)</f>
        <v>B</v>
      </c>
      <c r="K4" s="6">
        <f>VLOOKUP(J4,GradeTable!D3:E8,2,FALSE)</f>
        <v>4</v>
      </c>
      <c r="N4" s="27" t="s">
        <v>40</v>
      </c>
      <c r="O4" s="28">
        <v>0.2</v>
      </c>
    </row>
    <row r="5" spans="1:19" ht="19" x14ac:dyDescent="0.25">
      <c r="B5" s="12" t="s">
        <v>23</v>
      </c>
      <c r="C5" s="15">
        <f>'Q2'!K6</f>
        <v>0.90400000000000003</v>
      </c>
      <c r="D5" t="str">
        <f>VLOOKUP(C5,GradeTable!H4:J12,3,TRUE)</f>
        <v>A</v>
      </c>
      <c r="E5" s="6">
        <f>VLOOKUP(D5,GradeTable!J4:K12,2,FALSE)</f>
        <v>4</v>
      </c>
      <c r="H5" s="12" t="s">
        <v>23</v>
      </c>
      <c r="I5" s="15">
        <f>'Q2'!K6</f>
        <v>0.90400000000000003</v>
      </c>
      <c r="J5" t="str">
        <f>VLOOKUP(I5,GradeTable!B4:D9,3,TRUE)</f>
        <v>A</v>
      </c>
      <c r="K5" s="6">
        <f>VLOOKUP(J5,GradeTable!D4:E9,2,FALSE)</f>
        <v>5</v>
      </c>
      <c r="N5" s="29" t="s">
        <v>41</v>
      </c>
      <c r="O5" s="30">
        <v>0.5</v>
      </c>
    </row>
    <row r="6" spans="1:19" x14ac:dyDescent="0.2">
      <c r="B6" s="12" t="s">
        <v>25</v>
      </c>
      <c r="C6" s="16">
        <v>0.9</v>
      </c>
      <c r="D6" t="str">
        <f>VLOOKUP(C6,GradeTable!H3:J11,3,TRUE)</f>
        <v>A</v>
      </c>
      <c r="E6" s="6">
        <f>VLOOKUP(D6,GradeTable!J3:K11,2,FALSE)</f>
        <v>4</v>
      </c>
      <c r="H6" s="12" t="s">
        <v>25</v>
      </c>
      <c r="I6" s="16">
        <v>0.98</v>
      </c>
      <c r="J6" t="str">
        <f>VLOOKUP(I6,GradeTable!B3:D8,3,TRUE)</f>
        <v>A</v>
      </c>
      <c r="K6" s="6">
        <f>VLOOKUP(J6,GradeTable!D3:E8,2,FALSE)</f>
        <v>5</v>
      </c>
    </row>
    <row r="7" spans="1:19" x14ac:dyDescent="0.2">
      <c r="B7" s="12" t="s">
        <v>24</v>
      </c>
      <c r="C7" s="15">
        <f>'Q3'!K6</f>
        <v>0.89657142857142846</v>
      </c>
      <c r="D7" t="str">
        <f>VLOOKUP(C7,GradeTable!H6:J14,3,TRUE)</f>
        <v>B+</v>
      </c>
      <c r="E7" s="6">
        <f>VLOOKUP(D7,GradeTable!J6:K14,2,FALSE)</f>
        <v>3.5</v>
      </c>
      <c r="H7" s="12" t="s">
        <v>24</v>
      </c>
      <c r="I7" s="15">
        <f>'Q3'!K6</f>
        <v>0.89657142857142846</v>
      </c>
      <c r="J7" t="str">
        <f>VLOOKUP(I7,GradeTable!B6:D11,3,TRUE)</f>
        <v>B</v>
      </c>
      <c r="K7" s="6">
        <f>VLOOKUP(J7,GradeTable!D6:E11,2,FALSE)</f>
        <v>4</v>
      </c>
    </row>
    <row r="8" spans="1:19" x14ac:dyDescent="0.2">
      <c r="B8" s="12" t="s">
        <v>26</v>
      </c>
      <c r="C8" s="15">
        <f>'Q4'!K6</f>
        <v>0.92828571428571427</v>
      </c>
      <c r="D8" t="str">
        <f>VLOOKUP(C8,GradeTable!H7:J15,3,TRUE)</f>
        <v>A</v>
      </c>
      <c r="E8" s="6">
        <f>VLOOKUP(D8,GradeTable!J7:K15,2,FALSE)</f>
        <v>4</v>
      </c>
      <c r="H8" s="12" t="s">
        <v>26</v>
      </c>
      <c r="I8" s="15">
        <f>'Q4'!K6</f>
        <v>0.92828571428571427</v>
      </c>
      <c r="J8" t="str">
        <f>VLOOKUP(I8,GradeTable!B7:D12,3,TRUE)</f>
        <v>A</v>
      </c>
      <c r="K8" s="6">
        <f>VLOOKUP(J8,GradeTable!D7:E12,2,FALSE)</f>
        <v>5</v>
      </c>
    </row>
    <row r="9" spans="1:19" ht="17" thickBot="1" x14ac:dyDescent="0.25">
      <c r="B9" s="13" t="s">
        <v>27</v>
      </c>
      <c r="C9" s="17">
        <v>0.98</v>
      </c>
      <c r="D9" s="5" t="str">
        <f>VLOOKUP(C9,GradeTable!H3:J11,3,TRUE)</f>
        <v>A</v>
      </c>
      <c r="E9" s="8">
        <f>VLOOKUP(D9,GradeTable!J3:K11,2,FALSE)</f>
        <v>4</v>
      </c>
      <c r="H9" s="13" t="s">
        <v>27</v>
      </c>
      <c r="I9" s="17">
        <v>0.97</v>
      </c>
      <c r="J9" s="5" t="str">
        <f>VLOOKUP(I9,GradeTable!B3:D8,3,TRUE)</f>
        <v>A</v>
      </c>
      <c r="K9" s="8">
        <f>VLOOKUP(J9,GradeTable!D3:E8,2,FALSE)</f>
        <v>5</v>
      </c>
    </row>
    <row r="10" spans="1:19" ht="17" thickTop="1" x14ac:dyDescent="0.2">
      <c r="B10" s="12" t="s">
        <v>28</v>
      </c>
      <c r="C10" s="15">
        <f>C4*O3+C5*O3+C6*O4</f>
        <v>0.90091428571428589</v>
      </c>
      <c r="D10" s="6" t="str">
        <f>VLOOKUP(C10,GradeTable!H3:J11,3,TRUE)</f>
        <v>A</v>
      </c>
      <c r="H10" s="12" t="s">
        <v>28</v>
      </c>
      <c r="I10" s="15">
        <f>I4*O3+I5*O3+I6*O4</f>
        <v>0.91691428571428579</v>
      </c>
      <c r="J10" t="str">
        <f>VLOOKUP(I10,GradeTable!B3:D8,3,TRUE)</f>
        <v>A</v>
      </c>
      <c r="K10" s="6">
        <f>K4*O3+K5*O3+K6*O4</f>
        <v>4.5999999999999996</v>
      </c>
    </row>
    <row r="11" spans="1:19" ht="20" thickBot="1" x14ac:dyDescent="0.3">
      <c r="B11" s="12" t="s">
        <v>29</v>
      </c>
      <c r="C11" s="15">
        <f>C7*O3+C8*O3+C9*O4</f>
        <v>0.92594285714285718</v>
      </c>
      <c r="D11" s="6" t="str">
        <f>VLOOKUP(C11,GradeTable!H3:J11,3,TRUE)</f>
        <v>A</v>
      </c>
      <c r="H11" s="13" t="s">
        <v>29</v>
      </c>
      <c r="I11" s="31">
        <f>I7*O3+I8*O3+I9*O4</f>
        <v>0.92394285714285718</v>
      </c>
      <c r="J11" s="5" t="str">
        <f>VLOOKUP(I11,GradeTable!B4:D9,3,TRUE)</f>
        <v>A</v>
      </c>
      <c r="K11" s="8">
        <f>K7*O3+K8*O3+K9*O4</f>
        <v>4.5999999999999996</v>
      </c>
      <c r="M11" s="1"/>
      <c r="S11" s="24"/>
    </row>
    <row r="12" spans="1:19" ht="17" thickTop="1" x14ac:dyDescent="0.2">
      <c r="B12" s="12" t="s">
        <v>30</v>
      </c>
      <c r="C12" s="15">
        <f>C10*O5+C11*O5</f>
        <v>0.91342857142857148</v>
      </c>
      <c r="D12" s="6" t="str">
        <f>VLOOKUP(C12,GradeTable!H3:J11,3,TRUE)</f>
        <v>A</v>
      </c>
    </row>
    <row r="13" spans="1:19" ht="17" thickBot="1" x14ac:dyDescent="0.25">
      <c r="B13" s="13" t="s">
        <v>31</v>
      </c>
      <c r="C13" s="5">
        <f>(E4*O3+E5*O3+E6*O4)*O5+(E7*O3+E8*O3+E9*O4)*O5</f>
        <v>3.8</v>
      </c>
      <c r="D13" s="8" t="str">
        <f>VLOOKUP(C13,GradeTable!J14:K22,2,TRUE)</f>
        <v>B+</v>
      </c>
    </row>
    <row r="14" spans="1:19" ht="17" thickTop="1" x14ac:dyDescent="0.2">
      <c r="B14" s="14" t="s">
        <v>32</v>
      </c>
      <c r="C14" s="7" t="str">
        <f>IF(VLOOKUP(D11,GradeTable!J3:K11,2,FALSE)&gt;VLOOKUP(D12,GradeTable!J3:K11,2,FALSE),D11,D12)</f>
        <v>A</v>
      </c>
    </row>
  </sheetData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2F8D9-23C9-D549-9BD8-8E7A06EA5945}">
  <sheetPr>
    <outlinePr summaryBelow="0"/>
  </sheetPr>
  <dimension ref="B1:H24"/>
  <sheetViews>
    <sheetView showGridLines="0" workbookViewId="0">
      <selection activeCell="D28" sqref="D28"/>
    </sheetView>
  </sheetViews>
  <sheetFormatPr baseColWidth="10" defaultRowHeight="16" outlineLevelRow="1" outlineLevelCol="1" x14ac:dyDescent="0.2"/>
  <cols>
    <col min="3" max="3" width="9.83203125" bestFit="1" customWidth="1"/>
    <col min="4" max="8" width="15.33203125" bestFit="1" customWidth="1" outlineLevel="1"/>
  </cols>
  <sheetData>
    <row r="1" spans="2:8" ht="17" thickBot="1" x14ac:dyDescent="0.25"/>
    <row r="2" spans="2:8" ht="19" x14ac:dyDescent="0.25">
      <c r="B2" s="34" t="s">
        <v>55</v>
      </c>
      <c r="C2" s="34"/>
      <c r="D2" s="39"/>
      <c r="E2" s="39"/>
      <c r="F2" s="39"/>
      <c r="G2" s="39"/>
      <c r="H2" s="39"/>
    </row>
    <row r="3" spans="2:8" ht="19" collapsed="1" x14ac:dyDescent="0.25">
      <c r="B3" s="33"/>
      <c r="C3" s="33"/>
      <c r="D3" s="40" t="s">
        <v>57</v>
      </c>
      <c r="E3" s="40" t="s">
        <v>49</v>
      </c>
      <c r="F3" s="40" t="s">
        <v>51</v>
      </c>
      <c r="G3" s="40" t="s">
        <v>52</v>
      </c>
      <c r="H3" s="40" t="s">
        <v>54</v>
      </c>
    </row>
    <row r="4" spans="2:8" ht="48" hidden="1" outlineLevel="1" x14ac:dyDescent="0.2">
      <c r="B4" s="36"/>
      <c r="C4" s="36"/>
      <c r="E4" s="42" t="s">
        <v>50</v>
      </c>
      <c r="F4" s="42" t="s">
        <v>50</v>
      </c>
      <c r="G4" s="42" t="s">
        <v>53</v>
      </c>
      <c r="H4" s="42" t="s">
        <v>53</v>
      </c>
    </row>
    <row r="5" spans="2:8" x14ac:dyDescent="0.2">
      <c r="B5" s="37" t="s">
        <v>56</v>
      </c>
      <c r="C5" s="37"/>
      <c r="D5" s="35"/>
      <c r="E5" s="35"/>
      <c r="F5" s="35"/>
      <c r="G5" s="35"/>
      <c r="H5" s="35"/>
    </row>
    <row r="6" spans="2:8" outlineLevel="1" x14ac:dyDescent="0.2">
      <c r="B6" s="36"/>
      <c r="C6" s="36" t="s">
        <v>62</v>
      </c>
      <c r="D6" s="44">
        <v>0.89828571428571402</v>
      </c>
      <c r="E6" s="41">
        <v>0.9</v>
      </c>
      <c r="F6" s="15"/>
      <c r="G6" s="15">
        <v>0.89828571428571402</v>
      </c>
      <c r="H6" s="15"/>
    </row>
    <row r="7" spans="2:8" outlineLevel="1" x14ac:dyDescent="0.2">
      <c r="B7" s="36"/>
      <c r="C7" s="36" t="s">
        <v>63</v>
      </c>
      <c r="D7" s="44">
        <v>0.90400000000000003</v>
      </c>
      <c r="E7" s="41">
        <v>0.9</v>
      </c>
      <c r="F7" s="15"/>
      <c r="G7" s="15">
        <v>0.90400000000000003</v>
      </c>
      <c r="H7" s="15"/>
    </row>
    <row r="8" spans="2:8" outlineLevel="1" x14ac:dyDescent="0.2">
      <c r="B8" s="36"/>
      <c r="C8" s="36" t="s">
        <v>64</v>
      </c>
      <c r="D8" s="44">
        <v>0.9</v>
      </c>
      <c r="E8" s="41">
        <v>0.9</v>
      </c>
      <c r="F8" s="15"/>
      <c r="G8" s="41">
        <v>0.6</v>
      </c>
      <c r="H8" s="15"/>
    </row>
    <row r="9" spans="2:8" outlineLevel="1" x14ac:dyDescent="0.2">
      <c r="B9" s="36"/>
      <c r="C9" s="36" t="s">
        <v>65</v>
      </c>
      <c r="D9" s="44">
        <v>0.89657142857142802</v>
      </c>
      <c r="E9" s="41">
        <v>0.9</v>
      </c>
      <c r="F9" s="15"/>
      <c r="G9" s="15">
        <v>0.89657142857142802</v>
      </c>
      <c r="H9" s="15"/>
    </row>
    <row r="10" spans="2:8" outlineLevel="1" x14ac:dyDescent="0.2">
      <c r="B10" s="36"/>
      <c r="C10" s="36" t="s">
        <v>66</v>
      </c>
      <c r="D10" s="44">
        <v>0.92828571428571405</v>
      </c>
      <c r="E10" s="41">
        <v>0.9</v>
      </c>
      <c r="F10" s="15"/>
      <c r="G10" s="15">
        <v>0.92828571428571405</v>
      </c>
      <c r="H10" s="15"/>
    </row>
    <row r="11" spans="2:8" outlineLevel="1" x14ac:dyDescent="0.2">
      <c r="B11" s="36"/>
      <c r="C11" s="36" t="s">
        <v>67</v>
      </c>
      <c r="D11" s="44">
        <v>0.98</v>
      </c>
      <c r="E11" s="41">
        <v>0.9</v>
      </c>
      <c r="F11" s="15"/>
      <c r="G11" s="15">
        <v>0.98</v>
      </c>
      <c r="H11" s="15"/>
    </row>
    <row r="12" spans="2:8" outlineLevel="1" x14ac:dyDescent="0.2">
      <c r="B12" s="36"/>
      <c r="C12" s="36" t="s">
        <v>68</v>
      </c>
      <c r="D12" s="43">
        <v>0.89828571428571402</v>
      </c>
      <c r="E12" s="15"/>
      <c r="F12" s="41">
        <v>0.9</v>
      </c>
      <c r="G12" s="15"/>
      <c r="H12" s="15">
        <v>0.89828571428571402</v>
      </c>
    </row>
    <row r="13" spans="2:8" outlineLevel="1" x14ac:dyDescent="0.2">
      <c r="B13" s="36"/>
      <c r="C13" s="36" t="s">
        <v>69</v>
      </c>
      <c r="D13" s="43">
        <v>0.90400000000000003</v>
      </c>
      <c r="E13" s="15"/>
      <c r="F13" s="41">
        <v>0.9</v>
      </c>
      <c r="G13" s="15"/>
      <c r="H13" s="15">
        <v>0.90400000000000003</v>
      </c>
    </row>
    <row r="14" spans="2:8" outlineLevel="1" x14ac:dyDescent="0.2">
      <c r="B14" s="36"/>
      <c r="C14" s="36" t="s">
        <v>70</v>
      </c>
      <c r="D14" s="43">
        <v>0.6</v>
      </c>
      <c r="E14" s="15"/>
      <c r="F14" s="41">
        <v>0.9</v>
      </c>
      <c r="G14" s="15"/>
      <c r="H14" s="41">
        <v>0.6</v>
      </c>
    </row>
    <row r="15" spans="2:8" outlineLevel="1" x14ac:dyDescent="0.2">
      <c r="B15" s="36"/>
      <c r="C15" s="36" t="s">
        <v>71</v>
      </c>
      <c r="D15" s="43">
        <v>0.89657142857142802</v>
      </c>
      <c r="E15" s="15"/>
      <c r="F15" s="41">
        <v>0.9</v>
      </c>
      <c r="G15" s="15"/>
      <c r="H15" s="15">
        <v>0.89657142857142802</v>
      </c>
    </row>
    <row r="16" spans="2:8" outlineLevel="1" x14ac:dyDescent="0.2">
      <c r="B16" s="36"/>
      <c r="C16" s="36" t="s">
        <v>72</v>
      </c>
      <c r="D16" s="43">
        <v>0.92828571428571405</v>
      </c>
      <c r="E16" s="15"/>
      <c r="F16" s="41">
        <v>0.9</v>
      </c>
      <c r="G16" s="15"/>
      <c r="H16" s="15">
        <v>0.92828571428571405</v>
      </c>
    </row>
    <row r="17" spans="2:8" outlineLevel="1" x14ac:dyDescent="0.2">
      <c r="B17" s="36"/>
      <c r="C17" s="36" t="s">
        <v>73</v>
      </c>
      <c r="D17" s="43">
        <v>0.97</v>
      </c>
      <c r="E17" s="15"/>
      <c r="F17" s="41">
        <v>0.9</v>
      </c>
      <c r="G17" s="15"/>
      <c r="H17" s="15">
        <v>0.97</v>
      </c>
    </row>
    <row r="18" spans="2:8" x14ac:dyDescent="0.2">
      <c r="B18" s="37" t="s">
        <v>58</v>
      </c>
      <c r="C18" s="37"/>
      <c r="D18" s="35"/>
      <c r="E18" s="35"/>
      <c r="F18" s="35"/>
      <c r="G18" s="35"/>
      <c r="H18" s="35"/>
    </row>
    <row r="19" spans="2:8" outlineLevel="1" x14ac:dyDescent="0.2">
      <c r="B19" s="36"/>
      <c r="C19" s="36" t="s">
        <v>74</v>
      </c>
      <c r="D19" t="s">
        <v>0</v>
      </c>
      <c r="E19" t="s">
        <v>0</v>
      </c>
      <c r="G19" t="s">
        <v>0</v>
      </c>
    </row>
    <row r="20" spans="2:8" outlineLevel="1" x14ac:dyDescent="0.2">
      <c r="B20" s="36"/>
      <c r="C20" s="36" t="s">
        <v>75</v>
      </c>
      <c r="D20" t="s">
        <v>9</v>
      </c>
      <c r="F20" t="s">
        <v>0</v>
      </c>
      <c r="H20" t="s">
        <v>9</v>
      </c>
    </row>
    <row r="21" spans="2:8" ht="17" outlineLevel="1" thickBot="1" x14ac:dyDescent="0.25">
      <c r="B21" s="38"/>
      <c r="C21" s="38" t="s">
        <v>76</v>
      </c>
      <c r="D21" s="32" t="s">
        <v>0</v>
      </c>
      <c r="E21" s="32"/>
      <c r="F21" s="32" t="s">
        <v>0</v>
      </c>
      <c r="G21" s="32"/>
      <c r="H21" s="32" t="s">
        <v>0</v>
      </c>
    </row>
    <row r="22" spans="2:8" x14ac:dyDescent="0.2">
      <c r="B22" t="s">
        <v>59</v>
      </c>
    </row>
    <row r="23" spans="2:8" x14ac:dyDescent="0.2">
      <c r="B23" t="s">
        <v>60</v>
      </c>
    </row>
    <row r="24" spans="2:8" x14ac:dyDescent="0.2">
      <c r="B24" t="s">
        <v>61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2F0D29-46C0-D840-A96E-3C22E57CA0BC}">
  <dimension ref="A2:O14"/>
  <sheetViews>
    <sheetView zoomScale="92" workbookViewId="0">
      <selection activeCell="J11" sqref="J11"/>
    </sheetView>
  </sheetViews>
  <sheetFormatPr baseColWidth="10" defaultRowHeight="16" x14ac:dyDescent="0.2"/>
  <cols>
    <col min="2" max="2" width="20.33203125" bestFit="1" customWidth="1"/>
    <col min="3" max="3" width="12" bestFit="1" customWidth="1"/>
    <col min="4" max="4" width="13" bestFit="1" customWidth="1"/>
    <col min="5" max="5" width="13.5" bestFit="1" customWidth="1"/>
    <col min="8" max="8" width="20.83203125" bestFit="1" customWidth="1"/>
    <col min="9" max="9" width="12" bestFit="1" customWidth="1"/>
    <col min="10" max="10" width="13" bestFit="1" customWidth="1"/>
    <col min="11" max="11" width="13.5" bestFit="1" customWidth="1"/>
  </cols>
  <sheetData>
    <row r="2" spans="1:15" ht="22" x14ac:dyDescent="0.3">
      <c r="A2" s="1"/>
      <c r="B2" s="1" t="s">
        <v>36</v>
      </c>
      <c r="C2" s="1"/>
      <c r="D2" s="1"/>
      <c r="E2" s="1"/>
      <c r="F2" s="1"/>
      <c r="H2" s="1" t="s">
        <v>37</v>
      </c>
      <c r="N2" s="25" t="s">
        <v>38</v>
      </c>
    </row>
    <row r="3" spans="1:15" ht="19" x14ac:dyDescent="0.25">
      <c r="A3" s="1"/>
      <c r="B3" s="9" t="s">
        <v>19</v>
      </c>
      <c r="C3" s="10" t="s">
        <v>20</v>
      </c>
      <c r="D3" s="10" t="s">
        <v>11</v>
      </c>
      <c r="E3" s="11" t="s">
        <v>21</v>
      </c>
      <c r="F3" s="1"/>
      <c r="H3" s="9" t="s">
        <v>19</v>
      </c>
      <c r="I3" s="10" t="s">
        <v>20</v>
      </c>
      <c r="J3" s="10" t="s">
        <v>11</v>
      </c>
      <c r="K3" s="11" t="s">
        <v>21</v>
      </c>
      <c r="N3" s="9" t="s">
        <v>39</v>
      </c>
      <c r="O3" s="26">
        <v>0.4</v>
      </c>
    </row>
    <row r="4" spans="1:15" ht="19" x14ac:dyDescent="0.25">
      <c r="B4" s="12" t="s">
        <v>22</v>
      </c>
      <c r="C4" s="15">
        <v>0.89828571428571402</v>
      </c>
      <c r="D4" t="str">
        <f>VLOOKUP(C4,GradeTable!H3:J11,3,TRUE)</f>
        <v>B+</v>
      </c>
      <c r="E4" s="6">
        <f>VLOOKUP(D4,GradeTable!J3:K11,2,FALSE)</f>
        <v>3.5</v>
      </c>
      <c r="H4" s="12" t="s">
        <v>22</v>
      </c>
      <c r="I4" s="15">
        <v>0.89828571428571402</v>
      </c>
      <c r="J4" t="str">
        <f>VLOOKUP(I4,GradeTable!B3:D8,3,TRUE)</f>
        <v>B</v>
      </c>
      <c r="K4" s="6">
        <f>VLOOKUP(J4,GradeTable!D3:E8,2,FALSE)</f>
        <v>4</v>
      </c>
      <c r="N4" s="27" t="s">
        <v>40</v>
      </c>
      <c r="O4" s="28">
        <v>0.2</v>
      </c>
    </row>
    <row r="5" spans="1:15" ht="19" x14ac:dyDescent="0.25">
      <c r="B5" s="12" t="s">
        <v>23</v>
      </c>
      <c r="C5" s="15">
        <v>0.90400000000000003</v>
      </c>
      <c r="D5" t="str">
        <f>VLOOKUP(C5,GradeTable!H4:J12,3,TRUE)</f>
        <v>A</v>
      </c>
      <c r="E5" s="6">
        <f>VLOOKUP(D5,GradeTable!J4:K12,2,FALSE)</f>
        <v>4</v>
      </c>
      <c r="H5" s="12" t="s">
        <v>23</v>
      </c>
      <c r="I5" s="15">
        <v>0.90400000000000003</v>
      </c>
      <c r="J5" t="str">
        <f>VLOOKUP(I5,GradeTable!B4:D9,3,TRUE)</f>
        <v>A</v>
      </c>
      <c r="K5" s="6">
        <f>VLOOKUP(J5,GradeTable!D4:E9,2,FALSE)</f>
        <v>5</v>
      </c>
      <c r="N5" s="29" t="s">
        <v>41</v>
      </c>
      <c r="O5" s="30">
        <v>0.5</v>
      </c>
    </row>
    <row r="6" spans="1:15" x14ac:dyDescent="0.2">
      <c r="B6" s="12" t="s">
        <v>25</v>
      </c>
      <c r="C6" s="16">
        <v>0.9</v>
      </c>
      <c r="D6" t="str">
        <f>VLOOKUP(C6,GradeTable!H3:J11,3,TRUE)</f>
        <v>A</v>
      </c>
      <c r="E6" s="6">
        <f>VLOOKUP(D6,GradeTable!J3:K11,2,FALSE)</f>
        <v>4</v>
      </c>
      <c r="H6" s="12" t="s">
        <v>25</v>
      </c>
      <c r="I6" s="16">
        <v>0.6</v>
      </c>
      <c r="J6" t="str">
        <f>VLOOKUP(I6,GradeTable!B3:D8,3,TRUE)</f>
        <v>D</v>
      </c>
      <c r="K6" s="6">
        <f>VLOOKUP(J6,GradeTable!D3:E8,2,FALSE)</f>
        <v>2</v>
      </c>
    </row>
    <row r="7" spans="1:15" x14ac:dyDescent="0.2">
      <c r="B7" s="12" t="s">
        <v>24</v>
      </c>
      <c r="C7" s="15">
        <v>0.89657142857142802</v>
      </c>
      <c r="D7" t="str">
        <f>VLOOKUP(C7,GradeTable!H6:J14,3,TRUE)</f>
        <v>B+</v>
      </c>
      <c r="E7" s="6">
        <f>VLOOKUP(D7,GradeTable!J6:K14,2,FALSE)</f>
        <v>3.5</v>
      </c>
      <c r="H7" s="12" t="s">
        <v>24</v>
      </c>
      <c r="I7" s="15">
        <v>0.89657142857142802</v>
      </c>
      <c r="J7" t="str">
        <f>VLOOKUP(I7,GradeTable!B6:D11,3,TRUE)</f>
        <v>B</v>
      </c>
      <c r="K7" s="6">
        <f>VLOOKUP(J7,GradeTable!D6:E11,2,FALSE)</f>
        <v>4</v>
      </c>
    </row>
    <row r="8" spans="1:15" x14ac:dyDescent="0.2">
      <c r="B8" s="12" t="s">
        <v>26</v>
      </c>
      <c r="C8" s="15">
        <v>0.92828571428571405</v>
      </c>
      <c r="D8" t="str">
        <f>VLOOKUP(C8,GradeTable!H7:J15,3,TRUE)</f>
        <v>A</v>
      </c>
      <c r="E8" s="6">
        <f>VLOOKUP(D8,GradeTable!J7:K15,2,FALSE)</f>
        <v>4</v>
      </c>
      <c r="H8" s="12" t="s">
        <v>26</v>
      </c>
      <c r="I8" s="15">
        <v>0.92828571428571405</v>
      </c>
      <c r="J8" t="str">
        <f>VLOOKUP(I8,GradeTable!B7:D12,3,TRUE)</f>
        <v>A</v>
      </c>
      <c r="K8" s="6">
        <f>VLOOKUP(J8,GradeTable!D7:E12,2,FALSE)</f>
        <v>5</v>
      </c>
    </row>
    <row r="9" spans="1:15" ht="17" thickBot="1" x14ac:dyDescent="0.25">
      <c r="B9" s="13" t="s">
        <v>27</v>
      </c>
      <c r="C9" s="17">
        <v>0.98</v>
      </c>
      <c r="D9" s="5" t="str">
        <f>VLOOKUP(C9,GradeTable!H3:J11,3,TRUE)</f>
        <v>A</v>
      </c>
      <c r="E9" s="8">
        <f>VLOOKUP(D9,GradeTable!J3:K11,2,FALSE)</f>
        <v>4</v>
      </c>
      <c r="H9" s="13" t="s">
        <v>27</v>
      </c>
      <c r="I9" s="17">
        <v>0.97</v>
      </c>
      <c r="J9" s="5" t="str">
        <f>VLOOKUP(I9,GradeTable!B3:D8,3,TRUE)</f>
        <v>A</v>
      </c>
      <c r="K9" s="8">
        <f>VLOOKUP(J9,GradeTable!D3:E8,2,FALSE)</f>
        <v>5</v>
      </c>
    </row>
    <row r="10" spans="1:15" ht="17" thickTop="1" x14ac:dyDescent="0.2">
      <c r="B10" s="12" t="s">
        <v>28</v>
      </c>
      <c r="C10" s="15">
        <f>C4*O3+C5*O3+C6*O4</f>
        <v>0.90091428571428567</v>
      </c>
      <c r="D10" s="6" t="str">
        <f>VLOOKUP(C10,GradeTable!H3:J11,3,TRUE)</f>
        <v>A</v>
      </c>
      <c r="H10" s="12" t="s">
        <v>28</v>
      </c>
      <c r="I10" s="15">
        <f>I4*O3+I5*O3+I6*O4</f>
        <v>0.84091428571428561</v>
      </c>
      <c r="J10" t="str">
        <f>VLOOKUP(I10,GradeTable!B3:D8,3,TRUE)</f>
        <v>B</v>
      </c>
      <c r="K10" s="6">
        <f>K4*O3+K5*O3+K6*O4</f>
        <v>4</v>
      </c>
    </row>
    <row r="11" spans="1:15" ht="20" thickBot="1" x14ac:dyDescent="0.3">
      <c r="B11" s="12" t="s">
        <v>29</v>
      </c>
      <c r="C11" s="15">
        <f>C7*O3+C8*O3+C9*O4</f>
        <v>0.92594285714285696</v>
      </c>
      <c r="D11" s="6" t="str">
        <f>VLOOKUP(C11,GradeTable!H3:J11,3,TRUE)</f>
        <v>A</v>
      </c>
      <c r="H11" s="13" t="s">
        <v>29</v>
      </c>
      <c r="I11" s="31">
        <f>I7*O3+I8*O3+I9*O4</f>
        <v>0.92394285714285695</v>
      </c>
      <c r="J11" s="5" t="str">
        <f>VLOOKUP(I11,GradeTable!B4:D9,3,TRUE)</f>
        <v>A</v>
      </c>
      <c r="K11" s="8">
        <f>K7*O3+K8*O3+K9*O4</f>
        <v>4.5999999999999996</v>
      </c>
      <c r="M11" s="1"/>
    </row>
    <row r="12" spans="1:15" ht="17" thickTop="1" x14ac:dyDescent="0.2">
      <c r="B12" s="12" t="s">
        <v>30</v>
      </c>
      <c r="C12" s="15">
        <f>C10*O5+C11*O5</f>
        <v>0.91342857142857126</v>
      </c>
      <c r="D12" s="6" t="str">
        <f>VLOOKUP(C12,GradeTable!H3:J11,3,TRUE)</f>
        <v>A</v>
      </c>
    </row>
    <row r="13" spans="1:15" ht="17" thickBot="1" x14ac:dyDescent="0.25">
      <c r="B13" s="13" t="s">
        <v>31</v>
      </c>
      <c r="C13" s="5">
        <f>(E4*O3+E5*O3+E6*O4)*O5+(E7*O3+E8*O3+E9*O4)*O5</f>
        <v>3.8</v>
      </c>
      <c r="D13" s="8" t="str">
        <f>VLOOKUP(C13,GradeTable!J14:K22,2,TRUE)</f>
        <v>B+</v>
      </c>
    </row>
    <row r="14" spans="1:15" ht="17" thickTop="1" x14ac:dyDescent="0.2">
      <c r="B14" s="14" t="s">
        <v>32</v>
      </c>
      <c r="C14" s="7" t="str">
        <f>IF(VLOOKUP(D11,GradeTable!J3:K11,2,FALSE)&gt;VLOOKUP(D12,GradeTable!J3:K11,2,FALSE),D11,D12)</f>
        <v>A</v>
      </c>
    </row>
  </sheetData>
  <scenarios current="3" show="3" sqref="C14 J10:J11">
    <scenario name="Straight A's - APS" locked="1" count="6" user="Medina, Blu" comment="Created by Medina, Blu on 9/16/2024_x000a_Modified by Medina, Blu on 9/17/2024">
      <inputCells r="C4" val="0.9"/>
      <inputCells r="C5" val="0.9"/>
      <inputCells r="C6" val="0.9" numFmtId="9"/>
      <inputCells r="C7" val="0.9"/>
      <inputCells r="C8" val="0.9"/>
      <inputCells r="C9" val="0.9" numFmtId="9"/>
    </scenario>
    <scenario name="Straight A's - NOVA" locked="1" count="6" user="Medina, Blu" comment="Created by Medina, Blu on 9/16/2024_x000a_Modified by Medina, Blu on 9/17/2024">
      <inputCells r="I4" val="0.9"/>
      <inputCells r="I5" val="0.9"/>
      <inputCells r="I6" val="0.9" numFmtId="9"/>
      <inputCells r="I7" val="0.9"/>
      <inputCells r="I8" val="0.9"/>
      <inputCells r="I9" val="0.9" numFmtId="9"/>
    </scenario>
    <scenario name="Rough Exam - APS" locked="1" count="1" user="Medina, Blu" comment="Created by Medina, Blu on 9/17/2024_x000a_Modified by Medina, Blu on 9/17/2024">
      <inputCells r="C6" val="0.6" numFmtId="9"/>
    </scenario>
    <scenario name="Rough Exam - Nova" locked="1" count="1" user="Medina, Blu" comment="Created by Medina, Blu on 9/17/2024_x000a_Modified by Medina, Blu on 9/17/2024">
      <inputCells r="I6" val="0.6" numFmtId="9"/>
    </scenario>
  </scenario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2A815-BC09-1B44-91B7-14D1DA940A4E}">
  <dimension ref="A1"/>
  <sheetViews>
    <sheetView tabSelected="1" workbookViewId="0">
      <selection activeCell="H35" sqref="H35"/>
    </sheetView>
  </sheetViews>
  <sheetFormatPr baseColWidth="10" defaultRowHeight="16" x14ac:dyDescent="0.2"/>
  <sheetData/>
  <pageMargins left="0.7" right="0.7" top="0.75" bottom="0.75" header="0.3" footer="0.3"/>
  <pageSetup orientation="portrait" horizontalDpi="0" verticalDpi="0"/>
  <drawing r:id="rId1"/>
  <legacyDrawing r:id="rId2"/>
  <oleObjects>
    <mc:AlternateContent xmlns:mc="http://schemas.openxmlformats.org/markup-compatibility/2006">
      <mc:Choice Requires="x14">
        <oleObject progId="Word.Document.12" shapeId="8193" r:id="rId3">
          <objectPr defaultSize="0" r:id="rId4">
            <anchor moveWithCells="1">
              <from>
                <xdr:col>1</xdr:col>
                <xdr:colOff>25400</xdr:colOff>
                <xdr:row>1</xdr:row>
                <xdr:rowOff>25400</xdr:rowOff>
              </from>
              <to>
                <xdr:col>8</xdr:col>
                <xdr:colOff>190500</xdr:colOff>
                <xdr:row>33</xdr:row>
                <xdr:rowOff>152400</xdr:rowOff>
              </to>
            </anchor>
          </objectPr>
        </oleObject>
      </mc:Choice>
      <mc:Fallback>
        <oleObject progId="Word.Document.12" shapeId="8193" r:id="rId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15</vt:i4>
      </vt:variant>
    </vt:vector>
  </HeadingPairs>
  <TitlesOfParts>
    <vt:vector size="24" baseType="lpstr">
      <vt:lpstr>GradeTable</vt:lpstr>
      <vt:lpstr>Q1</vt:lpstr>
      <vt:lpstr>Q2</vt:lpstr>
      <vt:lpstr>Q3</vt:lpstr>
      <vt:lpstr>Q4</vt:lpstr>
      <vt:lpstr>Summary</vt:lpstr>
      <vt:lpstr>Scenario Summary</vt:lpstr>
      <vt:lpstr>Scenarios</vt:lpstr>
      <vt:lpstr>Explanation</vt:lpstr>
      <vt:lpstr>apsFinal</vt:lpstr>
      <vt:lpstr>apsQ1</vt:lpstr>
      <vt:lpstr>apsQ2</vt:lpstr>
      <vt:lpstr>apsQ3</vt:lpstr>
      <vt:lpstr>apsQ4</vt:lpstr>
      <vt:lpstr>apsSem1</vt:lpstr>
      <vt:lpstr>apsSem2</vt:lpstr>
      <vt:lpstr>novaQ1</vt:lpstr>
      <vt:lpstr>novaQ2</vt:lpstr>
      <vt:lpstr>novaQ3</vt:lpstr>
      <vt:lpstr>novaQ4</vt:lpstr>
      <vt:lpstr>novaSem1</vt:lpstr>
      <vt:lpstr>novaSem2</vt:lpstr>
      <vt:lpstr>Sem1Final</vt:lpstr>
      <vt:lpstr>Sem2Final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Medina, Blu</dc:creator>
  <cp:lastModifiedBy>Medina, Blu</cp:lastModifiedBy>
  <dcterms:created xsi:type="dcterms:W3CDTF">2024-09-09T13:10:58Z</dcterms:created>
  <dcterms:modified xsi:type="dcterms:W3CDTF">2024-09-17T11:34:51Z</dcterms:modified>
</cp:coreProperties>
</file>