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M" sheetId="1" r:id="rId4"/>
  </sheets>
  <definedNames/>
  <calcPr/>
  <extLst>
    <ext uri="GoogleSheetsCustomDataVersion2">
      <go:sheetsCustomData xmlns:go="http://customooxmlschemas.google.com/" r:id="rId5" roundtripDataChecksum="Rb4EukvGNn109QwhJ/jAvi0/AEoOSwQ55ZWrL/miZwk="/>
    </ext>
  </extLst>
</workbook>
</file>

<file path=xl/sharedStrings.xml><?xml version="1.0" encoding="utf-8"?>
<sst xmlns="http://schemas.openxmlformats.org/spreadsheetml/2006/main" count="52" uniqueCount="43">
  <si>
    <t>DDM for TOYOTA MOTORS</t>
  </si>
  <si>
    <t>EXPECTED GROWTH RATE</t>
  </si>
  <si>
    <t>we calculate this by working backwards from the dividend payout ratio: intially it is 33.33% but the earnings call of this year indicates a 15.84% increase in dividends this year, leading to a growth rate of 5.54%. We then use the cagr of 4.81%, and multiply it by Toyotas total market share of 6.47% to determine the growth of toyota's share in the market, indicating our tottal growth rate</t>
  </si>
  <si>
    <t>justification: g = roe *(1-dpr)</t>
  </si>
  <si>
    <t>CURRENT ANNUAL DIVIDEND</t>
  </si>
  <si>
    <t>taken from Vanguard</t>
  </si>
  <si>
    <t>g = 9% * (1-((1/3))</t>
  </si>
  <si>
    <t>RISK FREE RATE</t>
  </si>
  <si>
    <t>used 10y US t-bill yield</t>
  </si>
  <si>
    <t>roughly</t>
  </si>
  <si>
    <t>ESTIMATED MARKET RETURN</t>
  </si>
  <si>
    <t>professor advised us to use 6% for the market risk premium (it is often this value), then to find the estimated market return its the premium + the risk free rate</t>
  </si>
  <si>
    <t>dpr was 33.33% in 2023</t>
  </si>
  <si>
    <t>BETA</t>
  </si>
  <si>
    <t xml:space="preserve"> from YF</t>
  </si>
  <si>
    <t>roe was 9% in 2023 (taken from toyota's published statements)</t>
  </si>
  <si>
    <t>1 YEAR FORWARD DIVIDEND</t>
  </si>
  <si>
    <t>basic growth calculation</t>
  </si>
  <si>
    <t>DISCOUNT RATE</t>
  </si>
  <si>
    <t xml:space="preserve"> this is just a capm calculation b/c finding bond yield info on toyota was seemingly impossible</t>
  </si>
  <si>
    <t>DDM FAIR VALUE</t>
  </si>
  <si>
    <t>uses the DDM formula of D1/(discount - growth)</t>
  </si>
  <si>
    <t>REAL STOCK VALUE AS OF 3/25</t>
  </si>
  <si>
    <t>YF:</t>
  </si>
  <si>
    <t>https://finance.yahoo.com/quote/TM/key-statistics</t>
  </si>
  <si>
    <t>CNBC:</t>
  </si>
  <si>
    <t>https://www.cnbc.com/quotes/US30Y?qsearchterm=US30Y</t>
  </si>
  <si>
    <t>TM Integrated Report</t>
  </si>
  <si>
    <t>https://global.toyota/pages/global_toyota/ir/library/annual/2023_001_integrated_en.pdf</t>
  </si>
  <si>
    <t>STOCK ANALYSIS.COM</t>
  </si>
  <si>
    <t>https://stockanalysis.com/stocks/tm/dividend/</t>
  </si>
  <si>
    <t>questions to ask:</t>
  </si>
  <si>
    <t xml:space="preserve">- isnt 7.09% a little high? the 30-year t-bill rate is 4.39% which is much lower, but 7.09% provides a more reasonable model </t>
  </si>
  <si>
    <t>- how should i find the discount rate? i used capm but in trying to find the wacc i ran into the issues that the D/E is over 100%, and finding the cost of debt is very hard</t>
  </si>
  <si>
    <t>- there were various ways we could find the expected growth rate, is the 5-year geo mean of growth a fair value?</t>
  </si>
  <si>
    <t>answers</t>
  </si>
  <si>
    <t>- use the 10-year t bill rate</t>
  </si>
  <si>
    <t>- used capm to find the discount rate</t>
  </si>
  <si>
    <t xml:space="preserve">- just need to justify if there are any changes in the expected growth </t>
  </si>
  <si>
    <t>DDM TOYOTA MOTORS</t>
  </si>
  <si>
    <t>CF</t>
  </si>
  <si>
    <t>Terminal Value</t>
  </si>
  <si>
    <t>TCF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</si>
</sst>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.00"/>
  </numFmts>
  <fonts count="10">
    <font>
      <sz val="12.0"/>
      <color theme="1"/>
      <name val="Aptos narrow"/>
      <scheme val="minor"/>
    </font>
    <font>
      <sz val="22.0"/>
      <color rgb="FF000000"/>
      <name val="Aptos narrow"/>
    </font>
    <font/>
    <font>
      <sz val="12.0"/>
      <color theme="1"/>
      <name val="Arial"/>
    </font>
    <font>
      <sz val="12.0"/>
      <color theme="1"/>
      <name val="Aptos narrow"/>
    </font>
    <font>
      <color theme="1"/>
      <name val="Arial"/>
    </font>
    <font>
      <color theme="1"/>
      <name val="Aptos narrow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theme="1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CAEDFB"/>
        <bgColor rgb="FFCAEDFB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4" fillId="4" fontId="4" numFmtId="10" xfId="0" applyBorder="1" applyFill="1" applyFont="1" applyNumberFormat="1"/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Font="1"/>
    <xf borderId="1" fillId="3" fontId="4" numFmtId="0" xfId="0" applyBorder="1" applyFont="1"/>
    <xf borderId="4" fillId="4" fontId="3" numFmtId="164" xfId="0" applyAlignment="1" applyBorder="1" applyFont="1" applyNumberFormat="1">
      <alignment readingOrder="0"/>
    </xf>
    <xf borderId="0" fillId="3" fontId="5" numFmtId="0" xfId="0" applyAlignment="1" applyFont="1">
      <alignment readingOrder="0"/>
    </xf>
    <xf borderId="4" fillId="4" fontId="3" numFmtId="10" xfId="0" applyAlignment="1" applyBorder="1" applyFont="1" applyNumberFormat="1">
      <alignment readingOrder="0"/>
    </xf>
    <xf borderId="0" fillId="3" fontId="6" numFmtId="10" xfId="0" applyFont="1" applyNumberFormat="1"/>
    <xf borderId="4" fillId="4" fontId="4" numFmtId="0" xfId="0" applyBorder="1" applyFont="1"/>
    <xf borderId="0" fillId="0" fontId="6" numFmtId="0" xfId="0" applyFont="1"/>
    <xf borderId="0" fillId="0" fontId="4" numFmtId="10" xfId="0" applyFont="1" applyNumberFormat="1"/>
    <xf borderId="4" fillId="4" fontId="4" numFmtId="164" xfId="0" applyBorder="1" applyFont="1" applyNumberFormat="1"/>
    <xf borderId="0" fillId="0" fontId="6" numFmtId="0" xfId="0" applyAlignment="1" applyFont="1">
      <alignment readingOrder="0"/>
    </xf>
    <xf borderId="0" fillId="0" fontId="6" numFmtId="10" xfId="0" applyAlignment="1" applyFont="1" applyNumberFormat="1">
      <alignment readingOrder="0"/>
    </xf>
    <xf borderId="0" fillId="0" fontId="6" numFmtId="10" xfId="0" applyFont="1" applyNumberFormat="1"/>
    <xf borderId="1" fillId="5" fontId="4" numFmtId="0" xfId="0" applyBorder="1" applyFill="1" applyFont="1"/>
    <xf borderId="4" fillId="5" fontId="4" numFmtId="164" xfId="0" applyBorder="1" applyFont="1" applyNumberFormat="1"/>
    <xf borderId="4" fillId="6" fontId="4" numFmtId="0" xfId="0" applyBorder="1" applyFill="1" applyFont="1"/>
    <xf borderId="5" fillId="7" fontId="7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3" fontId="8" numFmtId="0" xfId="0" applyAlignment="1" applyBorder="1" applyFont="1">
      <alignment readingOrder="0"/>
    </xf>
    <xf borderId="8" fillId="4" fontId="4" numFmtId="10" xfId="0" applyBorder="1" applyFont="1" applyNumberFormat="1"/>
    <xf borderId="3" fillId="8" fontId="3" numFmtId="0" xfId="0" applyAlignment="1" applyBorder="1" applyFill="1" applyFont="1">
      <alignment readingOrder="0"/>
    </xf>
    <xf borderId="7" fillId="3" fontId="9" numFmtId="0" xfId="0" applyBorder="1" applyFont="1"/>
    <xf borderId="8" fillId="4" fontId="3" numFmtId="164" xfId="0" applyAlignment="1" applyBorder="1" applyFont="1" applyNumberFormat="1">
      <alignment readingOrder="0"/>
    </xf>
    <xf borderId="3" fillId="8" fontId="4" numFmtId="0" xfId="0" applyBorder="1" applyFont="1"/>
    <xf borderId="8" fillId="4" fontId="3" numFmtId="10" xfId="0" applyAlignment="1" applyBorder="1" applyFont="1" applyNumberFormat="1">
      <alignment readingOrder="0"/>
    </xf>
    <xf borderId="8" fillId="4" fontId="4" numFmtId="0" xfId="0" applyBorder="1" applyFont="1"/>
    <xf borderId="8" fillId="4" fontId="4" numFmtId="164" xfId="0" applyBorder="1" applyFont="1" applyNumberFormat="1"/>
    <xf borderId="9" fillId="5" fontId="9" numFmtId="0" xfId="0" applyBorder="1" applyFont="1"/>
    <xf borderId="10" fillId="5" fontId="3" numFmtId="164" xfId="0" applyAlignment="1" applyBorder="1" applyFont="1" applyNumberFormat="1">
      <alignment readingOrder="0"/>
    </xf>
    <xf borderId="0" fillId="0" fontId="6" numFmtId="9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6" numFmtId="2" xfId="0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3.78"/>
    <col customWidth="1" min="2" max="2" width="10.56"/>
    <col customWidth="1" min="3" max="3" width="7.78"/>
    <col customWidth="1" min="4" max="4" width="16.67"/>
    <col customWidth="1" min="5" max="5" width="16.0"/>
    <col customWidth="1" min="6" max="26" width="10.56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2"/>
      <c r="C2" s="3"/>
      <c r="D2" s="5">
        <f>5.54% + 6.47%*4.81%</f>
        <v>0.05851207</v>
      </c>
      <c r="E2" s="6" t="s">
        <v>2</v>
      </c>
      <c r="S2" s="7" t="s">
        <v>3</v>
      </c>
      <c r="T2" s="8"/>
      <c r="U2" s="8"/>
      <c r="V2" s="8"/>
      <c r="W2" s="8"/>
    </row>
    <row r="3" ht="15.75" customHeight="1">
      <c r="A3" s="9" t="s">
        <v>4</v>
      </c>
      <c r="B3" s="2"/>
      <c r="C3" s="3"/>
      <c r="D3" s="10">
        <v>4.0</v>
      </c>
      <c r="E3" s="6" t="s">
        <v>5</v>
      </c>
      <c r="S3" s="11" t="s">
        <v>6</v>
      </c>
      <c r="T3" s="8"/>
      <c r="U3" s="8"/>
      <c r="V3" s="8"/>
      <c r="W3" s="8"/>
    </row>
    <row r="4" ht="15.75" customHeight="1">
      <c r="A4" s="9" t="s">
        <v>7</v>
      </c>
      <c r="B4" s="2"/>
      <c r="C4" s="3"/>
      <c r="D4" s="12">
        <v>0.0428</v>
      </c>
      <c r="E4" s="6" t="s">
        <v>8</v>
      </c>
      <c r="S4" s="13">
        <f> 9% * 2/3</f>
        <v>0.06</v>
      </c>
      <c r="T4" s="7" t="s">
        <v>9</v>
      </c>
      <c r="U4" s="8"/>
      <c r="V4" s="8"/>
      <c r="W4" s="8"/>
    </row>
    <row r="5" ht="15.75" customHeight="1">
      <c r="A5" s="9" t="s">
        <v>10</v>
      </c>
      <c r="B5" s="2"/>
      <c r="C5" s="3"/>
      <c r="D5" s="5">
        <f>D4+6%</f>
        <v>0.1028</v>
      </c>
      <c r="E5" s="6" t="s">
        <v>11</v>
      </c>
      <c r="S5" s="7" t="s">
        <v>12</v>
      </c>
      <c r="T5" s="8"/>
      <c r="U5" s="8"/>
      <c r="V5" s="8"/>
      <c r="W5" s="8"/>
    </row>
    <row r="6" ht="15.75" customHeight="1">
      <c r="A6" s="9" t="s">
        <v>13</v>
      </c>
      <c r="B6" s="2"/>
      <c r="C6" s="3"/>
      <c r="D6" s="14">
        <v>0.5</v>
      </c>
      <c r="E6" s="15" t="s">
        <v>14</v>
      </c>
      <c r="S6" s="7" t="s">
        <v>15</v>
      </c>
      <c r="T6" s="8"/>
      <c r="U6" s="8"/>
      <c r="V6" s="8"/>
      <c r="W6" s="8"/>
    </row>
    <row r="7" ht="15.75" customHeight="1">
      <c r="A7" s="9"/>
      <c r="B7" s="2"/>
      <c r="C7" s="3"/>
      <c r="D7" s="14"/>
      <c r="Q7" s="16"/>
    </row>
    <row r="8" ht="15.75" customHeight="1">
      <c r="A8" s="9" t="s">
        <v>16</v>
      </c>
      <c r="B8" s="2"/>
      <c r="C8" s="3"/>
      <c r="D8" s="17">
        <f>D3*(1+D2)</f>
        <v>4.23404828</v>
      </c>
      <c r="E8" s="15" t="str">
        <f t="shared" ref="E8:E9" si="1">FORMULATEXT(D8)</f>
        <v>=D3*(1+D2)</v>
      </c>
      <c r="F8" s="15" t="s">
        <v>17</v>
      </c>
      <c r="S8" s="18">
        <f>(60-52)/52</f>
        <v>0.1538461538</v>
      </c>
    </row>
    <row r="9" ht="15.75" customHeight="1">
      <c r="A9" s="9" t="s">
        <v>18</v>
      </c>
      <c r="B9" s="2"/>
      <c r="C9" s="3"/>
      <c r="D9" s="5">
        <f>D6*(D5-D4)+D4</f>
        <v>0.0728</v>
      </c>
      <c r="E9" s="15" t="str">
        <f t="shared" si="1"/>
        <v>=D6*(D5-D4)+D4</v>
      </c>
      <c r="F9" s="15" t="s">
        <v>19</v>
      </c>
      <c r="S9" s="19">
        <v>0.3333</v>
      </c>
    </row>
    <row r="10" ht="15.75" customHeight="1">
      <c r="A10" s="9"/>
      <c r="B10" s="2"/>
      <c r="C10" s="3"/>
      <c r="D10" s="14"/>
      <c r="S10" s="15">
        <f>S9*(1+S8)</f>
        <v>0.3845769231</v>
      </c>
    </row>
    <row r="11" ht="15.75" customHeight="1">
      <c r="A11" s="9" t="s">
        <v>20</v>
      </c>
      <c r="B11" s="2"/>
      <c r="C11" s="3"/>
      <c r="D11" s="17">
        <f>D8/(D9-D2)</f>
        <v>296.3374177</v>
      </c>
      <c r="E11" s="15" t="str">
        <f>FORMULATEXT(D11)</f>
        <v>=D8/(D9-D2)</v>
      </c>
      <c r="F11" s="15" t="s">
        <v>21</v>
      </c>
      <c r="S11" s="20">
        <f> 9% *(1-S10)</f>
        <v>0.05538807692</v>
      </c>
    </row>
    <row r="12" ht="15.75" customHeight="1">
      <c r="A12" s="21" t="s">
        <v>22</v>
      </c>
      <c r="B12" s="2"/>
      <c r="C12" s="3"/>
      <c r="D12" s="22">
        <v>254.77</v>
      </c>
    </row>
    <row r="13" ht="15.75" customHeight="1">
      <c r="A13" s="23" t="s">
        <v>23</v>
      </c>
      <c r="B13" s="15" t="s">
        <v>24</v>
      </c>
    </row>
    <row r="14" ht="15.75" customHeight="1">
      <c r="A14" s="23" t="s">
        <v>25</v>
      </c>
      <c r="B14" s="15" t="s">
        <v>26</v>
      </c>
    </row>
    <row r="15" ht="15.75" customHeight="1">
      <c r="A15" s="23" t="s">
        <v>27</v>
      </c>
      <c r="B15" s="23"/>
      <c r="C15" s="15" t="s">
        <v>28</v>
      </c>
    </row>
    <row r="16" ht="15.75" customHeight="1">
      <c r="A16" s="23" t="s">
        <v>29</v>
      </c>
      <c r="B16" s="23"/>
      <c r="C16" s="15" t="s">
        <v>30</v>
      </c>
    </row>
    <row r="17" ht="15.75" customHeight="1"/>
    <row r="18" ht="15.75" customHeight="1">
      <c r="A18" s="18" t="s">
        <v>31</v>
      </c>
    </row>
    <row r="19" ht="15.75" customHeight="1">
      <c r="A19" s="18" t="s">
        <v>32</v>
      </c>
    </row>
    <row r="20" ht="15.75" customHeight="1">
      <c r="A20" s="18" t="s">
        <v>33</v>
      </c>
    </row>
    <row r="21" ht="15.75" customHeight="1">
      <c r="A21" s="18" t="s">
        <v>34</v>
      </c>
    </row>
    <row r="22" ht="15.75" customHeight="1"/>
    <row r="23" ht="15.75" customHeight="1">
      <c r="A23" s="18" t="s">
        <v>35</v>
      </c>
    </row>
    <row r="24" ht="15.75" customHeight="1">
      <c r="A24" s="18" t="s">
        <v>36</v>
      </c>
    </row>
    <row r="25" ht="15.75" customHeight="1">
      <c r="A25" s="18" t="s">
        <v>37</v>
      </c>
    </row>
    <row r="26" ht="15.75" customHeight="1">
      <c r="A26" s="18" t="s">
        <v>38</v>
      </c>
    </row>
    <row r="27" ht="15.75" customHeight="1"/>
    <row r="28" ht="15.75" customHeight="1">
      <c r="A28" s="24" t="s">
        <v>39</v>
      </c>
      <c r="B28" s="25"/>
    </row>
    <row r="29" ht="15.75" customHeight="1">
      <c r="A29" s="26" t="s">
        <v>1</v>
      </c>
      <c r="B29" s="27">
        <f>5.54% + 6.47%*4.81%</f>
        <v>0.05851207</v>
      </c>
      <c r="C29" s="28"/>
    </row>
    <row r="30" ht="15.75" customHeight="1">
      <c r="A30" s="29" t="s">
        <v>4</v>
      </c>
      <c r="B30" s="30">
        <v>4.0</v>
      </c>
      <c r="C30" s="31"/>
    </row>
    <row r="31" ht="15.75" customHeight="1">
      <c r="A31" s="29" t="s">
        <v>7</v>
      </c>
      <c r="B31" s="32">
        <v>0.0428</v>
      </c>
      <c r="C31" s="31"/>
    </row>
    <row r="32" ht="15.75" customHeight="1">
      <c r="A32" s="29" t="s">
        <v>10</v>
      </c>
      <c r="B32" s="27">
        <f>B31+6%</f>
        <v>0.1028</v>
      </c>
      <c r="C32" s="31"/>
    </row>
    <row r="33" ht="15.75" customHeight="1">
      <c r="A33" s="29" t="s">
        <v>13</v>
      </c>
      <c r="B33" s="33">
        <v>0.5</v>
      </c>
      <c r="C33" s="31"/>
    </row>
    <row r="34" ht="15.75" customHeight="1">
      <c r="A34" s="29"/>
      <c r="B34" s="33"/>
      <c r="C34" s="31"/>
    </row>
    <row r="35" ht="15.75" customHeight="1">
      <c r="A35" s="29" t="s">
        <v>16</v>
      </c>
      <c r="B35" s="34">
        <f>B30*(1+B29)</f>
        <v>4.23404828</v>
      </c>
      <c r="C35" s="31"/>
    </row>
    <row r="36" ht="15.75" customHeight="1">
      <c r="A36" s="29" t="s">
        <v>18</v>
      </c>
      <c r="B36" s="27">
        <f>B33*(B32-B31)+B31</f>
        <v>0.0728</v>
      </c>
      <c r="C36" s="31"/>
    </row>
    <row r="37" ht="15.75" customHeight="1">
      <c r="A37" s="29"/>
      <c r="B37" s="33"/>
      <c r="C37" s="31"/>
    </row>
    <row r="38" ht="15.75" customHeight="1">
      <c r="A38" s="29" t="s">
        <v>20</v>
      </c>
      <c r="B38" s="34">
        <f>B35/(B36-B29)</f>
        <v>296.3374177</v>
      </c>
      <c r="C38" s="31"/>
    </row>
    <row r="39" ht="15.75" customHeight="1">
      <c r="A39" s="35" t="s">
        <v>22</v>
      </c>
      <c r="B39" s="36">
        <v>254.77</v>
      </c>
      <c r="C39" s="31"/>
    </row>
    <row r="40" ht="15.75" customHeight="1"/>
    <row r="41" ht="15.75" customHeight="1"/>
    <row r="42" ht="15.75" customHeight="1"/>
    <row r="43" ht="15.75" customHeight="1">
      <c r="C43" s="37">
        <v>0.15</v>
      </c>
      <c r="D43" s="38">
        <v>0.0585</v>
      </c>
      <c r="E43" s="39">
        <v>0.0585</v>
      </c>
      <c r="F43" s="20">
        <f>B29</f>
        <v>0.05851207</v>
      </c>
    </row>
    <row r="44" ht="15.75" customHeight="1">
      <c r="B44" s="18">
        <v>0.0</v>
      </c>
      <c r="C44" s="18">
        <v>1.0</v>
      </c>
      <c r="D44" s="18">
        <v>2.0</v>
      </c>
      <c r="E44" s="18">
        <v>3.0</v>
      </c>
      <c r="F44" s="18">
        <v>4.0</v>
      </c>
    </row>
    <row r="45" ht="15.75" customHeight="1">
      <c r="A45" s="18" t="s">
        <v>40</v>
      </c>
      <c r="B45" s="6">
        <v>4.0</v>
      </c>
      <c r="C45" s="40">
        <f t="shared" ref="C45:F45" si="2">B45*(1+C43)</f>
        <v>4.6</v>
      </c>
      <c r="D45" s="40">
        <f t="shared" si="2"/>
        <v>4.8691</v>
      </c>
      <c r="E45" s="40">
        <f t="shared" si="2"/>
        <v>5.15394235</v>
      </c>
      <c r="F45" s="40">
        <f t="shared" si="2"/>
        <v>5.455510186</v>
      </c>
    </row>
    <row r="46" ht="15.75" customHeight="1">
      <c r="A46" s="18" t="s">
        <v>41</v>
      </c>
      <c r="C46" s="40">
        <f>D45/(B36-F43)</f>
        <v>340.7841444</v>
      </c>
    </row>
    <row r="47" ht="15.75" customHeight="1">
      <c r="A47" s="6" t="s">
        <v>42</v>
      </c>
      <c r="C47" s="40">
        <f t="shared" ref="C47:E47" si="3">SUM(C45:C46)</f>
        <v>345.3841444</v>
      </c>
      <c r="D47" s="40">
        <f t="shared" si="3"/>
        <v>4.8691</v>
      </c>
      <c r="E47" s="40">
        <f t="shared" si="3"/>
        <v>5.15394235</v>
      </c>
    </row>
    <row r="48" ht="15.75" customHeight="1">
      <c r="A48" s="41">
        <f t="array" ref="A48">NPV(B36,C47)</f>
        <v>321.9464433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8:C8"/>
    <mergeCell ref="A9:C9"/>
    <mergeCell ref="A10:C10"/>
    <mergeCell ref="A11:C11"/>
    <mergeCell ref="A12:C12"/>
    <mergeCell ref="A28:B28"/>
    <mergeCell ref="A1:D1"/>
    <mergeCell ref="A2:C2"/>
    <mergeCell ref="A3:C3"/>
    <mergeCell ref="A4:C4"/>
    <mergeCell ref="A5:C5"/>
    <mergeCell ref="A6:C6"/>
    <mergeCell ref="A7:C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2024-03-25T09:04:11Z</dcterms:created>
  <dc:creator>Connor Albright</dc:creator>
</cp:coreProperties>
</file>