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1340" windowHeight="6285"/>
  </bookViews>
  <sheets>
    <sheet name="distributions" sheetId="11" r:id="rId1"/>
  </sheets>
  <calcPr calcId="145621"/>
</workbook>
</file>

<file path=xl/calcChain.xml><?xml version="1.0" encoding="utf-8"?>
<calcChain xmlns="http://schemas.openxmlformats.org/spreadsheetml/2006/main">
  <c r="H33" i="11" l="1"/>
  <c r="H25" i="11"/>
  <c r="G12" i="11"/>
  <c r="G15" i="11"/>
  <c r="G13" i="11"/>
  <c r="H13" i="11"/>
  <c r="G14" i="11"/>
  <c r="H14" i="11"/>
  <c r="H15" i="11"/>
  <c r="G33" i="11" l="1"/>
  <c r="B33" i="11"/>
  <c r="G26" i="11"/>
  <c r="H26" i="11" s="1"/>
  <c r="B26" i="11"/>
  <c r="G25" i="11"/>
  <c r="B25" i="11"/>
  <c r="G20" i="11"/>
  <c r="H20" i="11" s="1"/>
  <c r="B20" i="11"/>
  <c r="G19" i="11"/>
  <c r="H19" i="11" s="1"/>
  <c r="B19" i="11"/>
  <c r="D15" i="11"/>
  <c r="B15" i="11"/>
  <c r="D14" i="11"/>
  <c r="B14" i="11"/>
  <c r="D13" i="11"/>
  <c r="B13" i="11"/>
  <c r="H12" i="11"/>
  <c r="D12" i="11" s="1"/>
  <c r="B12" i="11"/>
  <c r="D33" i="11" l="1"/>
  <c r="D19" i="11"/>
  <c r="D25" i="11"/>
  <c r="D20" i="11"/>
  <c r="D26" i="11"/>
</calcChain>
</file>

<file path=xl/sharedStrings.xml><?xml version="1.0" encoding="utf-8"?>
<sst xmlns="http://schemas.openxmlformats.org/spreadsheetml/2006/main" count="61" uniqueCount="55">
  <si>
    <t>Description</t>
  </si>
  <si>
    <t>cAsymp</t>
  </si>
  <si>
    <t>cDeath</t>
  </si>
  <si>
    <t>cDR</t>
  </si>
  <si>
    <t>cDrug</t>
  </si>
  <si>
    <t>cProg</t>
  </si>
  <si>
    <t>Cost of one cycle in the progressive disease state</t>
  </si>
  <si>
    <t>ini_age</t>
  </si>
  <si>
    <t>oDR</t>
  </si>
  <si>
    <t>tpDcm</t>
  </si>
  <si>
    <t>tpProg</t>
  </si>
  <si>
    <t>uAsymp</t>
  </si>
  <si>
    <t>uProg</t>
  </si>
  <si>
    <t>Parameters</t>
  </si>
  <si>
    <t>Note that parameters coloured blue are used in the</t>
  </si>
  <si>
    <t>probabilistic sensitivity analysis</t>
  </si>
  <si>
    <t>All other parameters are deterministic</t>
  </si>
  <si>
    <t>D5=0 for deterministic analysis; D5=1 for Probabilistic analysis</t>
  </si>
  <si>
    <t>Probabilistic Sensitivity Analysis only</t>
  </si>
  <si>
    <t>Name</t>
  </si>
  <si>
    <t>Live value</t>
  </si>
  <si>
    <t>deterministic</t>
  </si>
  <si>
    <t>probabilistic</t>
  </si>
  <si>
    <t>standard error of the mean</t>
  </si>
  <si>
    <t>distribution</t>
  </si>
  <si>
    <t>alpha/mean of logs</t>
  </si>
  <si>
    <t>beta/lambda/standard error of logs</t>
  </si>
  <si>
    <t>Costs</t>
  </si>
  <si>
    <t>Gamma*</t>
  </si>
  <si>
    <t>Cost of one cycle in the asymptomatic disease state</t>
  </si>
  <si>
    <t>Cost of drug for one cycle</t>
  </si>
  <si>
    <t>Cost associated with transition to the dead state</t>
  </si>
  <si>
    <t>Quality of life adjustments</t>
  </si>
  <si>
    <t>Beta*</t>
  </si>
  <si>
    <t>Quality of life weight for one cycle in the asymptomatic disease state</t>
  </si>
  <si>
    <t>Quality of life weight for one cycle in the progressive disease state</t>
  </si>
  <si>
    <t>Transition probabilities</t>
  </si>
  <si>
    <t>Log-Normal</t>
  </si>
  <si>
    <t>Coefficent of increase for probability of entering the progressive disease state</t>
  </si>
  <si>
    <t>Probability of dying from the disease in a single cycle</t>
  </si>
  <si>
    <t>natDeath55</t>
  </si>
  <si>
    <t>Other cause mortality for age 55-64</t>
  </si>
  <si>
    <t>natDeath65</t>
  </si>
  <si>
    <t>Other cause mortality for age 65-74</t>
  </si>
  <si>
    <t>natDeath75</t>
  </si>
  <si>
    <t>Other cause mortality for age 75-84</t>
  </si>
  <si>
    <t>natDeath85</t>
  </si>
  <si>
    <t>Other cause mortality for age 85 and over</t>
  </si>
  <si>
    <t>Other parameters</t>
  </si>
  <si>
    <t>Eff</t>
  </si>
  <si>
    <t>Effectiveness of drug in terms of reducing disease progression</t>
  </si>
  <si>
    <t>The initial age at which patients are deemed to start the model</t>
  </si>
  <si>
    <t>Discount rate for costs</t>
  </si>
  <si>
    <t>Discount rate for outcomes</t>
  </si>
  <si>
    <t>*alpha and beta estimate using method of moments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</si>
</sst>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0.000"/>
    <numFmt numFmtId="165" formatCode="_-&quot;£&quot;* #,##0_-;\-&quot;£&quot;* #,##0_-;_-&quot;£&quot;* &quot;-&quot;??_-;_-@_-"/>
    <numFmt numFmtId="166" formatCode="0.0"/>
  </numFmts>
  <fonts count="10" x14ac:knownFonts="1">
    <font>
      <sz val="10"/>
      <name val="Arial"/>
    </font>
    <font>
      <sz val="10"/>
      <name val="Arial"/>
    </font>
    <font>
      <sz val="14"/>
      <color indexed="58"/>
      <name val="Arial"/>
    </font>
    <font>
      <sz val="10"/>
      <color indexed="18"/>
      <name val="Arial"/>
    </font>
    <font>
      <sz val="10"/>
      <color indexed="12"/>
      <name val="Arial"/>
    </font>
    <font>
      <sz val="10"/>
      <color indexed="8"/>
      <name val="Arial"/>
      <family val="2"/>
    </font>
    <font>
      <b/>
      <sz val="10"/>
      <color indexed="58"/>
      <name val="Arial"/>
      <family val="2"/>
    </font>
    <font>
      <b/>
      <sz val="10"/>
      <color indexed="9"/>
      <name val="Arial"/>
      <family val="2"/>
    </font>
    <font>
      <b/>
      <sz val="10"/>
      <color indexed="59"/>
      <name val="Arial"/>
      <family val="2"/>
    </font>
    <font>
      <sz val="10"/>
      <color indexed="5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2" fillId="0" borderId="0" xfId="0" applyFont="1"/>
    <xf numFmtId="0" fontId="3" fillId="2" borderId="0" xfId="0" applyFont="1" applyFill="1"/>
    <xf numFmtId="0" fontId="4" fillId="2" borderId="0" xfId="0" applyFont="1" applyFill="1" applyBorder="1" applyAlignment="1">
      <alignment horizontal="center"/>
    </xf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left"/>
    </xf>
    <xf numFmtId="0" fontId="8" fillId="0" borderId="0" xfId="0" applyFont="1"/>
    <xf numFmtId="0" fontId="8" fillId="0" borderId="3" xfId="0" applyFont="1" applyBorder="1"/>
    <xf numFmtId="0" fontId="8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center" vertical="top" wrapText="1"/>
    </xf>
    <xf numFmtId="0" fontId="4" fillId="0" borderId="0" xfId="0" applyFont="1"/>
    <xf numFmtId="0" fontId="4" fillId="5" borderId="5" xfId="0" applyFont="1" applyFill="1" applyBorder="1"/>
    <xf numFmtId="165" fontId="0" fillId="5" borderId="5" xfId="1" applyNumberFormat="1" applyFont="1" applyFill="1" applyBorder="1"/>
    <xf numFmtId="166" fontId="0" fillId="0" borderId="0" xfId="0" applyNumberFormat="1"/>
    <xf numFmtId="0" fontId="0" fillId="0" borderId="5" xfId="0" applyFill="1" applyBorder="1"/>
    <xf numFmtId="2" fontId="0" fillId="5" borderId="5" xfId="0" applyNumberFormat="1" applyFill="1" applyBorder="1"/>
    <xf numFmtId="0" fontId="9" fillId="0" borderId="0" xfId="0" applyFont="1"/>
    <xf numFmtId="0" fontId="0" fillId="5" borderId="5" xfId="0" applyFill="1" applyBorder="1"/>
    <xf numFmtId="164" fontId="0" fillId="0" borderId="0" xfId="0" applyNumberFormat="1"/>
    <xf numFmtId="164" fontId="0" fillId="5" borderId="5" xfId="0" applyNumberFormat="1" applyFill="1" applyBorder="1"/>
    <xf numFmtId="164" fontId="0" fillId="0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tabSelected="1" topLeftCell="A4" workbookViewId="0">
      <selection activeCell="E33" sqref="E33"/>
    </sheetView>
  </sheetViews>
  <sheetFormatPr defaultRowHeight="12.75" x14ac:dyDescent="0.2"/>
  <cols>
    <col min="1" max="1" width="12.140625" customWidth="1"/>
    <col min="2" max="2" width="10.42578125" bestFit="1" customWidth="1"/>
    <col min="3" max="3" width="13" customWidth="1"/>
    <col min="4" max="4" width="12.140625" bestFit="1" customWidth="1"/>
    <col min="5" max="5" width="18.140625" customWidth="1"/>
    <col min="6" max="6" width="11.140625" bestFit="1" customWidth="1"/>
    <col min="7" max="7" width="13.28515625" customWidth="1"/>
    <col min="8" max="8" width="23" customWidth="1"/>
    <col min="9" max="9" width="65.7109375" customWidth="1"/>
  </cols>
  <sheetData>
    <row r="1" spans="1:9" ht="18" x14ac:dyDescent="0.25">
      <c r="A1" s="2" t="s">
        <v>13</v>
      </c>
      <c r="D1" s="3"/>
      <c r="E1" s="3"/>
      <c r="F1" s="4" t="s">
        <v>14</v>
      </c>
      <c r="G1" s="3"/>
      <c r="H1" s="3"/>
    </row>
    <row r="2" spans="1:9" x14ac:dyDescent="0.2">
      <c r="D2" s="3"/>
      <c r="E2" s="3"/>
      <c r="F2" s="4" t="s">
        <v>15</v>
      </c>
      <c r="G2" s="3"/>
      <c r="H2" s="3"/>
    </row>
    <row r="3" spans="1:9" x14ac:dyDescent="0.2">
      <c r="D3" s="5"/>
      <c r="E3" s="5"/>
      <c r="F3" s="6" t="s">
        <v>16</v>
      </c>
      <c r="G3" s="5"/>
      <c r="H3" s="5"/>
    </row>
    <row r="4" spans="1:9" ht="13.5" thickBot="1" x14ac:dyDescent="0.25"/>
    <row r="5" spans="1:9" ht="13.5" thickBot="1" x14ac:dyDescent="0.25">
      <c r="D5" s="7">
        <v>0</v>
      </c>
      <c r="E5" s="8" t="s">
        <v>17</v>
      </c>
      <c r="F5" s="8"/>
      <c r="G5" s="8"/>
      <c r="H5" s="8"/>
    </row>
    <row r="8" spans="1:9" x14ac:dyDescent="0.2">
      <c r="B8" s="9"/>
      <c r="D8" s="9"/>
      <c r="E8" s="10" t="s">
        <v>18</v>
      </c>
      <c r="F8" s="10"/>
      <c r="G8" s="10"/>
      <c r="H8" s="10"/>
      <c r="I8" s="9"/>
    </row>
    <row r="9" spans="1:9" ht="26.25" thickBot="1" x14ac:dyDescent="0.25">
      <c r="A9" s="11" t="s">
        <v>19</v>
      </c>
      <c r="B9" s="12" t="s">
        <v>20</v>
      </c>
      <c r="C9" s="12" t="s">
        <v>21</v>
      </c>
      <c r="D9" s="12" t="s">
        <v>22</v>
      </c>
      <c r="E9" s="12" t="s">
        <v>23</v>
      </c>
      <c r="F9" s="12" t="s">
        <v>24</v>
      </c>
      <c r="G9" s="12" t="s">
        <v>25</v>
      </c>
      <c r="H9" s="12" t="s">
        <v>26</v>
      </c>
      <c r="I9" s="12" t="s">
        <v>0</v>
      </c>
    </row>
    <row r="11" spans="1:9" x14ac:dyDescent="0.2">
      <c r="A11" s="9" t="s">
        <v>27</v>
      </c>
    </row>
    <row r="12" spans="1:9" x14ac:dyDescent="0.2">
      <c r="A12" s="13" t="s">
        <v>1</v>
      </c>
      <c r="B12" s="14">
        <f>IF($D$5=0,C12,D12)</f>
        <v>500</v>
      </c>
      <c r="C12" s="15">
        <v>500</v>
      </c>
      <c r="D12" s="15">
        <f ca="1">GAMMAINV(RAND(),G12,H12)</f>
        <v>363.02726840353574</v>
      </c>
      <c r="E12" s="16">
        <v>127.6</v>
      </c>
      <c r="F12" s="17" t="s">
        <v>28</v>
      </c>
      <c r="G12" s="22">
        <f>(C12)^2/(E12)^2</f>
        <v>15.354605398924933</v>
      </c>
      <c r="H12" s="22">
        <f>E12^2/C12</f>
        <v>32.563519999999997</v>
      </c>
      <c r="I12" s="19" t="s">
        <v>29</v>
      </c>
    </row>
    <row r="13" spans="1:9" x14ac:dyDescent="0.2">
      <c r="A13" s="13" t="s">
        <v>5</v>
      </c>
      <c r="B13" s="14">
        <f>IF($D$5=0,C13,D13)</f>
        <v>3000</v>
      </c>
      <c r="C13" s="15">
        <v>3000</v>
      </c>
      <c r="D13" s="15">
        <f ca="1">GAMMAINV(RAND(),G13,H13)</f>
        <v>2552.6266939543475</v>
      </c>
      <c r="E13" s="16">
        <v>510.2</v>
      </c>
      <c r="F13" s="17" t="s">
        <v>28</v>
      </c>
      <c r="G13" s="22">
        <f t="shared" ref="G13:G14" si="0">(C13)^2/(E13)^2</f>
        <v>34.574953197038361</v>
      </c>
      <c r="H13" s="22">
        <f t="shared" ref="H13:H15" si="1">E13^2/C13</f>
        <v>86.768013333333329</v>
      </c>
      <c r="I13" s="19" t="s">
        <v>6</v>
      </c>
    </row>
    <row r="14" spans="1:9" x14ac:dyDescent="0.2">
      <c r="A14" s="13" t="s">
        <v>4</v>
      </c>
      <c r="B14" s="14">
        <f>IF($D$5=0,C14,D14)</f>
        <v>1000</v>
      </c>
      <c r="C14" s="15">
        <v>1000</v>
      </c>
      <c r="D14" s="15">
        <f ca="1">GAMMAINV(RAND(),G14,H14)</f>
        <v>953.69908359171131</v>
      </c>
      <c r="E14" s="16">
        <v>102</v>
      </c>
      <c r="F14" s="17" t="s">
        <v>28</v>
      </c>
      <c r="G14" s="22">
        <f t="shared" si="0"/>
        <v>96.116878123798543</v>
      </c>
      <c r="H14" s="22">
        <f t="shared" si="1"/>
        <v>10.404</v>
      </c>
      <c r="I14" s="19" t="s">
        <v>30</v>
      </c>
    </row>
    <row r="15" spans="1:9" x14ac:dyDescent="0.2">
      <c r="A15" s="13" t="s">
        <v>2</v>
      </c>
      <c r="B15" s="14">
        <f>IF($D$5=0,C15,D15)</f>
        <v>1000</v>
      </c>
      <c r="C15" s="15">
        <v>1000</v>
      </c>
      <c r="D15" s="15">
        <f ca="1">GAMMAINV(RAND(),G15,H15)</f>
        <v>1039.8304207380743</v>
      </c>
      <c r="E15" s="16">
        <v>255.1</v>
      </c>
      <c r="F15" s="17" t="s">
        <v>28</v>
      </c>
      <c r="G15" s="22">
        <f>(C15)^2/(E15)^2</f>
        <v>15.366645865350382</v>
      </c>
      <c r="H15" s="22">
        <f t="shared" si="1"/>
        <v>65.076009999999997</v>
      </c>
      <c r="I15" s="19" t="s">
        <v>31</v>
      </c>
    </row>
    <row r="16" spans="1:9" x14ac:dyDescent="0.2">
      <c r="F16" s="1"/>
      <c r="I16" s="19"/>
    </row>
    <row r="17" spans="1:9" x14ac:dyDescent="0.2">
      <c r="F17" s="1"/>
      <c r="I17" s="19"/>
    </row>
    <row r="18" spans="1:9" x14ac:dyDescent="0.2">
      <c r="A18" s="9" t="s">
        <v>32</v>
      </c>
      <c r="F18" s="1"/>
      <c r="I18" s="19"/>
    </row>
    <row r="19" spans="1:9" x14ac:dyDescent="0.2">
      <c r="A19" s="13" t="s">
        <v>11</v>
      </c>
      <c r="B19" s="14">
        <f>IF($D$5=0,C19,D19)</f>
        <v>0.95</v>
      </c>
      <c r="C19" s="20">
        <v>0.95</v>
      </c>
      <c r="D19" s="18">
        <f ca="1">BETAINV(RAND(),G19,H19)</f>
        <v>0.9430740077778883</v>
      </c>
      <c r="E19" s="21">
        <v>2.5999999999999999E-2</v>
      </c>
      <c r="F19" s="17" t="s">
        <v>33</v>
      </c>
      <c r="G19" s="22">
        <f>C19*(C19*(1-C19)/(E19^2)-1)</f>
        <v>65.802958579881718</v>
      </c>
      <c r="H19" s="22">
        <f>C19*(1-C19)/(E19^2)-1-G19</f>
        <v>3.4633136094674626</v>
      </c>
      <c r="I19" s="19" t="s">
        <v>34</v>
      </c>
    </row>
    <row r="20" spans="1:9" x14ac:dyDescent="0.2">
      <c r="A20" s="13" t="s">
        <v>12</v>
      </c>
      <c r="B20" s="14">
        <f>IF($D$5=0,C20,D20)</f>
        <v>0.75</v>
      </c>
      <c r="C20" s="20">
        <v>0.75</v>
      </c>
      <c r="D20" s="18">
        <f ca="1">BETAINV(RAND(),G20,H20)</f>
        <v>0.63953592427844019</v>
      </c>
      <c r="E20" s="21">
        <v>7.6999999999999999E-2</v>
      </c>
      <c r="F20" s="17" t="s">
        <v>33</v>
      </c>
      <c r="G20" s="22">
        <f>C20*(C20*(1-C20)/(E20^2)-1)</f>
        <v>22.968164951931186</v>
      </c>
      <c r="H20" s="22">
        <f>C20*(1-C20)/(E20^2)-1-G20</f>
        <v>7.6560549839770609</v>
      </c>
      <c r="I20" s="19" t="s">
        <v>35</v>
      </c>
    </row>
    <row r="21" spans="1:9" x14ac:dyDescent="0.2">
      <c r="F21" s="1"/>
      <c r="G21" s="1"/>
      <c r="H21" s="1"/>
      <c r="I21" s="19"/>
    </row>
    <row r="22" spans="1:9" x14ac:dyDescent="0.2">
      <c r="F22" s="1"/>
      <c r="G22" s="1"/>
      <c r="H22" s="1"/>
      <c r="I22" s="19"/>
    </row>
    <row r="23" spans="1:9" x14ac:dyDescent="0.2">
      <c r="F23" s="1"/>
      <c r="I23" s="19"/>
    </row>
    <row r="24" spans="1:9" x14ac:dyDescent="0.2">
      <c r="A24" s="9" t="s">
        <v>36</v>
      </c>
      <c r="F24" s="1"/>
      <c r="I24" s="19"/>
    </row>
    <row r="25" spans="1:9" x14ac:dyDescent="0.2">
      <c r="A25" s="13" t="s">
        <v>10</v>
      </c>
      <c r="B25" s="14">
        <f>IF($D$5=0,C25,D25)</f>
        <v>0.01</v>
      </c>
      <c r="C25" s="20">
        <v>0.01</v>
      </c>
      <c r="D25" s="22">
        <f ca="1">EXP(NORMINV(RAND(),G25,H25))</f>
        <v>9.7261188971223388E-3</v>
      </c>
      <c r="E25" s="21">
        <v>1E-3</v>
      </c>
      <c r="F25" s="17" t="s">
        <v>37</v>
      </c>
      <c r="G25" s="22">
        <f>LN(C25)</f>
        <v>-4.6051701859880909</v>
      </c>
      <c r="H25" s="22">
        <f>(LN(C25+1.96*E25)-(LN(C25-1.96*E25)))/(2*1.96)</f>
        <v>0.10131088401316611</v>
      </c>
      <c r="I25" s="19" t="s">
        <v>38</v>
      </c>
    </row>
    <row r="26" spans="1:9" x14ac:dyDescent="0.2">
      <c r="A26" s="13" t="s">
        <v>9</v>
      </c>
      <c r="B26" s="14">
        <f>IF($D$5=0,C26,D26)</f>
        <v>0.15</v>
      </c>
      <c r="C26" s="20">
        <v>0.15</v>
      </c>
      <c r="D26" s="18">
        <f ca="1">BETAINV(RAND(),G26,H26)</f>
        <v>0.17313195892097211</v>
      </c>
      <c r="E26" s="21">
        <v>2.5999999999999999E-2</v>
      </c>
      <c r="F26" s="17" t="s">
        <v>33</v>
      </c>
      <c r="G26" s="22">
        <f>C26*(C26*(1-C26)/(E26^2)-1)</f>
        <v>28.141420118343195</v>
      </c>
      <c r="H26" s="22">
        <f>C26*(1-C26)/(E26^2)-1-G26</f>
        <v>159.46804733727811</v>
      </c>
      <c r="I26" s="19" t="s">
        <v>39</v>
      </c>
    </row>
    <row r="27" spans="1:9" x14ac:dyDescent="0.2">
      <c r="A27" t="s">
        <v>40</v>
      </c>
      <c r="B27" s="22">
        <v>1.38E-2</v>
      </c>
      <c r="F27" s="1"/>
      <c r="I27" s="19" t="s">
        <v>41</v>
      </c>
    </row>
    <row r="28" spans="1:9" x14ac:dyDescent="0.2">
      <c r="A28" t="s">
        <v>42</v>
      </c>
      <c r="B28" s="22">
        <v>3.7900000000000003E-2</v>
      </c>
      <c r="F28" s="1"/>
      <c r="I28" s="19" t="s">
        <v>43</v>
      </c>
    </row>
    <row r="29" spans="1:9" x14ac:dyDescent="0.2">
      <c r="A29" t="s">
        <v>44</v>
      </c>
      <c r="B29" s="22">
        <v>9.1200000000000003E-2</v>
      </c>
      <c r="F29" s="23"/>
      <c r="I29" s="19" t="s">
        <v>45</v>
      </c>
    </row>
    <row r="30" spans="1:9" x14ac:dyDescent="0.2">
      <c r="A30" t="s">
        <v>46</v>
      </c>
      <c r="B30" s="22">
        <v>0.1958</v>
      </c>
      <c r="F30" s="1"/>
      <c r="I30" s="19" t="s">
        <v>47</v>
      </c>
    </row>
    <row r="31" spans="1:9" x14ac:dyDescent="0.2">
      <c r="F31" s="1"/>
      <c r="I31" s="19"/>
    </row>
    <row r="32" spans="1:9" x14ac:dyDescent="0.2">
      <c r="A32" s="9" t="s">
        <v>48</v>
      </c>
      <c r="F32" s="1"/>
      <c r="I32" s="19"/>
    </row>
    <row r="33" spans="1:9" x14ac:dyDescent="0.2">
      <c r="A33" s="13" t="s">
        <v>49</v>
      </c>
      <c r="B33" s="14">
        <f>IF($D$5=0,C33,D33)</f>
        <v>0.5</v>
      </c>
      <c r="C33" s="20">
        <v>0.5</v>
      </c>
      <c r="D33" s="22">
        <f ca="1">EXP(NORMINV(RAND(),G33,H33))</f>
        <v>0.47015068525965259</v>
      </c>
      <c r="E33" s="21">
        <v>5.0999999999999997E-2</v>
      </c>
      <c r="F33" s="17" t="s">
        <v>37</v>
      </c>
      <c r="G33" s="22">
        <f>LN(C33)</f>
        <v>-0.69314718055994529</v>
      </c>
      <c r="H33" s="22">
        <f>(LN(C33+1.96*E33)-(LN(C33-1.96*E33)))/(2*1.96)</f>
        <v>0.10339246025990904</v>
      </c>
      <c r="I33" s="19" t="s">
        <v>50</v>
      </c>
    </row>
    <row r="34" spans="1:9" x14ac:dyDescent="0.2">
      <c r="I34" s="19"/>
    </row>
    <row r="35" spans="1:9" x14ac:dyDescent="0.2">
      <c r="A35" t="s">
        <v>7</v>
      </c>
      <c r="B35" s="20">
        <v>55</v>
      </c>
      <c r="I35" s="19" t="s">
        <v>51</v>
      </c>
    </row>
    <row r="36" spans="1:9" x14ac:dyDescent="0.2">
      <c r="I36" s="19"/>
    </row>
    <row r="37" spans="1:9" x14ac:dyDescent="0.2">
      <c r="A37" t="s">
        <v>8</v>
      </c>
      <c r="B37" s="20">
        <v>3.5000000000000003E-2</v>
      </c>
      <c r="I37" s="19" t="s">
        <v>52</v>
      </c>
    </row>
    <row r="38" spans="1:9" x14ac:dyDescent="0.2">
      <c r="A38" t="s">
        <v>3</v>
      </c>
      <c r="B38" s="20">
        <v>3.5000000000000003E-2</v>
      </c>
      <c r="I38" s="19" t="s">
        <v>53</v>
      </c>
    </row>
    <row r="41" spans="1:9" x14ac:dyDescent="0.2">
      <c r="B41" t="s">
        <v>54</v>
      </c>
    </row>
  </sheetData>
  <phoneticPr fontId="0" type="noConversion"/>
  <pageMargins left="0.75" right="0.75" top="1" bottom="1" header="0.5" footer="0.5"/>
  <pageSetup paperSize="9" scale="5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distributions</vt:lpstr>
    </vt:vector>
  </TitlesOfParts>
  <Company>Oxford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janew</dc:creator>
  <cp:lastModifiedBy>Jose Leal</cp:lastModifiedBy>
  <cp:lastPrinted>2006-03-01T17:21:57Z</cp:lastPrinted>
  <dcterms:created xsi:type="dcterms:W3CDTF">2006-03-01T11:01:05Z</dcterms:created>
  <dcterms:modified xsi:type="dcterms:W3CDTF">2014-06-13T15:59:20Z</dcterms:modified>
</cp:coreProperties>
</file>