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SERAM_sec/curso estadistica/"/>
    </mc:Choice>
  </mc:AlternateContent>
  <xr:revisionPtr revIDLastSave="0" documentId="13_ncr:1_{880CAB8F-6EAB-5A40-8D62-B1E968F71891}" xr6:coauthVersionLast="45" xr6:coauthVersionMax="45" xr10:uidLastSave="{00000000-0000-0000-0000-000000000000}"/>
  <bookViews>
    <workbookView xWindow="0" yWindow="460" windowWidth="20480" windowHeight="11320" xr2:uid="{1D4D4711-B346-7147-88D1-35444CA9CAD8}"/>
  </bookViews>
  <sheets>
    <sheet name="qq-plot1" sheetId="1" r:id="rId1"/>
    <sheet name="qq-plot2" sheetId="2" r:id="rId2"/>
    <sheet name="intervalo_confianza" sheetId="5" r:id="rId3"/>
    <sheet name="contraste" sheetId="6" r:id="rId4"/>
    <sheet name="t.test indep1" sheetId="8" r:id="rId5"/>
    <sheet name="t.test indep2" sheetId="9" r:id="rId6"/>
    <sheet name="Mann-Withney" sheetId="10" r:id="rId7"/>
    <sheet name="anova de un factor" sheetId="11" r:id="rId8"/>
    <sheet name="kruskal-wallis1" sheetId="14" r:id="rId9"/>
    <sheet name="kruskal-wallis2" sheetId="15" r:id="rId10"/>
    <sheet name="t-test depend" sheetId="16" r:id="rId11"/>
    <sheet name="correlación r" sheetId="17" r:id="rId12"/>
    <sheet name="spearman" sheetId="21" r:id="rId13"/>
    <sheet name="chi-cuadrado" sheetId="22" r:id="rId14"/>
    <sheet name="fisher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0" l="1"/>
  <c r="J3" i="10"/>
  <c r="G8" i="10"/>
  <c r="G7" i="10"/>
  <c r="G6" i="10"/>
  <c r="G5" i="10"/>
  <c r="G4" i="10"/>
  <c r="K4" i="10" s="1"/>
  <c r="F8" i="10"/>
  <c r="F7" i="10"/>
  <c r="F6" i="10"/>
  <c r="F5" i="10"/>
  <c r="F4" i="10"/>
  <c r="J4" i="10" s="1"/>
  <c r="K5" i="10" l="1"/>
  <c r="J5" i="10"/>
  <c r="J6" i="10" s="1"/>
  <c r="I31" i="23"/>
  <c r="U29" i="23"/>
  <c r="S31" i="23" s="1"/>
  <c r="P29" i="23"/>
  <c r="N31" i="23" s="1"/>
  <c r="K29" i="23"/>
  <c r="U21" i="23"/>
  <c r="S23" i="23" s="1"/>
  <c r="P21" i="23"/>
  <c r="N23" i="23" s="1"/>
  <c r="K21" i="23"/>
  <c r="I23" i="23" s="1"/>
  <c r="N15" i="23"/>
  <c r="U13" i="23"/>
  <c r="S15" i="23" s="1"/>
  <c r="P13" i="23"/>
  <c r="K13" i="23"/>
  <c r="I15" i="23" s="1"/>
  <c r="U5" i="23"/>
  <c r="S7" i="23" s="1"/>
  <c r="P5" i="23"/>
  <c r="N7" i="23" s="1"/>
  <c r="K5" i="23"/>
  <c r="I7" i="23" s="1"/>
  <c r="D5" i="23"/>
  <c r="C5" i="23"/>
  <c r="E4" i="23"/>
  <c r="E3" i="23"/>
  <c r="E5" i="23" l="1"/>
  <c r="C7" i="23" s="1"/>
  <c r="C9" i="23" s="1"/>
  <c r="F10" i="22" l="1"/>
  <c r="E10" i="22"/>
  <c r="D10" i="22"/>
  <c r="K4" i="22" s="1"/>
  <c r="K5" i="22" s="1"/>
  <c r="F9" i="22"/>
  <c r="M3" i="22" s="1"/>
  <c r="M5" i="22" s="1"/>
  <c r="E9" i="22"/>
  <c r="D9" i="22"/>
  <c r="M4" i="22"/>
  <c r="L4" i="22"/>
  <c r="L3" i="22"/>
  <c r="K3" i="22"/>
  <c r="N5" i="22" l="1"/>
  <c r="N7" i="22" s="1"/>
  <c r="L5" i="22"/>
  <c r="C14" i="22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I4" i="21"/>
  <c r="F4" i="21"/>
  <c r="E4" i="21"/>
  <c r="E3" i="21"/>
  <c r="F3" i="21" s="1"/>
  <c r="F11" i="21" l="1"/>
  <c r="I2" i="21" s="1"/>
  <c r="I3" i="21" s="1"/>
  <c r="I5" i="21" s="1"/>
  <c r="O8" i="17" l="1"/>
  <c r="O9" i="17" s="1"/>
  <c r="O13" i="17"/>
  <c r="O14" i="17" s="1"/>
  <c r="O3" i="17"/>
  <c r="O4" i="17" s="1"/>
  <c r="E17" i="15" l="1"/>
  <c r="D17" i="15"/>
  <c r="C17" i="15"/>
  <c r="E16" i="15"/>
  <c r="D16" i="15"/>
  <c r="C16" i="15"/>
  <c r="E15" i="15"/>
  <c r="D15" i="15"/>
  <c r="C15" i="15"/>
  <c r="J11" i="15"/>
  <c r="I11" i="15"/>
  <c r="H11" i="15"/>
  <c r="J10" i="15"/>
  <c r="I10" i="15"/>
  <c r="H10" i="15"/>
  <c r="J9" i="15"/>
  <c r="I9" i="15"/>
  <c r="H9" i="15"/>
  <c r="J8" i="15"/>
  <c r="I8" i="15"/>
  <c r="H8" i="15"/>
  <c r="J7" i="15"/>
  <c r="I7" i="15"/>
  <c r="H7" i="15"/>
  <c r="J6" i="15"/>
  <c r="I6" i="15"/>
  <c r="H6" i="15"/>
  <c r="J5" i="15"/>
  <c r="I5" i="15"/>
  <c r="H5" i="15"/>
  <c r="J4" i="15"/>
  <c r="J12" i="15" s="1"/>
  <c r="I4" i="15"/>
  <c r="H4" i="15"/>
  <c r="H12" i="15" s="1"/>
  <c r="M3" i="15"/>
  <c r="E14" i="14"/>
  <c r="D14" i="14"/>
  <c r="C14" i="14"/>
  <c r="E13" i="14"/>
  <c r="D13" i="14"/>
  <c r="C13" i="14"/>
  <c r="E12" i="14"/>
  <c r="D12" i="14"/>
  <c r="C12" i="14"/>
  <c r="E9" i="14"/>
  <c r="D9" i="14"/>
  <c r="C9" i="14"/>
  <c r="H8" i="14"/>
  <c r="I7" i="14"/>
  <c r="H7" i="14"/>
  <c r="I6" i="14"/>
  <c r="H6" i="14"/>
  <c r="G6" i="14"/>
  <c r="I5" i="14"/>
  <c r="H5" i="14"/>
  <c r="G5" i="14"/>
  <c r="I4" i="14"/>
  <c r="H4" i="14"/>
  <c r="H9" i="14" s="1"/>
  <c r="G4" i="14"/>
  <c r="L3" i="14"/>
  <c r="I9" i="14" l="1"/>
  <c r="I12" i="15"/>
  <c r="M4" i="15" s="1"/>
  <c r="M5" i="15" s="1"/>
  <c r="G9" i="14"/>
  <c r="L4" i="14" s="1"/>
  <c r="E5" i="8" l="1"/>
  <c r="E4" i="8"/>
  <c r="E3" i="8"/>
  <c r="E2" i="8"/>
  <c r="H2" i="8" s="1"/>
</calcChain>
</file>

<file path=xl/sharedStrings.xml><?xml version="1.0" encoding="utf-8"?>
<sst xmlns="http://schemas.openxmlformats.org/spreadsheetml/2006/main" count="218" uniqueCount="75">
  <si>
    <t>A</t>
  </si>
  <si>
    <t>Orden</t>
  </si>
  <si>
    <t>Percentil</t>
  </si>
  <si>
    <t>Valor Z</t>
  </si>
  <si>
    <t>B</t>
  </si>
  <si>
    <t>Media</t>
  </si>
  <si>
    <t>A1</t>
  </si>
  <si>
    <t>B1</t>
  </si>
  <si>
    <t>A2</t>
  </si>
  <si>
    <t>B2</t>
  </si>
  <si>
    <t>Media A</t>
  </si>
  <si>
    <t>Media B</t>
  </si>
  <si>
    <t>Desv típica A</t>
  </si>
  <si>
    <t>Desv típica B</t>
  </si>
  <si>
    <t>nA</t>
  </si>
  <si>
    <t>nB</t>
  </si>
  <si>
    <t>t_exp</t>
  </si>
  <si>
    <t>Placebo</t>
  </si>
  <si>
    <t>Medicamento</t>
  </si>
  <si>
    <t>Toda la muestra</t>
  </si>
  <si>
    <t>Rangos</t>
  </si>
  <si>
    <t>n</t>
  </si>
  <si>
    <t>R</t>
  </si>
  <si>
    <t>U</t>
  </si>
  <si>
    <t>Estadístico U</t>
  </si>
  <si>
    <t>Bajo en calorías</t>
  </si>
  <si>
    <t>Bajo en grasa</t>
  </si>
  <si>
    <t>Bajo en carbohidratos</t>
  </si>
  <si>
    <t>Grupo control</t>
  </si>
  <si>
    <t>Suma</t>
  </si>
  <si>
    <t>Prueba Kruskal-Wallis</t>
  </si>
  <si>
    <t>5% de proteína</t>
  </si>
  <si>
    <t>10% de proteína</t>
  </si>
  <si>
    <t>15% de proteína</t>
  </si>
  <si>
    <t>N</t>
  </si>
  <si>
    <t>H</t>
  </si>
  <si>
    <t>Mediana</t>
  </si>
  <si>
    <t>Desv. Est.</t>
  </si>
  <si>
    <t>Sin ejercicio</t>
  </si>
  <si>
    <t>20 minutos</t>
  </si>
  <si>
    <t>60 minutos</t>
  </si>
  <si>
    <t>valor p (chi^2)</t>
  </si>
  <si>
    <t>Peso inicial</t>
  </si>
  <si>
    <t>Peso final</t>
  </si>
  <si>
    <t>Peso</t>
  </si>
  <si>
    <t>Altura</t>
  </si>
  <si>
    <t>TAD</t>
  </si>
  <si>
    <t>COLESTEROL</t>
  </si>
  <si>
    <t>Concentración hormona paratiroidea (mug(ml)</t>
  </si>
  <si>
    <t>Concentración de calcio (mg/100 ml)</t>
  </si>
  <si>
    <t>S</t>
  </si>
  <si>
    <t>Valor p</t>
  </si>
  <si>
    <t>Paciente</t>
  </si>
  <si>
    <t>Médico A</t>
  </si>
  <si>
    <t>Médico B</t>
  </si>
  <si>
    <t>d</t>
  </si>
  <si>
    <t>d^2</t>
  </si>
  <si>
    <t>Coef. Spearman</t>
  </si>
  <si>
    <t>Estadístico S</t>
  </si>
  <si>
    <t>Valor crítico t</t>
  </si>
  <si>
    <t>valor p</t>
  </si>
  <si>
    <t>Observados</t>
  </si>
  <si>
    <t>Bajo</t>
  </si>
  <si>
    <t>Medio</t>
  </si>
  <si>
    <t>Alto</t>
  </si>
  <si>
    <t>Total</t>
  </si>
  <si>
    <t>Hombre</t>
  </si>
  <si>
    <t>Mujer</t>
  </si>
  <si>
    <t>chi-cuadrado</t>
  </si>
  <si>
    <t>Esperados</t>
  </si>
  <si>
    <t>Transplante fecal</t>
  </si>
  <si>
    <t>Vancomicina</t>
  </si>
  <si>
    <t>Enfermos</t>
  </si>
  <si>
    <t>Curados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</si>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</sst>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right"/>
    </xf>
    <xf numFmtId="0" fontId="0" fillId="0" borderId="11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12" xfId="0" applyNumberFormat="1" applyBorder="1"/>
    <xf numFmtId="164" fontId="0" fillId="0" borderId="9" xfId="0" applyNumberFormat="1" applyBorder="1"/>
    <xf numFmtId="0" fontId="4" fillId="0" borderId="2" xfId="0" applyFont="1" applyBorder="1"/>
    <xf numFmtId="0" fontId="5" fillId="0" borderId="0" xfId="0" applyFont="1" applyBorder="1"/>
    <xf numFmtId="0" fontId="4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7" fillId="0" borderId="17" xfId="0" applyFont="1" applyFill="1" applyBorder="1" applyAlignment="1">
      <alignment horizontal="center"/>
    </xf>
    <xf numFmtId="0" fontId="8" fillId="0" borderId="1" xfId="0" applyFont="1" applyBorder="1"/>
    <xf numFmtId="0" fontId="8" fillId="0" borderId="10" xfId="0" applyFont="1" applyBorder="1"/>
    <xf numFmtId="0" fontId="8" fillId="0" borderId="2" xfId="0" applyFont="1" applyBorder="1"/>
    <xf numFmtId="0" fontId="8" fillId="0" borderId="0" xfId="0" applyFont="1"/>
    <xf numFmtId="0" fontId="9" fillId="0" borderId="13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14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15" xfId="0" applyFont="1" applyBorder="1"/>
    <xf numFmtId="0" fontId="9" fillId="0" borderId="8" xfId="0" applyFont="1" applyBorder="1"/>
    <xf numFmtId="0" fontId="9" fillId="0" borderId="9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1</xdr:row>
      <xdr:rowOff>63500</xdr:rowOff>
    </xdr:from>
    <xdr:to>
      <xdr:col>12</xdr:col>
      <xdr:colOff>38100</xdr:colOff>
      <xdr:row>5</xdr:row>
      <xdr:rowOff>192984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4DE701-2175-3B4C-B074-A57BEF83B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266700"/>
          <a:ext cx="2489200" cy="94228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9</xdr:row>
      <xdr:rowOff>38100</xdr:rowOff>
    </xdr:from>
    <xdr:to>
      <xdr:col>12</xdr:col>
      <xdr:colOff>571500</xdr:colOff>
      <xdr:row>11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99226-5AC6-754E-903F-68C4DA55A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0" y="1866900"/>
          <a:ext cx="3098800" cy="4826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9</xdr:col>
      <xdr:colOff>63500</xdr:colOff>
      <xdr:row>12</xdr:row>
      <xdr:rowOff>152400</xdr:rowOff>
    </xdr:from>
    <xdr:to>
      <xdr:col>12</xdr:col>
      <xdr:colOff>558800</xdr:colOff>
      <xdr:row>15</xdr:row>
      <xdr:rowOff>25400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F5AF74-96F8-C546-9C36-EF4A2BBA7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7500" y="2590800"/>
          <a:ext cx="3098800" cy="482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81064</xdr:colOff>
      <xdr:row>10</xdr:row>
      <xdr:rowOff>148618</xdr:rowOff>
    </xdr:from>
    <xdr:to>
      <xdr:col>13</xdr:col>
      <xdr:colOff>607168</xdr:colOff>
      <xdr:row>14</xdr:row>
      <xdr:rowOff>163480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18E197-5BA5-7D4D-927D-9659EB32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4564" y="2180618"/>
          <a:ext cx="3828104" cy="82766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101600</xdr:rowOff>
    </xdr:from>
    <xdr:to>
      <xdr:col>13</xdr:col>
      <xdr:colOff>247859</xdr:colOff>
      <xdr:row>17</xdr:row>
      <xdr:rowOff>111843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F24654-74BD-424E-86D0-A68EE5F37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2743200"/>
          <a:ext cx="3816559" cy="82304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8</xdr:row>
      <xdr:rowOff>174524</xdr:rowOff>
    </xdr:from>
    <xdr:to>
      <xdr:col>13</xdr:col>
      <xdr:colOff>901700</xdr:colOff>
      <xdr:row>14</xdr:row>
      <xdr:rowOff>101599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5EEAF3-7C7F-D443-A268-BFE7EC5F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300" y="1800124"/>
          <a:ext cx="4152900" cy="11462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7A43-0EEE-A048-9DAF-C6198BD86B7B}">
  <dimension ref="A1:D82"/>
  <sheetViews>
    <sheetView tabSelected="1" workbookViewId="0">
      <selection activeCell="B2" sqref="B2"/>
    </sheetView>
  </sheetViews>
  <sheetFormatPr baseColWidth="10" defaultRowHeight="16" x14ac:dyDescent="0.2"/>
  <cols>
    <col min="1" max="1" width="14" style="3" customWidth="1"/>
    <col min="3" max="3" width="12.1640625" bestFit="1" customWidth="1"/>
    <col min="4" max="4" width="12.832031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111.174871909275</v>
      </c>
    </row>
    <row r="3" spans="1:4" x14ac:dyDescent="0.2">
      <c r="A3" s="1">
        <v>116.10055909040599</v>
      </c>
    </row>
    <row r="4" spans="1:4" x14ac:dyDescent="0.2">
      <c r="A4" s="1">
        <v>122.53612034588301</v>
      </c>
    </row>
    <row r="5" spans="1:4" x14ac:dyDescent="0.2">
      <c r="A5" s="1">
        <v>132.66857703218599</v>
      </c>
    </row>
    <row r="6" spans="1:4" x14ac:dyDescent="0.2">
      <c r="A6" s="1">
        <v>133.54355437373999</v>
      </c>
    </row>
    <row r="7" spans="1:4" x14ac:dyDescent="0.2">
      <c r="A7" s="1">
        <v>134.95621743880901</v>
      </c>
    </row>
    <row r="8" spans="1:4" x14ac:dyDescent="0.2">
      <c r="A8" s="1">
        <v>135.775702828536</v>
      </c>
    </row>
    <row r="9" spans="1:4" x14ac:dyDescent="0.2">
      <c r="A9" s="1">
        <v>136.22823975268099</v>
      </c>
    </row>
    <row r="10" spans="1:4" x14ac:dyDescent="0.2">
      <c r="A10" s="1">
        <v>136.66633452243801</v>
      </c>
    </row>
    <row r="11" spans="1:4" x14ac:dyDescent="0.2">
      <c r="A11" s="1">
        <v>138.11505406230199</v>
      </c>
    </row>
    <row r="12" spans="1:4" x14ac:dyDescent="0.2">
      <c r="A12" s="1">
        <v>139.18195138901399</v>
      </c>
    </row>
    <row r="13" spans="1:4" x14ac:dyDescent="0.2">
      <c r="A13" s="1">
        <v>140.11601629465801</v>
      </c>
    </row>
    <row r="14" spans="1:4" x14ac:dyDescent="0.2">
      <c r="A14" s="1">
        <v>140.35494067172601</v>
      </c>
    </row>
    <row r="15" spans="1:4" x14ac:dyDescent="0.2">
      <c r="A15" s="1">
        <v>141.503500429496</v>
      </c>
    </row>
    <row r="16" spans="1:4" x14ac:dyDescent="0.2">
      <c r="A16" s="1">
        <v>146.48596265165699</v>
      </c>
    </row>
    <row r="17" spans="1:1" x14ac:dyDescent="0.2">
      <c r="A17" s="1">
        <v>146.659631342425</v>
      </c>
    </row>
    <row r="18" spans="1:1" x14ac:dyDescent="0.2">
      <c r="A18" s="1">
        <v>146.97803776211899</v>
      </c>
    </row>
    <row r="19" spans="1:1" x14ac:dyDescent="0.2">
      <c r="A19" s="1">
        <v>147.01137545913099</v>
      </c>
    </row>
    <row r="20" spans="1:1" x14ac:dyDescent="0.2">
      <c r="A20" s="1">
        <v>147.220621983109</v>
      </c>
    </row>
    <row r="21" spans="1:1" x14ac:dyDescent="0.2">
      <c r="A21" s="1">
        <v>148.31372767763401</v>
      </c>
    </row>
    <row r="22" spans="1:1" x14ac:dyDescent="0.2">
      <c r="A22" s="1">
        <v>149.06378740901499</v>
      </c>
    </row>
    <row r="23" spans="1:1" x14ac:dyDescent="0.2">
      <c r="A23" s="1">
        <v>150.759796578774</v>
      </c>
    </row>
    <row r="24" spans="1:1" x14ac:dyDescent="0.2">
      <c r="A24" s="1">
        <v>151.857379646634</v>
      </c>
    </row>
    <row r="25" spans="1:1" x14ac:dyDescent="0.2">
      <c r="A25" s="1">
        <v>151.87297374807201</v>
      </c>
    </row>
    <row r="26" spans="1:1" x14ac:dyDescent="0.2">
      <c r="A26" s="1">
        <v>152.52036681430101</v>
      </c>
    </row>
    <row r="27" spans="1:1" x14ac:dyDescent="0.2">
      <c r="A27" s="1">
        <v>152.8922506177</v>
      </c>
    </row>
    <row r="28" spans="1:1" x14ac:dyDescent="0.2">
      <c r="A28" s="1">
        <v>152.98146349559701</v>
      </c>
    </row>
    <row r="29" spans="1:1" x14ac:dyDescent="0.2">
      <c r="A29" s="1">
        <v>153.78203142904999</v>
      </c>
    </row>
    <row r="30" spans="1:1" x14ac:dyDescent="0.2">
      <c r="A30" s="1">
        <v>155.43189514766101</v>
      </c>
    </row>
    <row r="31" spans="1:1" x14ac:dyDescent="0.2">
      <c r="A31" s="1">
        <v>155.89204074847001</v>
      </c>
    </row>
    <row r="32" spans="1:1" x14ac:dyDescent="0.2">
      <c r="A32" s="1">
        <v>157.97922034080801</v>
      </c>
    </row>
    <row r="33" spans="1:1" x14ac:dyDescent="0.2">
      <c r="A33" s="1">
        <v>158.00860559393499</v>
      </c>
    </row>
    <row r="34" spans="1:1" x14ac:dyDescent="0.2">
      <c r="A34" s="1">
        <v>158.03323614736101</v>
      </c>
    </row>
    <row r="35" spans="1:1" x14ac:dyDescent="0.2">
      <c r="A35" s="1">
        <v>159.48309307115301</v>
      </c>
    </row>
    <row r="36" spans="1:1" x14ac:dyDescent="0.2">
      <c r="A36" s="1">
        <v>159.60144363114699</v>
      </c>
    </row>
    <row r="37" spans="1:1" x14ac:dyDescent="0.2">
      <c r="A37" s="1">
        <v>159.87099716863099</v>
      </c>
    </row>
    <row r="38" spans="1:1" x14ac:dyDescent="0.2">
      <c r="A38" s="1">
        <v>160.18952563680801</v>
      </c>
    </row>
    <row r="39" spans="1:1" x14ac:dyDescent="0.2">
      <c r="A39" s="1">
        <v>161.25435141827501</v>
      </c>
    </row>
    <row r="40" spans="1:1" x14ac:dyDescent="0.2">
      <c r="A40" s="1">
        <v>161.279740778426</v>
      </c>
    </row>
    <row r="41" spans="1:1" x14ac:dyDescent="0.2">
      <c r="A41" s="1">
        <v>161.628173560124</v>
      </c>
    </row>
    <row r="42" spans="1:1" x14ac:dyDescent="0.2">
      <c r="A42" s="1">
        <v>161.709275789532</v>
      </c>
    </row>
    <row r="43" spans="1:1" x14ac:dyDescent="0.2">
      <c r="A43" s="1">
        <v>161.93523643241599</v>
      </c>
    </row>
    <row r="44" spans="1:1" x14ac:dyDescent="0.2">
      <c r="A44" s="1">
        <v>162.48112396479701</v>
      </c>
    </row>
    <row r="45" spans="1:1" x14ac:dyDescent="0.2">
      <c r="A45" s="1">
        <v>163.654577044852</v>
      </c>
    </row>
    <row r="46" spans="1:1" x14ac:dyDescent="0.2">
      <c r="A46" s="1">
        <v>164.89798613982401</v>
      </c>
    </row>
    <row r="47" spans="1:1" x14ac:dyDescent="0.2">
      <c r="A47" s="1">
        <v>165.23792976122701</v>
      </c>
    </row>
    <row r="48" spans="1:1" x14ac:dyDescent="0.2">
      <c r="A48" s="1">
        <v>165.26623349970399</v>
      </c>
    </row>
    <row r="49" spans="1:1" x14ac:dyDescent="0.2">
      <c r="A49" s="1">
        <v>166.48875678529001</v>
      </c>
    </row>
    <row r="50" spans="1:1" x14ac:dyDescent="0.2">
      <c r="A50" s="1">
        <v>166.616176635182</v>
      </c>
    </row>
    <row r="51" spans="1:1" x14ac:dyDescent="0.2">
      <c r="A51" s="1">
        <v>166.87622973701301</v>
      </c>
    </row>
    <row r="52" spans="1:1" x14ac:dyDescent="0.2">
      <c r="A52" s="1">
        <v>167.655795462979</v>
      </c>
    </row>
    <row r="53" spans="1:1" x14ac:dyDescent="0.2">
      <c r="A53" s="1">
        <v>168.79257731811299</v>
      </c>
    </row>
    <row r="54" spans="1:1" x14ac:dyDescent="0.2">
      <c r="A54" s="1">
        <v>169.62941676289401</v>
      </c>
    </row>
    <row r="55" spans="1:1" x14ac:dyDescent="0.2">
      <c r="A55" s="1">
        <v>170.52532661450601</v>
      </c>
    </row>
    <row r="56" spans="1:1" x14ac:dyDescent="0.2">
      <c r="A56" s="1">
        <v>170.88930983697699</v>
      </c>
    </row>
    <row r="57" spans="1:1" x14ac:dyDescent="0.2">
      <c r="A57" s="1">
        <v>170.950453205526</v>
      </c>
    </row>
    <row r="58" spans="1:1" x14ac:dyDescent="0.2">
      <c r="A58" s="1">
        <v>171.10350053766899</v>
      </c>
    </row>
    <row r="59" spans="1:1" x14ac:dyDescent="0.2">
      <c r="A59" s="1">
        <v>171.34024710764299</v>
      </c>
    </row>
    <row r="60" spans="1:1" x14ac:dyDescent="0.2">
      <c r="A60" s="1">
        <v>171.52575010592901</v>
      </c>
    </row>
    <row r="61" spans="1:1" x14ac:dyDescent="0.2">
      <c r="A61" s="1">
        <v>172.06785245504801</v>
      </c>
    </row>
    <row r="62" spans="1:1" x14ac:dyDescent="0.2">
      <c r="A62" s="1">
        <v>172.24766313929399</v>
      </c>
    </row>
    <row r="63" spans="1:1" x14ac:dyDescent="0.2">
      <c r="A63" s="1">
        <v>172.495839575828</v>
      </c>
    </row>
    <row r="64" spans="1:1" x14ac:dyDescent="0.2">
      <c r="A64" s="1">
        <v>173.980299728468</v>
      </c>
    </row>
    <row r="65" spans="1:1" x14ac:dyDescent="0.2">
      <c r="A65" s="1">
        <v>174.22118528139401</v>
      </c>
    </row>
    <row r="66" spans="1:1" x14ac:dyDescent="0.2">
      <c r="A66" s="1">
        <v>174.43159049461701</v>
      </c>
    </row>
    <row r="67" spans="1:1" x14ac:dyDescent="0.2">
      <c r="A67" s="1">
        <v>174.561640275424</v>
      </c>
    </row>
    <row r="68" spans="1:1" x14ac:dyDescent="0.2">
      <c r="A68" s="1">
        <v>174.838771170028</v>
      </c>
    </row>
    <row r="69" spans="1:1" x14ac:dyDescent="0.2">
      <c r="A69" s="1">
        <v>175.545660324067</v>
      </c>
    </row>
    <row r="70" spans="1:1" x14ac:dyDescent="0.2">
      <c r="A70" s="1">
        <v>175.60264411515899</v>
      </c>
    </row>
    <row r="71" spans="1:1" x14ac:dyDescent="0.2">
      <c r="A71" s="1">
        <v>176.178789404253</v>
      </c>
    </row>
    <row r="72" spans="1:1" x14ac:dyDescent="0.2">
      <c r="A72" s="1">
        <v>179.23931091736799</v>
      </c>
    </row>
    <row r="73" spans="1:1" x14ac:dyDescent="0.2">
      <c r="A73" s="1">
        <v>179.580448520164</v>
      </c>
    </row>
    <row r="74" spans="1:1" x14ac:dyDescent="0.2">
      <c r="A74" s="1">
        <v>180.30341647946301</v>
      </c>
    </row>
    <row r="75" spans="1:1" x14ac:dyDescent="0.2">
      <c r="A75" s="1">
        <v>180.55743416791299</v>
      </c>
    </row>
    <row r="76" spans="1:1" x14ac:dyDescent="0.2">
      <c r="A76" s="1">
        <v>187.032820871751</v>
      </c>
    </row>
    <row r="77" spans="1:1" x14ac:dyDescent="0.2">
      <c r="A77" s="1">
        <v>189.702060975992</v>
      </c>
    </row>
    <row r="78" spans="1:1" x14ac:dyDescent="0.2">
      <c r="A78" s="1">
        <v>190.61061242859401</v>
      </c>
    </row>
    <row r="79" spans="1:1" x14ac:dyDescent="0.2">
      <c r="A79" s="1">
        <v>190.83025195589499</v>
      </c>
    </row>
    <row r="80" spans="1:1" x14ac:dyDescent="0.2">
      <c r="A80" s="1">
        <v>193.33084953437401</v>
      </c>
    </row>
    <row r="81" spans="1:1" x14ac:dyDescent="0.2">
      <c r="A81" s="1">
        <v>199.04182673196701</v>
      </c>
    </row>
    <row r="82" spans="1:1" x14ac:dyDescent="0.2">
      <c r="A82" s="2"/>
    </row>
  </sheetData>
  <sortState xmlns:xlrd2="http://schemas.microsoft.com/office/spreadsheetml/2017/richdata2" ref="A2:A8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0F33-67DA-3443-9D13-2736AC640597}">
  <dimension ref="B2:M17"/>
  <sheetViews>
    <sheetView workbookViewId="0">
      <selection activeCell="H18" sqref="H18"/>
    </sheetView>
  </sheetViews>
  <sheetFormatPr baseColWidth="10" defaultRowHeight="16" x14ac:dyDescent="0.2"/>
  <cols>
    <col min="12" max="12" width="14.83203125" customWidth="1"/>
  </cols>
  <sheetData>
    <row r="2" spans="2:13" x14ac:dyDescent="0.2">
      <c r="H2" t="s">
        <v>20</v>
      </c>
      <c r="L2" t="s">
        <v>30</v>
      </c>
    </row>
    <row r="3" spans="2:13" x14ac:dyDescent="0.2">
      <c r="C3" s="14" t="s">
        <v>38</v>
      </c>
      <c r="D3" s="16" t="s">
        <v>39</v>
      </c>
      <c r="E3" s="15" t="s">
        <v>40</v>
      </c>
      <c r="H3" s="14" t="s">
        <v>38</v>
      </c>
      <c r="I3" s="16" t="s">
        <v>39</v>
      </c>
      <c r="J3" s="15" t="s">
        <v>40</v>
      </c>
      <c r="L3" t="s">
        <v>34</v>
      </c>
      <c r="M3">
        <f>COUNT(C4:E11)</f>
        <v>24</v>
      </c>
    </row>
    <row r="4" spans="2:13" x14ac:dyDescent="0.2">
      <c r="C4" s="8">
        <v>23</v>
      </c>
      <c r="D4">
        <v>22</v>
      </c>
      <c r="E4" s="9">
        <v>59</v>
      </c>
      <c r="H4" s="5">
        <f>_xlfn.RANK.AVG(C4,$C$4:$E$11,1)</f>
        <v>2</v>
      </c>
      <c r="I4" s="5">
        <f>_xlfn.RANK.AVG(D4,$C$4:$E$11,1)</f>
        <v>1</v>
      </c>
      <c r="J4" s="18">
        <f>_xlfn.RANK.AVG(E4,$C$4:$E$11,1)</f>
        <v>20</v>
      </c>
      <c r="L4" s="19" t="s">
        <v>35</v>
      </c>
      <c r="M4" s="19">
        <f>(12/(M3*(M3+1))*(H12^2/8+I12^2/8+J12^2/8)-3*(M3+1))</f>
        <v>6.7887500000000074</v>
      </c>
    </row>
    <row r="5" spans="2:13" x14ac:dyDescent="0.2">
      <c r="C5" s="8">
        <v>26</v>
      </c>
      <c r="D5">
        <v>27</v>
      </c>
      <c r="E5" s="9">
        <v>66</v>
      </c>
      <c r="H5" s="8">
        <f t="shared" ref="H5:J11" si="0">_xlfn.RANK.AVG(C5,$C$4:$E$11,1)</f>
        <v>3</v>
      </c>
      <c r="I5" s="8">
        <f t="shared" si="0"/>
        <v>4</v>
      </c>
      <c r="J5" s="20">
        <f t="shared" si="0"/>
        <v>24</v>
      </c>
      <c r="L5" t="s">
        <v>41</v>
      </c>
      <c r="M5">
        <f>_xlfn.CHISQ.DIST.RT(M4,2)</f>
        <v>3.3561523570760574E-2</v>
      </c>
    </row>
    <row r="6" spans="2:13" x14ac:dyDescent="0.2">
      <c r="C6" s="8">
        <v>51</v>
      </c>
      <c r="D6">
        <v>39</v>
      </c>
      <c r="E6" s="9">
        <v>38</v>
      </c>
      <c r="H6" s="8">
        <f t="shared" si="0"/>
        <v>16</v>
      </c>
      <c r="I6" s="8">
        <f t="shared" si="0"/>
        <v>9</v>
      </c>
      <c r="J6" s="20">
        <f t="shared" si="0"/>
        <v>8</v>
      </c>
    </row>
    <row r="7" spans="2:13" x14ac:dyDescent="0.2">
      <c r="C7" s="8">
        <v>49</v>
      </c>
      <c r="D7">
        <v>29</v>
      </c>
      <c r="E7" s="9">
        <v>48</v>
      </c>
      <c r="H7" s="8">
        <f t="shared" si="0"/>
        <v>14.5</v>
      </c>
      <c r="I7" s="8">
        <f t="shared" si="0"/>
        <v>5.5</v>
      </c>
      <c r="J7" s="20">
        <f t="shared" si="0"/>
        <v>12.5</v>
      </c>
    </row>
    <row r="8" spans="2:13" x14ac:dyDescent="0.2">
      <c r="C8" s="8">
        <v>58</v>
      </c>
      <c r="D8">
        <v>46</v>
      </c>
      <c r="E8" s="9">
        <v>56</v>
      </c>
      <c r="H8" s="8">
        <f t="shared" si="0"/>
        <v>19</v>
      </c>
      <c r="I8" s="8">
        <f t="shared" si="0"/>
        <v>11</v>
      </c>
      <c r="J8" s="20">
        <f t="shared" si="0"/>
        <v>17.5</v>
      </c>
    </row>
    <row r="9" spans="2:13" x14ac:dyDescent="0.2">
      <c r="C9" s="8">
        <v>37</v>
      </c>
      <c r="D9">
        <v>48</v>
      </c>
      <c r="E9" s="9">
        <v>60</v>
      </c>
      <c r="H9" s="8">
        <f t="shared" si="0"/>
        <v>7</v>
      </c>
      <c r="I9" s="8">
        <f t="shared" si="0"/>
        <v>12.5</v>
      </c>
      <c r="J9" s="20">
        <f t="shared" si="0"/>
        <v>21</v>
      </c>
    </row>
    <row r="10" spans="2:13" x14ac:dyDescent="0.2">
      <c r="C10" s="8">
        <v>29</v>
      </c>
      <c r="D10">
        <v>49</v>
      </c>
      <c r="E10" s="9">
        <v>56</v>
      </c>
      <c r="H10" s="8">
        <f t="shared" si="0"/>
        <v>5.5</v>
      </c>
      <c r="I10" s="8">
        <f t="shared" si="0"/>
        <v>14.5</v>
      </c>
      <c r="J10" s="20">
        <f t="shared" si="0"/>
        <v>17.5</v>
      </c>
    </row>
    <row r="11" spans="2:13" x14ac:dyDescent="0.2">
      <c r="C11" s="10">
        <v>44</v>
      </c>
      <c r="D11" s="17">
        <v>65</v>
      </c>
      <c r="E11" s="11">
        <v>62</v>
      </c>
      <c r="H11" s="10">
        <f t="shared" si="0"/>
        <v>10</v>
      </c>
      <c r="I11" s="10">
        <f t="shared" si="0"/>
        <v>23</v>
      </c>
      <c r="J11" s="21">
        <f t="shared" si="0"/>
        <v>22</v>
      </c>
    </row>
    <row r="12" spans="2:13" x14ac:dyDescent="0.2">
      <c r="G12" s="22" t="s">
        <v>29</v>
      </c>
      <c r="H12" s="14">
        <f>SUM(H4:H11)</f>
        <v>77</v>
      </c>
      <c r="I12" s="14">
        <f t="shared" ref="I12:J12" si="1">SUM(I4:I11)</f>
        <v>80.5</v>
      </c>
      <c r="J12" s="23">
        <f t="shared" si="1"/>
        <v>142.5</v>
      </c>
    </row>
    <row r="13" spans="2:13" x14ac:dyDescent="0.2">
      <c r="G13" s="22"/>
    </row>
    <row r="14" spans="2:13" x14ac:dyDescent="0.2">
      <c r="C14" s="14" t="s">
        <v>38</v>
      </c>
      <c r="D14" s="16" t="s">
        <v>39</v>
      </c>
      <c r="E14" s="15" t="s">
        <v>40</v>
      </c>
    </row>
    <row r="15" spans="2:13" x14ac:dyDescent="0.2">
      <c r="B15" t="s">
        <v>36</v>
      </c>
      <c r="C15" s="24">
        <f>MEDIAN(C4:C11)</f>
        <v>40.5</v>
      </c>
      <c r="D15" s="25">
        <f t="shared" ref="D15:E15" si="2">MEDIAN(D4:D11)</f>
        <v>42.5</v>
      </c>
      <c r="E15" s="26">
        <f t="shared" si="2"/>
        <v>57.5</v>
      </c>
    </row>
    <row r="16" spans="2:13" x14ac:dyDescent="0.2">
      <c r="B16" t="s">
        <v>5</v>
      </c>
      <c r="C16" s="27">
        <f>AVERAGE(C4:C11)</f>
        <v>39.625</v>
      </c>
      <c r="D16" s="28">
        <f t="shared" ref="D16:E16" si="3">AVERAGE(D4:D11)</f>
        <v>40.625</v>
      </c>
      <c r="E16" s="29">
        <f t="shared" si="3"/>
        <v>55.625</v>
      </c>
    </row>
    <row r="17" spans="2:5" x14ac:dyDescent="0.2">
      <c r="B17" t="s">
        <v>37</v>
      </c>
      <c r="C17" s="30">
        <f>_xlfn.STDEV.S(C4:C11)</f>
        <v>12.850097275896397</v>
      </c>
      <c r="D17" s="31">
        <f t="shared" ref="D17:E17" si="4">_xlfn.STDEV.S(D4:D11)</f>
        <v>14.232131654413944</v>
      </c>
      <c r="E17" s="32">
        <f t="shared" si="4"/>
        <v>8.8469122942898633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7253-42AC-854B-AD3A-D7A338BD9487}">
  <dimension ref="A1:B76"/>
  <sheetViews>
    <sheetView workbookViewId="0">
      <selection activeCell="I6" sqref="I6"/>
    </sheetView>
  </sheetViews>
  <sheetFormatPr baseColWidth="10" defaultRowHeight="16" x14ac:dyDescent="0.2"/>
  <sheetData>
    <row r="1" spans="1:2" x14ac:dyDescent="0.2">
      <c r="A1" s="35" t="s">
        <v>42</v>
      </c>
      <c r="B1" s="33" t="s">
        <v>43</v>
      </c>
    </row>
    <row r="2" spans="1:2" x14ac:dyDescent="0.2">
      <c r="A2" s="34">
        <v>94.07</v>
      </c>
      <c r="B2" s="34">
        <v>86.59</v>
      </c>
    </row>
    <row r="3" spans="1:2" x14ac:dyDescent="0.2">
      <c r="A3" s="34">
        <v>96.79</v>
      </c>
      <c r="B3" s="34">
        <v>93.08</v>
      </c>
    </row>
    <row r="4" spans="1:2" x14ac:dyDescent="0.2">
      <c r="A4" s="34">
        <v>92.15</v>
      </c>
      <c r="B4" s="34">
        <v>87.85</v>
      </c>
    </row>
    <row r="5" spans="1:2" x14ac:dyDescent="0.2">
      <c r="A5" s="34">
        <v>92.3</v>
      </c>
      <c r="B5" s="34">
        <v>86.83</v>
      </c>
    </row>
    <row r="6" spans="1:2" x14ac:dyDescent="0.2">
      <c r="A6" s="34">
        <v>96.5</v>
      </c>
      <c r="B6" s="34">
        <v>92.7</v>
      </c>
    </row>
    <row r="7" spans="1:2" x14ac:dyDescent="0.2">
      <c r="A7" s="34">
        <v>83.11</v>
      </c>
      <c r="B7" s="34">
        <v>76.8</v>
      </c>
    </row>
    <row r="8" spans="1:2" x14ac:dyDescent="0.2">
      <c r="A8" s="34">
        <v>91.16</v>
      </c>
      <c r="B8" s="34">
        <v>83.4</v>
      </c>
    </row>
    <row r="9" spans="1:2" x14ac:dyDescent="0.2">
      <c r="A9" s="34">
        <v>90.81</v>
      </c>
      <c r="B9" s="34">
        <v>86.74</v>
      </c>
    </row>
    <row r="10" spans="1:2" x14ac:dyDescent="0.2">
      <c r="A10" s="34">
        <v>81.37</v>
      </c>
      <c r="B10" s="34">
        <v>77.67</v>
      </c>
    </row>
    <row r="11" spans="1:2" x14ac:dyDescent="0.2">
      <c r="A11" s="34">
        <v>89.81</v>
      </c>
      <c r="B11" s="34">
        <v>85.7</v>
      </c>
    </row>
    <row r="12" spans="1:2" x14ac:dyDescent="0.2">
      <c r="A12" s="34">
        <v>84.92</v>
      </c>
      <c r="B12" s="34">
        <v>79.959999999999994</v>
      </c>
    </row>
    <row r="13" spans="1:2" x14ac:dyDescent="0.2">
      <c r="A13" s="34">
        <v>84.43</v>
      </c>
      <c r="B13" s="34">
        <v>79.8</v>
      </c>
    </row>
    <row r="14" spans="1:2" x14ac:dyDescent="0.2">
      <c r="A14" s="34">
        <v>86.33</v>
      </c>
      <c r="B14" s="34">
        <v>81.150000000000006</v>
      </c>
    </row>
    <row r="15" spans="1:2" x14ac:dyDescent="0.2">
      <c r="A15" s="34">
        <v>87.6</v>
      </c>
      <c r="B15" s="34">
        <v>81.92</v>
      </c>
    </row>
    <row r="16" spans="1:2" x14ac:dyDescent="0.2">
      <c r="A16" s="34">
        <v>81.08</v>
      </c>
      <c r="B16" s="34">
        <v>76.319999999999993</v>
      </c>
    </row>
    <row r="17" spans="1:2" x14ac:dyDescent="0.2">
      <c r="A17" s="34">
        <v>92.07</v>
      </c>
      <c r="B17" s="34">
        <v>90.2</v>
      </c>
    </row>
    <row r="18" spans="1:2" x14ac:dyDescent="0.2">
      <c r="A18" s="34">
        <v>81.14</v>
      </c>
      <c r="B18" s="34">
        <v>73.34</v>
      </c>
    </row>
    <row r="19" spans="1:2" x14ac:dyDescent="0.2">
      <c r="A19" s="34">
        <v>96.87</v>
      </c>
      <c r="B19" s="34">
        <v>93.58</v>
      </c>
    </row>
    <row r="20" spans="1:2" x14ac:dyDescent="0.2">
      <c r="A20" s="34">
        <v>99.59</v>
      </c>
      <c r="B20" s="34">
        <v>92.36</v>
      </c>
    </row>
    <row r="21" spans="1:2" x14ac:dyDescent="0.2">
      <c r="A21" s="34">
        <v>83.9</v>
      </c>
      <c r="B21" s="34">
        <v>77.23</v>
      </c>
    </row>
    <row r="22" spans="1:2" x14ac:dyDescent="0.2">
      <c r="A22" s="34">
        <v>89.41</v>
      </c>
      <c r="B22" s="34">
        <v>85.45</v>
      </c>
    </row>
    <row r="23" spans="1:2" x14ac:dyDescent="0.2">
      <c r="A23" s="34">
        <v>85.31</v>
      </c>
      <c r="B23" s="34">
        <v>84.59</v>
      </c>
    </row>
    <row r="24" spans="1:2" x14ac:dyDescent="0.2">
      <c r="A24" s="34">
        <v>89.25</v>
      </c>
      <c r="B24" s="34">
        <v>84.89</v>
      </c>
    </row>
    <row r="25" spans="1:2" x14ac:dyDescent="0.2">
      <c r="A25" s="34">
        <v>93.2</v>
      </c>
      <c r="B25" s="34">
        <v>93.1</v>
      </c>
    </row>
    <row r="26" spans="1:2" x14ac:dyDescent="0.2">
      <c r="A26" s="34">
        <v>89.17</v>
      </c>
      <c r="B26" s="34">
        <v>86.87</v>
      </c>
    </row>
    <row r="27" spans="1:2" x14ac:dyDescent="0.2">
      <c r="A27" s="34">
        <v>93.51</v>
      </c>
      <c r="B27" s="34">
        <v>86.36</v>
      </c>
    </row>
    <row r="28" spans="1:2" x14ac:dyDescent="0.2">
      <c r="A28" s="34">
        <v>88.85</v>
      </c>
      <c r="B28" s="34">
        <v>83.24</v>
      </c>
    </row>
    <row r="29" spans="1:2" x14ac:dyDescent="0.2">
      <c r="A29" s="34">
        <v>88.4</v>
      </c>
      <c r="B29" s="34">
        <v>81.2</v>
      </c>
    </row>
    <row r="30" spans="1:2" x14ac:dyDescent="0.2">
      <c r="A30" s="34">
        <v>82.45</v>
      </c>
      <c r="B30" s="34">
        <v>77.180000000000007</v>
      </c>
    </row>
    <row r="31" spans="1:2" x14ac:dyDescent="0.2">
      <c r="A31" s="34">
        <v>96.47</v>
      </c>
      <c r="B31" s="34">
        <v>88.61</v>
      </c>
    </row>
    <row r="32" spans="1:2" x14ac:dyDescent="0.2">
      <c r="A32" s="34">
        <v>99.48</v>
      </c>
      <c r="B32" s="34">
        <v>94.67</v>
      </c>
    </row>
    <row r="33" spans="1:2" x14ac:dyDescent="0.2">
      <c r="A33" s="34">
        <v>99.95</v>
      </c>
      <c r="B33" s="34">
        <v>93.87</v>
      </c>
    </row>
    <row r="34" spans="1:2" x14ac:dyDescent="0.2">
      <c r="A34" s="34">
        <v>100.05</v>
      </c>
      <c r="B34" s="34">
        <v>94.15</v>
      </c>
    </row>
    <row r="35" spans="1:2" x14ac:dyDescent="0.2">
      <c r="A35" s="34">
        <v>87.33</v>
      </c>
      <c r="B35" s="34">
        <v>82.17</v>
      </c>
    </row>
    <row r="36" spans="1:2" x14ac:dyDescent="0.2">
      <c r="A36" s="34">
        <v>87.61</v>
      </c>
      <c r="B36" s="34">
        <v>86.01</v>
      </c>
    </row>
    <row r="37" spans="1:2" x14ac:dyDescent="0.2">
      <c r="A37" s="34">
        <v>89.28</v>
      </c>
      <c r="B37" s="34">
        <v>83.78</v>
      </c>
    </row>
    <row r="38" spans="1:2" x14ac:dyDescent="0.2">
      <c r="A38" s="34">
        <v>89.72</v>
      </c>
      <c r="B38" s="34">
        <v>83.56</v>
      </c>
    </row>
    <row r="39" spans="1:2" x14ac:dyDescent="0.2">
      <c r="A39" s="34">
        <v>95.57</v>
      </c>
      <c r="B39" s="34">
        <v>89.58</v>
      </c>
    </row>
    <row r="40" spans="1:2" x14ac:dyDescent="0.2">
      <c r="A40" s="34">
        <v>97.71</v>
      </c>
      <c r="B40" s="34">
        <v>91.35</v>
      </c>
    </row>
    <row r="41" spans="1:2" x14ac:dyDescent="0.2">
      <c r="A41" s="34">
        <v>98.73</v>
      </c>
      <c r="B41" s="34">
        <v>97.82</v>
      </c>
    </row>
    <row r="42" spans="1:2" x14ac:dyDescent="0.2">
      <c r="A42" s="34">
        <v>88.02</v>
      </c>
      <c r="B42" s="34">
        <v>84.12</v>
      </c>
    </row>
    <row r="43" spans="1:2" x14ac:dyDescent="0.2">
      <c r="A43" s="34">
        <v>88.22</v>
      </c>
      <c r="B43" s="34">
        <v>86.13</v>
      </c>
    </row>
    <row r="44" spans="1:2" x14ac:dyDescent="0.2">
      <c r="A44" s="34">
        <v>103.45</v>
      </c>
      <c r="B44" s="34">
        <v>101.21</v>
      </c>
    </row>
    <row r="45" spans="1:2" x14ac:dyDescent="0.2">
      <c r="A45" s="34">
        <v>82.94</v>
      </c>
      <c r="B45" s="34">
        <v>79.08</v>
      </c>
    </row>
    <row r="46" spans="1:2" x14ac:dyDescent="0.2">
      <c r="A46" s="34">
        <v>89.71</v>
      </c>
      <c r="B46" s="34">
        <v>86.19</v>
      </c>
    </row>
    <row r="47" spans="1:2" x14ac:dyDescent="0.2">
      <c r="A47" s="34">
        <v>94.83</v>
      </c>
      <c r="B47" s="34">
        <v>91.93</v>
      </c>
    </row>
    <row r="48" spans="1:2" x14ac:dyDescent="0.2">
      <c r="A48" s="34">
        <v>81.93</v>
      </c>
      <c r="B48" s="34">
        <v>78.97</v>
      </c>
    </row>
    <row r="49" spans="1:2" x14ac:dyDescent="0.2">
      <c r="A49" s="34">
        <v>83.41</v>
      </c>
      <c r="B49" s="34">
        <v>78.89</v>
      </c>
    </row>
    <row r="50" spans="1:2" x14ac:dyDescent="0.2">
      <c r="A50" s="34">
        <v>73.59</v>
      </c>
      <c r="B50" s="34">
        <v>69.760000000000005</v>
      </c>
    </row>
    <row r="51" spans="1:2" x14ac:dyDescent="0.2">
      <c r="A51" s="34">
        <v>108.47</v>
      </c>
      <c r="B51" s="34">
        <v>104.2</v>
      </c>
    </row>
    <row r="52" spans="1:2" x14ac:dyDescent="0.2">
      <c r="A52" s="34">
        <v>72.67</v>
      </c>
      <c r="B52" s="34">
        <v>70.010000000000005</v>
      </c>
    </row>
    <row r="53" spans="1:2" x14ac:dyDescent="0.2">
      <c r="A53" s="34">
        <v>96.84</v>
      </c>
      <c r="B53" s="34">
        <v>93.66</v>
      </c>
    </row>
    <row r="54" spans="1:2" x14ac:dyDescent="0.2">
      <c r="A54" s="34">
        <v>88.48</v>
      </c>
      <c r="B54" s="34">
        <v>87</v>
      </c>
    </row>
    <row r="55" spans="1:2" x14ac:dyDescent="0.2">
      <c r="A55" s="34">
        <v>89.57</v>
      </c>
      <c r="B55" s="34">
        <v>87.24</v>
      </c>
    </row>
    <row r="56" spans="1:2" x14ac:dyDescent="0.2">
      <c r="A56" s="34">
        <v>85.22</v>
      </c>
      <c r="B56" s="34">
        <v>82.09</v>
      </c>
    </row>
    <row r="57" spans="1:2" x14ac:dyDescent="0.2">
      <c r="A57" s="34">
        <v>103.76</v>
      </c>
      <c r="B57" s="34">
        <v>102.24</v>
      </c>
    </row>
    <row r="58" spans="1:2" x14ac:dyDescent="0.2">
      <c r="A58" s="34">
        <v>87.84</v>
      </c>
      <c r="B58" s="34">
        <v>84.66</v>
      </c>
    </row>
    <row r="59" spans="1:2" x14ac:dyDescent="0.2">
      <c r="A59" s="34">
        <v>91.5</v>
      </c>
      <c r="B59" s="34">
        <v>88.95</v>
      </c>
    </row>
    <row r="60" spans="1:2" x14ac:dyDescent="0.2">
      <c r="A60" s="34">
        <v>93.04</v>
      </c>
      <c r="B60" s="34">
        <v>88.73</v>
      </c>
    </row>
    <row r="61" spans="1:2" x14ac:dyDescent="0.2">
      <c r="A61" s="34">
        <v>92.14</v>
      </c>
      <c r="B61" s="34">
        <v>88.07</v>
      </c>
    </row>
    <row r="62" spans="1:2" x14ac:dyDescent="0.2">
      <c r="A62" s="34">
        <v>85.26</v>
      </c>
      <c r="B62" s="34">
        <v>81.36</v>
      </c>
    </row>
    <row r="63" spans="1:2" x14ac:dyDescent="0.2">
      <c r="A63" s="34">
        <v>89.42</v>
      </c>
      <c r="B63" s="34">
        <v>86.64</v>
      </c>
    </row>
    <row r="64" spans="1:2" x14ac:dyDescent="0.2">
      <c r="A64" s="34">
        <v>92.42</v>
      </c>
      <c r="B64" s="34">
        <v>88.99</v>
      </c>
    </row>
    <row r="65" spans="1:2" x14ac:dyDescent="0.2">
      <c r="A65" s="34">
        <v>93.13</v>
      </c>
      <c r="B65" s="34">
        <v>89.73</v>
      </c>
    </row>
    <row r="66" spans="1:2" x14ac:dyDescent="0.2">
      <c r="A66" s="34">
        <v>80.86</v>
      </c>
      <c r="B66" s="34">
        <v>77.81</v>
      </c>
    </row>
    <row r="67" spans="1:2" x14ac:dyDescent="0.2">
      <c r="A67" s="34">
        <v>88.75</v>
      </c>
      <c r="B67" s="34">
        <v>85.93</v>
      </c>
    </row>
    <row r="68" spans="1:2" x14ac:dyDescent="0.2">
      <c r="A68" s="34">
        <v>95.02</v>
      </c>
      <c r="B68" s="34">
        <v>91.9</v>
      </c>
    </row>
    <row r="69" spans="1:2" x14ac:dyDescent="0.2">
      <c r="A69" s="34">
        <v>92.29</v>
      </c>
      <c r="B69" s="34">
        <v>91.28</v>
      </c>
    </row>
    <row r="70" spans="1:2" x14ac:dyDescent="0.2">
      <c r="A70" s="34">
        <v>89.43</v>
      </c>
      <c r="B70" s="34">
        <v>87.22</v>
      </c>
    </row>
    <row r="71" spans="1:2" x14ac:dyDescent="0.2">
      <c r="A71" s="34">
        <v>93.32</v>
      </c>
      <c r="B71" s="34">
        <v>89.77</v>
      </c>
    </row>
    <row r="72" spans="1:2" x14ac:dyDescent="0.2">
      <c r="A72" s="34">
        <v>92.88</v>
      </c>
      <c r="B72" s="34">
        <v>89.38</v>
      </c>
    </row>
    <row r="73" spans="1:2" x14ac:dyDescent="0.2">
      <c r="A73" s="34">
        <v>89.88</v>
      </c>
      <c r="B73" s="34">
        <v>88</v>
      </c>
    </row>
    <row r="74" spans="1:2" x14ac:dyDescent="0.2">
      <c r="A74" s="34">
        <v>82.25</v>
      </c>
      <c r="B74" s="34">
        <v>80.81</v>
      </c>
    </row>
    <row r="75" spans="1:2" x14ac:dyDescent="0.2">
      <c r="A75" s="34">
        <v>88.99</v>
      </c>
      <c r="B75" s="34">
        <v>86.87</v>
      </c>
    </row>
    <row r="76" spans="1:2" x14ac:dyDescent="0.2">
      <c r="A76" s="34">
        <v>82.07</v>
      </c>
      <c r="B76" s="34">
        <v>79.739999999999995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9805-996D-BE4D-B9CA-CBFFCF9D4312}">
  <dimension ref="A1:O1031"/>
  <sheetViews>
    <sheetView zoomScaleNormal="100" workbookViewId="0">
      <selection activeCell="C1" sqref="C1"/>
    </sheetView>
  </sheetViews>
  <sheetFormatPr baseColWidth="10" defaultRowHeight="16" x14ac:dyDescent="0.2"/>
  <cols>
    <col min="7" max="7" width="40.1640625" bestFit="1" customWidth="1"/>
    <col min="8" max="8" width="30.6640625" bestFit="1" customWidth="1"/>
    <col min="15" max="15" width="12.1640625" bestFit="1" customWidth="1"/>
  </cols>
  <sheetData>
    <row r="1" spans="1:15" x14ac:dyDescent="0.2">
      <c r="A1" s="37" t="s">
        <v>44</v>
      </c>
      <c r="B1" s="38" t="s">
        <v>45</v>
      </c>
      <c r="D1" s="14" t="s">
        <v>46</v>
      </c>
      <c r="E1" s="15" t="s">
        <v>47</v>
      </c>
      <c r="G1" s="14" t="s">
        <v>48</v>
      </c>
      <c r="H1" s="15" t="s">
        <v>49</v>
      </c>
      <c r="J1" s="41"/>
      <c r="K1" s="41" t="s">
        <v>44</v>
      </c>
      <c r="L1" s="41" t="s">
        <v>45</v>
      </c>
    </row>
    <row r="2" spans="1:15" x14ac:dyDescent="0.2">
      <c r="A2" s="36">
        <v>81</v>
      </c>
      <c r="B2" s="36">
        <v>175</v>
      </c>
      <c r="D2">
        <v>80</v>
      </c>
      <c r="E2">
        <v>190</v>
      </c>
      <c r="G2">
        <v>4.25</v>
      </c>
      <c r="H2">
        <v>5</v>
      </c>
      <c r="J2" s="39" t="s">
        <v>44</v>
      </c>
      <c r="K2" s="39">
        <v>1</v>
      </c>
      <c r="L2" s="39"/>
    </row>
    <row r="3" spans="1:15" ht="17" thickBot="1" x14ac:dyDescent="0.25">
      <c r="A3" s="36">
        <v>45</v>
      </c>
      <c r="B3" s="36">
        <v>152</v>
      </c>
      <c r="D3">
        <v>80</v>
      </c>
      <c r="E3">
        <v>217</v>
      </c>
      <c r="G3">
        <v>3.8</v>
      </c>
      <c r="H3">
        <v>6</v>
      </c>
      <c r="J3" s="40" t="s">
        <v>45</v>
      </c>
      <c r="K3" s="40">
        <v>0.92</v>
      </c>
      <c r="L3" s="40">
        <v>1</v>
      </c>
      <c r="N3" s="19" t="s">
        <v>50</v>
      </c>
      <c r="O3" s="19">
        <f>K3/SQRT((1-K3^2)/(12-2))</f>
        <v>7.4232180802308836</v>
      </c>
    </row>
    <row r="4" spans="1:15" x14ac:dyDescent="0.2">
      <c r="A4" s="36">
        <v>64</v>
      </c>
      <c r="B4" s="36">
        <v>161</v>
      </c>
      <c r="D4">
        <v>100</v>
      </c>
      <c r="E4">
        <v>288</v>
      </c>
      <c r="G4">
        <v>2.2999999999999998</v>
      </c>
      <c r="H4">
        <v>7.4</v>
      </c>
      <c r="N4" s="19" t="s">
        <v>51</v>
      </c>
      <c r="O4" s="19">
        <f>_xlfn.T.DIST.2T(O3,10)</f>
        <v>2.2537015132159968E-5</v>
      </c>
    </row>
    <row r="5" spans="1:15" ht="17" thickBot="1" x14ac:dyDescent="0.25">
      <c r="A5" s="36">
        <v>85</v>
      </c>
      <c r="B5" s="36">
        <v>189</v>
      </c>
      <c r="D5">
        <v>100</v>
      </c>
      <c r="E5">
        <v>225</v>
      </c>
      <c r="G5">
        <v>2</v>
      </c>
      <c r="H5">
        <v>8.8000000000000007</v>
      </c>
    </row>
    <row r="6" spans="1:15" x14ac:dyDescent="0.2">
      <c r="A6" s="36">
        <v>25</v>
      </c>
      <c r="B6" s="36">
        <v>103</v>
      </c>
      <c r="D6">
        <v>90</v>
      </c>
      <c r="E6">
        <v>224</v>
      </c>
      <c r="G6">
        <v>1.9</v>
      </c>
      <c r="H6">
        <v>9.6</v>
      </c>
      <c r="J6" s="41"/>
      <c r="K6" s="41" t="s">
        <v>46</v>
      </c>
      <c r="L6" s="41" t="s">
        <v>47</v>
      </c>
    </row>
    <row r="7" spans="1:15" x14ac:dyDescent="0.2">
      <c r="A7" s="36">
        <v>76</v>
      </c>
      <c r="B7" s="36">
        <v>182</v>
      </c>
      <c r="D7">
        <v>70</v>
      </c>
      <c r="E7">
        <v>163</v>
      </c>
      <c r="G7">
        <v>1.2</v>
      </c>
      <c r="H7">
        <v>10.1</v>
      </c>
      <c r="J7" s="39" t="s">
        <v>46</v>
      </c>
      <c r="K7" s="39">
        <v>1</v>
      </c>
      <c r="L7" s="39"/>
    </row>
    <row r="8" spans="1:15" ht="17" thickBot="1" x14ac:dyDescent="0.25">
      <c r="A8" s="36">
        <v>57</v>
      </c>
      <c r="B8" s="36">
        <v>145</v>
      </c>
      <c r="D8">
        <v>70</v>
      </c>
      <c r="E8">
        <v>217</v>
      </c>
      <c r="G8">
        <v>1.2</v>
      </c>
      <c r="H8">
        <v>10.3</v>
      </c>
      <c r="J8" s="40" t="s">
        <v>47</v>
      </c>
      <c r="K8" s="40">
        <v>0.19</v>
      </c>
      <c r="L8" s="40">
        <v>1</v>
      </c>
      <c r="N8" s="19" t="s">
        <v>50</v>
      </c>
      <c r="O8" s="19">
        <f>K8/SQRT((1-K8^2)/(1030-2))</f>
        <v>6.2048911629303856</v>
      </c>
    </row>
    <row r="9" spans="1:15" x14ac:dyDescent="0.2">
      <c r="A9" s="36">
        <v>53</v>
      </c>
      <c r="B9" s="36">
        <v>152</v>
      </c>
      <c r="D9">
        <v>70</v>
      </c>
      <c r="E9">
        <v>306</v>
      </c>
      <c r="G9">
        <v>1</v>
      </c>
      <c r="H9">
        <v>10.4</v>
      </c>
      <c r="N9" s="19" t="s">
        <v>51</v>
      </c>
      <c r="O9" s="19">
        <f>_xlfn.T.DIST.2T(O8,1028)</f>
        <v>7.9234261296303666E-10</v>
      </c>
    </row>
    <row r="10" spans="1:15" ht="17" thickBot="1" x14ac:dyDescent="0.25">
      <c r="A10" s="36">
        <v>62</v>
      </c>
      <c r="B10" s="36">
        <v>167</v>
      </c>
      <c r="D10">
        <v>80</v>
      </c>
      <c r="E10">
        <v>283</v>
      </c>
      <c r="G10">
        <v>1</v>
      </c>
      <c r="H10">
        <v>10.5</v>
      </c>
    </row>
    <row r="11" spans="1:15" x14ac:dyDescent="0.2">
      <c r="A11" s="36">
        <v>35</v>
      </c>
      <c r="B11" s="36">
        <v>141</v>
      </c>
      <c r="D11">
        <v>80</v>
      </c>
      <c r="E11">
        <v>218</v>
      </c>
      <c r="G11">
        <v>0.9</v>
      </c>
      <c r="H11">
        <v>10.5</v>
      </c>
      <c r="J11" s="41"/>
      <c r="K11" s="41" t="s">
        <v>48</v>
      </c>
      <c r="L11" s="41" t="s">
        <v>49</v>
      </c>
    </row>
    <row r="12" spans="1:15" x14ac:dyDescent="0.2">
      <c r="A12" s="36">
        <v>22</v>
      </c>
      <c r="B12" s="36">
        <v>97</v>
      </c>
      <c r="D12">
        <v>80</v>
      </c>
      <c r="E12">
        <v>210</v>
      </c>
      <c r="G12">
        <v>0.5</v>
      </c>
      <c r="H12">
        <v>11</v>
      </c>
      <c r="J12" s="39" t="s">
        <v>48</v>
      </c>
      <c r="K12" s="39">
        <v>1</v>
      </c>
      <c r="L12" s="39"/>
    </row>
    <row r="13" spans="1:15" ht="17" thickBot="1" x14ac:dyDescent="0.25">
      <c r="A13" s="36">
        <v>79</v>
      </c>
      <c r="B13" s="36">
        <v>161</v>
      </c>
      <c r="D13">
        <v>100</v>
      </c>
      <c r="E13">
        <v>237</v>
      </c>
      <c r="G13">
        <v>0.3</v>
      </c>
      <c r="H13">
        <v>11</v>
      </c>
      <c r="J13" s="40" t="s">
        <v>49</v>
      </c>
      <c r="K13" s="40">
        <v>-0.98</v>
      </c>
      <c r="L13" s="40">
        <v>1</v>
      </c>
      <c r="N13" s="19" t="s">
        <v>50</v>
      </c>
      <c r="O13" s="19">
        <f t="shared" ref="O13" si="0">K13/SQRT((1-K13^2)/(12-2))</f>
        <v>-15.573222291011326</v>
      </c>
    </row>
    <row r="14" spans="1:15" x14ac:dyDescent="0.2">
      <c r="D14">
        <v>70</v>
      </c>
      <c r="E14">
        <v>243</v>
      </c>
      <c r="N14" s="19" t="s">
        <v>51</v>
      </c>
      <c r="O14" s="19">
        <f>_xlfn.T.DIST.2T(-O13,10)</f>
        <v>2.4370737140000268E-8</v>
      </c>
    </row>
    <row r="15" spans="1:15" x14ac:dyDescent="0.2">
      <c r="D15">
        <v>70</v>
      </c>
      <c r="E15">
        <v>237</v>
      </c>
    </row>
    <row r="16" spans="1:15" x14ac:dyDescent="0.2">
      <c r="D16">
        <v>80</v>
      </c>
      <c r="E16">
        <v>247</v>
      </c>
    </row>
    <row r="17" spans="4:5" x14ac:dyDescent="0.2">
      <c r="D17">
        <v>60</v>
      </c>
      <c r="E17">
        <v>209</v>
      </c>
    </row>
    <row r="18" spans="4:5" x14ac:dyDescent="0.2">
      <c r="D18">
        <v>70</v>
      </c>
      <c r="E18">
        <v>197</v>
      </c>
    </row>
    <row r="19" spans="4:5" x14ac:dyDescent="0.2">
      <c r="D19">
        <v>80</v>
      </c>
      <c r="E19">
        <v>219</v>
      </c>
    </row>
    <row r="20" spans="4:5" x14ac:dyDescent="0.2">
      <c r="D20">
        <v>70</v>
      </c>
      <c r="E20">
        <v>258</v>
      </c>
    </row>
    <row r="21" spans="4:5" x14ac:dyDescent="0.2">
      <c r="D21">
        <v>70</v>
      </c>
      <c r="E21">
        <v>259</v>
      </c>
    </row>
    <row r="22" spans="4:5" x14ac:dyDescent="0.2">
      <c r="D22">
        <v>80</v>
      </c>
      <c r="E22">
        <v>203</v>
      </c>
    </row>
    <row r="23" spans="4:5" x14ac:dyDescent="0.2">
      <c r="D23">
        <v>70</v>
      </c>
      <c r="E23">
        <v>222</v>
      </c>
    </row>
    <row r="24" spans="4:5" x14ac:dyDescent="0.2">
      <c r="D24">
        <v>80</v>
      </c>
      <c r="E24">
        <v>198</v>
      </c>
    </row>
    <row r="25" spans="4:5" x14ac:dyDescent="0.2">
      <c r="D25">
        <v>80</v>
      </c>
      <c r="E25">
        <v>231</v>
      </c>
    </row>
    <row r="26" spans="4:5" x14ac:dyDescent="0.2">
      <c r="D26">
        <v>70</v>
      </c>
      <c r="E26">
        <v>218</v>
      </c>
    </row>
    <row r="27" spans="4:5" x14ac:dyDescent="0.2">
      <c r="D27">
        <v>75</v>
      </c>
      <c r="E27">
        <v>228</v>
      </c>
    </row>
    <row r="28" spans="4:5" x14ac:dyDescent="0.2">
      <c r="D28">
        <v>70</v>
      </c>
      <c r="E28">
        <v>162</v>
      </c>
    </row>
    <row r="29" spans="4:5" x14ac:dyDescent="0.2">
      <c r="D29">
        <v>70</v>
      </c>
      <c r="E29">
        <v>206</v>
      </c>
    </row>
    <row r="30" spans="4:5" x14ac:dyDescent="0.2">
      <c r="D30">
        <v>80</v>
      </c>
      <c r="E30">
        <v>224</v>
      </c>
    </row>
    <row r="31" spans="4:5" x14ac:dyDescent="0.2">
      <c r="D31">
        <v>80</v>
      </c>
      <c r="E31">
        <v>255</v>
      </c>
    </row>
    <row r="32" spans="4:5" x14ac:dyDescent="0.2">
      <c r="D32">
        <v>90</v>
      </c>
      <c r="E32">
        <v>206</v>
      </c>
    </row>
    <row r="33" spans="4:5" x14ac:dyDescent="0.2">
      <c r="D33">
        <v>87.5</v>
      </c>
      <c r="E33">
        <v>201</v>
      </c>
    </row>
    <row r="34" spans="4:5" x14ac:dyDescent="0.2">
      <c r="D34">
        <v>80</v>
      </c>
      <c r="E34">
        <v>255</v>
      </c>
    </row>
    <row r="35" spans="4:5" x14ac:dyDescent="0.2">
      <c r="D35">
        <v>100</v>
      </c>
      <c r="E35">
        <v>268</v>
      </c>
    </row>
    <row r="36" spans="4:5" x14ac:dyDescent="0.2">
      <c r="D36">
        <v>100</v>
      </c>
      <c r="E36">
        <v>246</v>
      </c>
    </row>
    <row r="37" spans="4:5" x14ac:dyDescent="0.2">
      <c r="D37">
        <v>70</v>
      </c>
      <c r="E37">
        <v>179</v>
      </c>
    </row>
    <row r="38" spans="4:5" x14ac:dyDescent="0.2">
      <c r="D38">
        <v>70</v>
      </c>
      <c r="E38">
        <v>162</v>
      </c>
    </row>
    <row r="39" spans="4:5" x14ac:dyDescent="0.2">
      <c r="D39">
        <v>80</v>
      </c>
      <c r="E39">
        <v>204</v>
      </c>
    </row>
    <row r="40" spans="4:5" x14ac:dyDescent="0.2">
      <c r="D40">
        <v>80</v>
      </c>
      <c r="E40">
        <v>169</v>
      </c>
    </row>
    <row r="41" spans="4:5" x14ac:dyDescent="0.2">
      <c r="D41">
        <v>82.5</v>
      </c>
      <c r="E41">
        <v>148</v>
      </c>
    </row>
    <row r="42" spans="4:5" x14ac:dyDescent="0.2">
      <c r="D42">
        <v>70</v>
      </c>
      <c r="E42">
        <v>207</v>
      </c>
    </row>
    <row r="43" spans="4:5" x14ac:dyDescent="0.2">
      <c r="D43">
        <v>95</v>
      </c>
      <c r="E43">
        <v>216</v>
      </c>
    </row>
    <row r="44" spans="4:5" x14ac:dyDescent="0.2">
      <c r="D44">
        <v>60</v>
      </c>
      <c r="E44">
        <v>228</v>
      </c>
    </row>
    <row r="45" spans="4:5" x14ac:dyDescent="0.2">
      <c r="D45">
        <v>80</v>
      </c>
      <c r="E45">
        <v>218</v>
      </c>
    </row>
    <row r="46" spans="4:5" x14ac:dyDescent="0.2">
      <c r="D46">
        <v>75</v>
      </c>
      <c r="E46">
        <v>242</v>
      </c>
    </row>
    <row r="47" spans="4:5" x14ac:dyDescent="0.2">
      <c r="D47">
        <v>90</v>
      </c>
      <c r="E47">
        <v>211</v>
      </c>
    </row>
    <row r="48" spans="4:5" x14ac:dyDescent="0.2">
      <c r="D48">
        <v>75</v>
      </c>
      <c r="E48">
        <v>215</v>
      </c>
    </row>
    <row r="49" spans="4:5" x14ac:dyDescent="0.2">
      <c r="D49">
        <v>70</v>
      </c>
      <c r="E49">
        <v>234</v>
      </c>
    </row>
    <row r="50" spans="4:5" x14ac:dyDescent="0.2">
      <c r="D50">
        <v>85</v>
      </c>
      <c r="E50">
        <v>193</v>
      </c>
    </row>
    <row r="51" spans="4:5" x14ac:dyDescent="0.2">
      <c r="D51">
        <v>90</v>
      </c>
      <c r="E51">
        <v>244</v>
      </c>
    </row>
    <row r="52" spans="4:5" x14ac:dyDescent="0.2">
      <c r="D52">
        <v>70</v>
      </c>
      <c r="E52">
        <v>260</v>
      </c>
    </row>
    <row r="53" spans="4:5" x14ac:dyDescent="0.2">
      <c r="D53">
        <v>90</v>
      </c>
      <c r="E53">
        <v>223</v>
      </c>
    </row>
    <row r="54" spans="4:5" x14ac:dyDescent="0.2">
      <c r="D54">
        <v>85</v>
      </c>
      <c r="E54">
        <v>178</v>
      </c>
    </row>
    <row r="55" spans="4:5" x14ac:dyDescent="0.2">
      <c r="D55">
        <v>80</v>
      </c>
      <c r="E55">
        <v>234</v>
      </c>
    </row>
    <row r="56" spans="4:5" x14ac:dyDescent="0.2">
      <c r="D56">
        <v>70</v>
      </c>
      <c r="E56">
        <v>187</v>
      </c>
    </row>
    <row r="57" spans="4:5" x14ac:dyDescent="0.2">
      <c r="D57">
        <v>80</v>
      </c>
      <c r="E57">
        <v>201</v>
      </c>
    </row>
    <row r="58" spans="4:5" x14ac:dyDescent="0.2">
      <c r="D58">
        <v>90</v>
      </c>
      <c r="E58">
        <v>187</v>
      </c>
    </row>
    <row r="59" spans="4:5" x14ac:dyDescent="0.2">
      <c r="D59">
        <v>85</v>
      </c>
      <c r="E59">
        <v>228</v>
      </c>
    </row>
    <row r="60" spans="4:5" x14ac:dyDescent="0.2">
      <c r="D60">
        <v>80</v>
      </c>
      <c r="E60">
        <v>193</v>
      </c>
    </row>
    <row r="61" spans="4:5" x14ac:dyDescent="0.2">
      <c r="D61">
        <v>80</v>
      </c>
      <c r="E61">
        <v>287</v>
      </c>
    </row>
    <row r="62" spans="4:5" x14ac:dyDescent="0.2">
      <c r="D62">
        <v>60</v>
      </c>
      <c r="E62">
        <v>156</v>
      </c>
    </row>
    <row r="63" spans="4:5" x14ac:dyDescent="0.2">
      <c r="D63">
        <v>70</v>
      </c>
      <c r="E63">
        <v>151</v>
      </c>
    </row>
    <row r="64" spans="4:5" x14ac:dyDescent="0.2">
      <c r="D64">
        <v>60</v>
      </c>
      <c r="E64">
        <v>209</v>
      </c>
    </row>
    <row r="65" spans="4:5" x14ac:dyDescent="0.2">
      <c r="D65">
        <v>80</v>
      </c>
      <c r="E65">
        <v>241</v>
      </c>
    </row>
    <row r="66" spans="4:5" x14ac:dyDescent="0.2">
      <c r="D66">
        <v>60</v>
      </c>
      <c r="E66">
        <v>236</v>
      </c>
    </row>
    <row r="67" spans="4:5" x14ac:dyDescent="0.2">
      <c r="D67">
        <v>60</v>
      </c>
      <c r="E67">
        <v>206</v>
      </c>
    </row>
    <row r="68" spans="4:5" x14ac:dyDescent="0.2">
      <c r="D68">
        <v>60</v>
      </c>
      <c r="E68">
        <v>213</v>
      </c>
    </row>
    <row r="69" spans="4:5" x14ac:dyDescent="0.2">
      <c r="D69">
        <v>80</v>
      </c>
      <c r="E69">
        <v>172</v>
      </c>
    </row>
    <row r="70" spans="4:5" x14ac:dyDescent="0.2">
      <c r="D70">
        <v>80</v>
      </c>
      <c r="E70">
        <v>228</v>
      </c>
    </row>
    <row r="71" spans="4:5" x14ac:dyDescent="0.2">
      <c r="D71">
        <v>100</v>
      </c>
      <c r="E71">
        <v>264</v>
      </c>
    </row>
    <row r="72" spans="4:5" x14ac:dyDescent="0.2">
      <c r="D72">
        <v>90</v>
      </c>
      <c r="E72">
        <v>170</v>
      </c>
    </row>
    <row r="73" spans="4:5" x14ac:dyDescent="0.2">
      <c r="D73">
        <v>70</v>
      </c>
      <c r="E73">
        <v>228</v>
      </c>
    </row>
    <row r="74" spans="4:5" x14ac:dyDescent="0.2">
      <c r="D74">
        <v>80</v>
      </c>
      <c r="E74">
        <v>271</v>
      </c>
    </row>
    <row r="75" spans="4:5" x14ac:dyDescent="0.2">
      <c r="D75">
        <v>70</v>
      </c>
      <c r="E75">
        <v>258</v>
      </c>
    </row>
    <row r="76" spans="4:5" x14ac:dyDescent="0.2">
      <c r="D76">
        <v>70</v>
      </c>
      <c r="E76">
        <v>163</v>
      </c>
    </row>
    <row r="77" spans="4:5" x14ac:dyDescent="0.2">
      <c r="D77">
        <v>70</v>
      </c>
      <c r="E77">
        <v>230</v>
      </c>
    </row>
    <row r="78" spans="4:5" x14ac:dyDescent="0.2">
      <c r="D78">
        <v>70</v>
      </c>
      <c r="E78">
        <v>158</v>
      </c>
    </row>
    <row r="79" spans="4:5" x14ac:dyDescent="0.2">
      <c r="D79">
        <v>80</v>
      </c>
      <c r="E79">
        <v>234</v>
      </c>
    </row>
    <row r="80" spans="4:5" x14ac:dyDescent="0.2">
      <c r="D80">
        <v>80</v>
      </c>
      <c r="E80">
        <v>250</v>
      </c>
    </row>
    <row r="81" spans="4:5" x14ac:dyDescent="0.2">
      <c r="D81">
        <v>70</v>
      </c>
      <c r="E81">
        <v>214</v>
      </c>
    </row>
    <row r="82" spans="4:5" x14ac:dyDescent="0.2">
      <c r="D82">
        <v>80</v>
      </c>
      <c r="E82">
        <v>263</v>
      </c>
    </row>
    <row r="83" spans="4:5" x14ac:dyDescent="0.2">
      <c r="D83">
        <v>95</v>
      </c>
      <c r="E83">
        <v>233</v>
      </c>
    </row>
    <row r="84" spans="4:5" x14ac:dyDescent="0.2">
      <c r="D84">
        <v>85</v>
      </c>
      <c r="E84">
        <v>186</v>
      </c>
    </row>
    <row r="85" spans="4:5" x14ac:dyDescent="0.2">
      <c r="D85">
        <v>90</v>
      </c>
      <c r="E85">
        <v>199</v>
      </c>
    </row>
    <row r="86" spans="4:5" x14ac:dyDescent="0.2">
      <c r="D86">
        <v>100</v>
      </c>
      <c r="E86">
        <v>217</v>
      </c>
    </row>
    <row r="87" spans="4:5" x14ac:dyDescent="0.2">
      <c r="D87">
        <v>90</v>
      </c>
      <c r="E87">
        <v>250</v>
      </c>
    </row>
    <row r="88" spans="4:5" x14ac:dyDescent="0.2">
      <c r="D88">
        <v>70</v>
      </c>
      <c r="E88">
        <v>188</v>
      </c>
    </row>
    <row r="89" spans="4:5" x14ac:dyDescent="0.2">
      <c r="D89">
        <v>80</v>
      </c>
      <c r="E89">
        <v>265</v>
      </c>
    </row>
    <row r="90" spans="4:5" x14ac:dyDescent="0.2">
      <c r="D90">
        <v>70</v>
      </c>
      <c r="E90">
        <v>202</v>
      </c>
    </row>
    <row r="91" spans="4:5" x14ac:dyDescent="0.2">
      <c r="D91">
        <v>70</v>
      </c>
      <c r="E91">
        <v>277</v>
      </c>
    </row>
    <row r="92" spans="4:5" x14ac:dyDescent="0.2">
      <c r="D92">
        <v>80</v>
      </c>
      <c r="E92">
        <v>211</v>
      </c>
    </row>
    <row r="93" spans="4:5" x14ac:dyDescent="0.2">
      <c r="D93">
        <v>80</v>
      </c>
      <c r="E93">
        <v>198</v>
      </c>
    </row>
    <row r="94" spans="4:5" x14ac:dyDescent="0.2">
      <c r="D94">
        <v>70</v>
      </c>
      <c r="E94">
        <v>246</v>
      </c>
    </row>
    <row r="95" spans="4:5" x14ac:dyDescent="0.2">
      <c r="D95">
        <v>70</v>
      </c>
      <c r="E95">
        <v>230</v>
      </c>
    </row>
    <row r="96" spans="4:5" x14ac:dyDescent="0.2">
      <c r="D96">
        <v>70</v>
      </c>
      <c r="E96">
        <v>193</v>
      </c>
    </row>
    <row r="97" spans="4:5" x14ac:dyDescent="0.2">
      <c r="D97">
        <v>70</v>
      </c>
      <c r="E97">
        <v>241</v>
      </c>
    </row>
    <row r="98" spans="4:5" x14ac:dyDescent="0.2">
      <c r="D98">
        <v>80</v>
      </c>
      <c r="E98">
        <v>251</v>
      </c>
    </row>
    <row r="99" spans="4:5" x14ac:dyDescent="0.2">
      <c r="D99">
        <v>60</v>
      </c>
      <c r="E99">
        <v>182</v>
      </c>
    </row>
    <row r="100" spans="4:5" x14ac:dyDescent="0.2">
      <c r="D100">
        <v>70</v>
      </c>
      <c r="E100">
        <v>230</v>
      </c>
    </row>
    <row r="101" spans="4:5" x14ac:dyDescent="0.2">
      <c r="D101">
        <v>90</v>
      </c>
      <c r="E101">
        <v>254</v>
      </c>
    </row>
    <row r="102" spans="4:5" x14ac:dyDescent="0.2">
      <c r="D102">
        <v>90</v>
      </c>
      <c r="E102">
        <v>262</v>
      </c>
    </row>
    <row r="103" spans="4:5" x14ac:dyDescent="0.2">
      <c r="D103">
        <v>80</v>
      </c>
      <c r="E103">
        <v>192</v>
      </c>
    </row>
    <row r="104" spans="4:5" x14ac:dyDescent="0.2">
      <c r="D104">
        <v>85</v>
      </c>
      <c r="E104">
        <v>226</v>
      </c>
    </row>
    <row r="105" spans="4:5" x14ac:dyDescent="0.2">
      <c r="D105">
        <v>80</v>
      </c>
      <c r="E105">
        <v>238</v>
      </c>
    </row>
    <row r="106" spans="4:5" x14ac:dyDescent="0.2">
      <c r="D106">
        <v>80</v>
      </c>
      <c r="E106">
        <v>256</v>
      </c>
    </row>
    <row r="107" spans="4:5" x14ac:dyDescent="0.2">
      <c r="D107">
        <v>70</v>
      </c>
      <c r="E107">
        <v>229</v>
      </c>
    </row>
    <row r="108" spans="4:5" x14ac:dyDescent="0.2">
      <c r="D108">
        <v>80</v>
      </c>
      <c r="E108">
        <v>167</v>
      </c>
    </row>
    <row r="109" spans="4:5" x14ac:dyDescent="0.2">
      <c r="D109">
        <v>75</v>
      </c>
      <c r="E109">
        <v>213</v>
      </c>
    </row>
    <row r="110" spans="4:5" x14ac:dyDescent="0.2">
      <c r="D110">
        <v>80</v>
      </c>
      <c r="E110">
        <v>296</v>
      </c>
    </row>
    <row r="111" spans="4:5" x14ac:dyDescent="0.2">
      <c r="D111">
        <v>70</v>
      </c>
      <c r="E111">
        <v>223</v>
      </c>
    </row>
    <row r="112" spans="4:5" x14ac:dyDescent="0.2">
      <c r="D112">
        <v>70</v>
      </c>
      <c r="E112">
        <v>243</v>
      </c>
    </row>
    <row r="113" spans="4:5" x14ac:dyDescent="0.2">
      <c r="D113">
        <v>60</v>
      </c>
      <c r="E113">
        <v>152</v>
      </c>
    </row>
    <row r="114" spans="4:5" x14ac:dyDescent="0.2">
      <c r="D114">
        <v>90</v>
      </c>
      <c r="E114">
        <v>229</v>
      </c>
    </row>
    <row r="115" spans="4:5" x14ac:dyDescent="0.2">
      <c r="D115">
        <v>85</v>
      </c>
      <c r="E115">
        <v>239</v>
      </c>
    </row>
    <row r="116" spans="4:5" x14ac:dyDescent="0.2">
      <c r="D116">
        <v>85</v>
      </c>
      <c r="E116">
        <v>233</v>
      </c>
    </row>
    <row r="117" spans="4:5" x14ac:dyDescent="0.2">
      <c r="D117">
        <v>70</v>
      </c>
      <c r="E117">
        <v>223</v>
      </c>
    </row>
    <row r="118" spans="4:5" x14ac:dyDescent="0.2">
      <c r="D118">
        <v>70</v>
      </c>
      <c r="E118">
        <v>265</v>
      </c>
    </row>
    <row r="119" spans="4:5" x14ac:dyDescent="0.2">
      <c r="D119">
        <v>70</v>
      </c>
      <c r="E119">
        <v>185</v>
      </c>
    </row>
    <row r="120" spans="4:5" x14ac:dyDescent="0.2">
      <c r="D120">
        <v>60</v>
      </c>
      <c r="E120">
        <v>189</v>
      </c>
    </row>
    <row r="121" spans="4:5" x14ac:dyDescent="0.2">
      <c r="D121">
        <v>60</v>
      </c>
      <c r="E121">
        <v>233</v>
      </c>
    </row>
    <row r="122" spans="4:5" x14ac:dyDescent="0.2">
      <c r="D122">
        <v>70</v>
      </c>
      <c r="E122">
        <v>190</v>
      </c>
    </row>
    <row r="123" spans="4:5" x14ac:dyDescent="0.2">
      <c r="D123">
        <v>60</v>
      </c>
      <c r="E123">
        <v>234</v>
      </c>
    </row>
    <row r="124" spans="4:5" x14ac:dyDescent="0.2">
      <c r="D124">
        <v>80</v>
      </c>
      <c r="E124">
        <v>266</v>
      </c>
    </row>
    <row r="125" spans="4:5" x14ac:dyDescent="0.2">
      <c r="D125">
        <v>80</v>
      </c>
      <c r="E125">
        <v>211</v>
      </c>
    </row>
    <row r="126" spans="4:5" x14ac:dyDescent="0.2">
      <c r="D126">
        <v>60</v>
      </c>
      <c r="E126">
        <v>259</v>
      </c>
    </row>
    <row r="127" spans="4:5" x14ac:dyDescent="0.2">
      <c r="D127">
        <v>70</v>
      </c>
      <c r="E127">
        <v>169</v>
      </c>
    </row>
    <row r="128" spans="4:5" x14ac:dyDescent="0.2">
      <c r="D128">
        <v>60</v>
      </c>
      <c r="E128">
        <v>182</v>
      </c>
    </row>
    <row r="129" spans="4:5" x14ac:dyDescent="0.2">
      <c r="D129">
        <v>60</v>
      </c>
      <c r="E129">
        <v>195</v>
      </c>
    </row>
    <row r="130" spans="4:5" x14ac:dyDescent="0.2">
      <c r="D130">
        <v>70</v>
      </c>
      <c r="E130">
        <v>143</v>
      </c>
    </row>
    <row r="131" spans="4:5" x14ac:dyDescent="0.2">
      <c r="D131">
        <v>70</v>
      </c>
      <c r="E131">
        <v>291</v>
      </c>
    </row>
    <row r="132" spans="4:5" x14ac:dyDescent="0.2">
      <c r="D132">
        <v>60</v>
      </c>
      <c r="E132">
        <v>211</v>
      </c>
    </row>
    <row r="133" spans="4:5" x14ac:dyDescent="0.2">
      <c r="D133">
        <v>60</v>
      </c>
      <c r="E133">
        <v>232</v>
      </c>
    </row>
    <row r="134" spans="4:5" x14ac:dyDescent="0.2">
      <c r="D134">
        <v>70</v>
      </c>
      <c r="E134">
        <v>283</v>
      </c>
    </row>
    <row r="135" spans="4:5" x14ac:dyDescent="0.2">
      <c r="D135">
        <v>70</v>
      </c>
      <c r="E135">
        <v>207</v>
      </c>
    </row>
    <row r="136" spans="4:5" x14ac:dyDescent="0.2">
      <c r="D136">
        <v>80</v>
      </c>
      <c r="E136">
        <v>140</v>
      </c>
    </row>
    <row r="137" spans="4:5" x14ac:dyDescent="0.2">
      <c r="D137">
        <v>70</v>
      </c>
      <c r="E137">
        <v>269</v>
      </c>
    </row>
    <row r="138" spans="4:5" x14ac:dyDescent="0.2">
      <c r="D138">
        <v>70</v>
      </c>
      <c r="E138">
        <v>212</v>
      </c>
    </row>
    <row r="139" spans="4:5" x14ac:dyDescent="0.2">
      <c r="D139">
        <v>80</v>
      </c>
      <c r="E139">
        <v>174</v>
      </c>
    </row>
    <row r="140" spans="4:5" x14ac:dyDescent="0.2">
      <c r="D140">
        <v>90</v>
      </c>
      <c r="E140">
        <v>275</v>
      </c>
    </row>
    <row r="141" spans="4:5" x14ac:dyDescent="0.2">
      <c r="D141">
        <v>70</v>
      </c>
      <c r="E141">
        <v>183</v>
      </c>
    </row>
    <row r="142" spans="4:5" x14ac:dyDescent="0.2">
      <c r="D142">
        <v>87.5</v>
      </c>
      <c r="E142">
        <v>202</v>
      </c>
    </row>
    <row r="143" spans="4:5" x14ac:dyDescent="0.2">
      <c r="D143">
        <v>70</v>
      </c>
      <c r="E143">
        <v>212</v>
      </c>
    </row>
    <row r="144" spans="4:5" x14ac:dyDescent="0.2">
      <c r="D144">
        <v>65</v>
      </c>
      <c r="E144">
        <v>166</v>
      </c>
    </row>
    <row r="145" spans="4:5" x14ac:dyDescent="0.2">
      <c r="D145">
        <v>75</v>
      </c>
      <c r="E145">
        <v>139</v>
      </c>
    </row>
    <row r="146" spans="4:5" x14ac:dyDescent="0.2">
      <c r="D146">
        <v>85</v>
      </c>
      <c r="E146">
        <v>213</v>
      </c>
    </row>
    <row r="147" spans="4:5" x14ac:dyDescent="0.2">
      <c r="D147">
        <v>75</v>
      </c>
      <c r="E147">
        <v>196</v>
      </c>
    </row>
    <row r="148" spans="4:5" x14ac:dyDescent="0.2">
      <c r="D148">
        <v>90</v>
      </c>
      <c r="E148">
        <v>164</v>
      </c>
    </row>
    <row r="149" spans="4:5" x14ac:dyDescent="0.2">
      <c r="D149">
        <v>60</v>
      </c>
      <c r="E149">
        <v>224</v>
      </c>
    </row>
    <row r="150" spans="4:5" x14ac:dyDescent="0.2">
      <c r="D150">
        <v>95</v>
      </c>
      <c r="E150">
        <v>223</v>
      </c>
    </row>
    <row r="151" spans="4:5" x14ac:dyDescent="0.2">
      <c r="D151">
        <v>80</v>
      </c>
      <c r="E151">
        <v>284</v>
      </c>
    </row>
    <row r="152" spans="4:5" x14ac:dyDescent="0.2">
      <c r="D152">
        <v>95</v>
      </c>
      <c r="E152">
        <v>227</v>
      </c>
    </row>
    <row r="153" spans="4:5" x14ac:dyDescent="0.2">
      <c r="D153">
        <v>90</v>
      </c>
      <c r="E153">
        <v>245</v>
      </c>
    </row>
    <row r="154" spans="4:5" x14ac:dyDescent="0.2">
      <c r="D154">
        <v>75</v>
      </c>
      <c r="E154">
        <v>197</v>
      </c>
    </row>
    <row r="155" spans="4:5" x14ac:dyDescent="0.2">
      <c r="D155">
        <v>65</v>
      </c>
      <c r="E155">
        <v>184</v>
      </c>
    </row>
    <row r="156" spans="4:5" x14ac:dyDescent="0.2">
      <c r="D156">
        <v>70</v>
      </c>
      <c r="E156">
        <v>159</v>
      </c>
    </row>
    <row r="157" spans="4:5" x14ac:dyDescent="0.2">
      <c r="D157">
        <v>70</v>
      </c>
      <c r="E157">
        <v>201</v>
      </c>
    </row>
    <row r="158" spans="4:5" x14ac:dyDescent="0.2">
      <c r="D158">
        <v>70</v>
      </c>
      <c r="E158">
        <v>164</v>
      </c>
    </row>
    <row r="159" spans="4:5" x14ac:dyDescent="0.2">
      <c r="D159">
        <v>87.5</v>
      </c>
      <c r="E159">
        <v>162</v>
      </c>
    </row>
    <row r="160" spans="4:5" x14ac:dyDescent="0.2">
      <c r="D160">
        <v>65</v>
      </c>
      <c r="E160">
        <v>214</v>
      </c>
    </row>
    <row r="161" spans="4:5" x14ac:dyDescent="0.2">
      <c r="D161">
        <v>72.5</v>
      </c>
      <c r="E161">
        <v>245</v>
      </c>
    </row>
    <row r="162" spans="4:5" x14ac:dyDescent="0.2">
      <c r="D162">
        <v>75</v>
      </c>
      <c r="E162">
        <v>213</v>
      </c>
    </row>
    <row r="163" spans="4:5" x14ac:dyDescent="0.2">
      <c r="D163">
        <v>80</v>
      </c>
      <c r="E163">
        <v>294</v>
      </c>
    </row>
    <row r="164" spans="4:5" x14ac:dyDescent="0.2">
      <c r="D164">
        <v>100</v>
      </c>
      <c r="E164">
        <v>255</v>
      </c>
    </row>
    <row r="165" spans="4:5" x14ac:dyDescent="0.2">
      <c r="D165">
        <v>60</v>
      </c>
      <c r="E165">
        <v>138</v>
      </c>
    </row>
    <row r="166" spans="4:5" x14ac:dyDescent="0.2">
      <c r="D166">
        <v>75</v>
      </c>
      <c r="E166">
        <v>181</v>
      </c>
    </row>
    <row r="167" spans="4:5" x14ac:dyDescent="0.2">
      <c r="D167">
        <v>80</v>
      </c>
      <c r="E167">
        <v>205</v>
      </c>
    </row>
    <row r="168" spans="4:5" x14ac:dyDescent="0.2">
      <c r="D168">
        <v>60</v>
      </c>
      <c r="E168">
        <v>194</v>
      </c>
    </row>
    <row r="169" spans="4:5" x14ac:dyDescent="0.2">
      <c r="D169">
        <v>80</v>
      </c>
      <c r="E169">
        <v>165</v>
      </c>
    </row>
    <row r="170" spans="4:5" x14ac:dyDescent="0.2">
      <c r="D170">
        <v>60</v>
      </c>
      <c r="E170">
        <v>267</v>
      </c>
    </row>
    <row r="171" spans="4:5" x14ac:dyDescent="0.2">
      <c r="D171">
        <v>70</v>
      </c>
      <c r="E171">
        <v>265</v>
      </c>
    </row>
    <row r="172" spans="4:5" x14ac:dyDescent="0.2">
      <c r="D172">
        <v>80</v>
      </c>
      <c r="E172">
        <v>181</v>
      </c>
    </row>
    <row r="173" spans="4:5" x14ac:dyDescent="0.2">
      <c r="D173">
        <v>60</v>
      </c>
      <c r="E173">
        <v>214</v>
      </c>
    </row>
    <row r="174" spans="4:5" x14ac:dyDescent="0.2">
      <c r="D174">
        <v>60</v>
      </c>
      <c r="E174">
        <v>201</v>
      </c>
    </row>
    <row r="175" spans="4:5" x14ac:dyDescent="0.2">
      <c r="D175">
        <v>60</v>
      </c>
      <c r="E175">
        <v>180</v>
      </c>
    </row>
    <row r="176" spans="4:5" x14ac:dyDescent="0.2">
      <c r="D176">
        <v>95</v>
      </c>
      <c r="E176">
        <v>203</v>
      </c>
    </row>
    <row r="177" spans="4:5" x14ac:dyDescent="0.2">
      <c r="D177">
        <v>80</v>
      </c>
      <c r="E177">
        <v>188</v>
      </c>
    </row>
    <row r="178" spans="4:5" x14ac:dyDescent="0.2">
      <c r="D178">
        <v>60</v>
      </c>
      <c r="E178">
        <v>183</v>
      </c>
    </row>
    <row r="179" spans="4:5" x14ac:dyDescent="0.2">
      <c r="D179">
        <v>100</v>
      </c>
      <c r="E179">
        <v>208</v>
      </c>
    </row>
    <row r="180" spans="4:5" x14ac:dyDescent="0.2">
      <c r="D180">
        <v>70</v>
      </c>
      <c r="E180">
        <v>205</v>
      </c>
    </row>
    <row r="181" spans="4:5" x14ac:dyDescent="0.2">
      <c r="D181">
        <v>60</v>
      </c>
      <c r="E181">
        <v>194</v>
      </c>
    </row>
    <row r="182" spans="4:5" x14ac:dyDescent="0.2">
      <c r="D182">
        <v>70</v>
      </c>
      <c r="E182">
        <v>193</v>
      </c>
    </row>
    <row r="183" spans="4:5" x14ac:dyDescent="0.2">
      <c r="D183">
        <v>60</v>
      </c>
      <c r="E183">
        <v>188</v>
      </c>
    </row>
    <row r="184" spans="4:5" x14ac:dyDescent="0.2">
      <c r="D184">
        <v>90</v>
      </c>
      <c r="E184">
        <v>210</v>
      </c>
    </row>
    <row r="185" spans="4:5" x14ac:dyDescent="0.2">
      <c r="D185">
        <v>70</v>
      </c>
      <c r="E185">
        <v>241</v>
      </c>
    </row>
    <row r="186" spans="4:5" x14ac:dyDescent="0.2">
      <c r="D186">
        <v>70</v>
      </c>
      <c r="E186">
        <v>270</v>
      </c>
    </row>
    <row r="187" spans="4:5" x14ac:dyDescent="0.2">
      <c r="D187">
        <v>75</v>
      </c>
      <c r="E187">
        <v>200</v>
      </c>
    </row>
    <row r="188" spans="4:5" x14ac:dyDescent="0.2">
      <c r="D188">
        <v>70</v>
      </c>
      <c r="E188">
        <v>253</v>
      </c>
    </row>
    <row r="189" spans="4:5" x14ac:dyDescent="0.2">
      <c r="D189">
        <v>70</v>
      </c>
      <c r="E189">
        <v>181</v>
      </c>
    </row>
    <row r="190" spans="4:5" x14ac:dyDescent="0.2">
      <c r="D190">
        <v>80</v>
      </c>
      <c r="E190">
        <v>188</v>
      </c>
    </row>
    <row r="191" spans="4:5" x14ac:dyDescent="0.2">
      <c r="D191">
        <v>70</v>
      </c>
      <c r="E191">
        <v>268</v>
      </c>
    </row>
    <row r="192" spans="4:5" x14ac:dyDescent="0.2">
      <c r="D192">
        <v>70</v>
      </c>
      <c r="E192">
        <v>190</v>
      </c>
    </row>
    <row r="193" spans="4:5" x14ac:dyDescent="0.2">
      <c r="D193">
        <v>80</v>
      </c>
      <c r="E193">
        <v>208</v>
      </c>
    </row>
    <row r="194" spans="4:5" x14ac:dyDescent="0.2">
      <c r="D194">
        <v>100</v>
      </c>
      <c r="E194">
        <v>201</v>
      </c>
    </row>
    <row r="195" spans="4:5" x14ac:dyDescent="0.2">
      <c r="D195">
        <v>80</v>
      </c>
      <c r="E195">
        <v>215</v>
      </c>
    </row>
    <row r="196" spans="4:5" x14ac:dyDescent="0.2">
      <c r="D196">
        <v>85</v>
      </c>
      <c r="E196">
        <v>249</v>
      </c>
    </row>
    <row r="197" spans="4:5" x14ac:dyDescent="0.2">
      <c r="D197">
        <v>80</v>
      </c>
      <c r="E197">
        <v>154</v>
      </c>
    </row>
    <row r="198" spans="4:5" x14ac:dyDescent="0.2">
      <c r="D198">
        <v>80</v>
      </c>
      <c r="E198">
        <v>339</v>
      </c>
    </row>
    <row r="199" spans="4:5" x14ac:dyDescent="0.2">
      <c r="D199">
        <v>70</v>
      </c>
      <c r="E199">
        <v>236</v>
      </c>
    </row>
    <row r="200" spans="4:5" x14ac:dyDescent="0.2">
      <c r="D200">
        <v>80</v>
      </c>
      <c r="E200">
        <v>185</v>
      </c>
    </row>
    <row r="201" spans="4:5" x14ac:dyDescent="0.2">
      <c r="D201">
        <v>100</v>
      </c>
      <c r="E201">
        <v>204</v>
      </c>
    </row>
    <row r="202" spans="4:5" x14ac:dyDescent="0.2">
      <c r="D202">
        <v>70</v>
      </c>
      <c r="E202">
        <v>172</v>
      </c>
    </row>
    <row r="203" spans="4:5" x14ac:dyDescent="0.2">
      <c r="D203">
        <v>70</v>
      </c>
      <c r="E203">
        <v>219</v>
      </c>
    </row>
    <row r="204" spans="4:5" x14ac:dyDescent="0.2">
      <c r="D204">
        <v>60</v>
      </c>
      <c r="E204">
        <v>189</v>
      </c>
    </row>
    <row r="205" spans="4:5" x14ac:dyDescent="0.2">
      <c r="D205">
        <v>70</v>
      </c>
      <c r="E205">
        <v>265</v>
      </c>
    </row>
    <row r="206" spans="4:5" x14ac:dyDescent="0.2">
      <c r="D206">
        <v>70</v>
      </c>
      <c r="E206">
        <v>224</v>
      </c>
    </row>
    <row r="207" spans="4:5" x14ac:dyDescent="0.2">
      <c r="D207">
        <v>90</v>
      </c>
      <c r="E207">
        <v>157</v>
      </c>
    </row>
    <row r="208" spans="4:5" x14ac:dyDescent="0.2">
      <c r="D208">
        <v>60</v>
      </c>
      <c r="E208">
        <v>216</v>
      </c>
    </row>
    <row r="209" spans="4:5" x14ac:dyDescent="0.2">
      <c r="D209">
        <v>60</v>
      </c>
      <c r="E209">
        <v>168</v>
      </c>
    </row>
    <row r="210" spans="4:5" x14ac:dyDescent="0.2">
      <c r="D210">
        <v>75</v>
      </c>
      <c r="E210">
        <v>205</v>
      </c>
    </row>
    <row r="211" spans="4:5" x14ac:dyDescent="0.2">
      <c r="D211">
        <v>80</v>
      </c>
      <c r="E211">
        <v>234</v>
      </c>
    </row>
    <row r="212" spans="4:5" x14ac:dyDescent="0.2">
      <c r="D212">
        <v>80</v>
      </c>
      <c r="E212">
        <v>196</v>
      </c>
    </row>
    <row r="213" spans="4:5" x14ac:dyDescent="0.2">
      <c r="D213">
        <v>60</v>
      </c>
      <c r="E213">
        <v>173</v>
      </c>
    </row>
    <row r="214" spans="4:5" x14ac:dyDescent="0.2">
      <c r="D214">
        <v>90</v>
      </c>
      <c r="E214">
        <v>233</v>
      </c>
    </row>
    <row r="215" spans="4:5" x14ac:dyDescent="0.2">
      <c r="D215">
        <v>70</v>
      </c>
      <c r="E215">
        <v>224</v>
      </c>
    </row>
    <row r="216" spans="4:5" x14ac:dyDescent="0.2">
      <c r="D216">
        <v>60</v>
      </c>
      <c r="E216">
        <v>197</v>
      </c>
    </row>
    <row r="217" spans="4:5" x14ac:dyDescent="0.2">
      <c r="D217">
        <v>70</v>
      </c>
      <c r="E217">
        <v>225</v>
      </c>
    </row>
    <row r="218" spans="4:5" x14ac:dyDescent="0.2">
      <c r="D218">
        <v>70</v>
      </c>
      <c r="E218">
        <v>203</v>
      </c>
    </row>
    <row r="219" spans="4:5" x14ac:dyDescent="0.2">
      <c r="D219">
        <v>70</v>
      </c>
      <c r="E219">
        <v>250</v>
      </c>
    </row>
    <row r="220" spans="4:5" x14ac:dyDescent="0.2">
      <c r="D220">
        <v>95</v>
      </c>
      <c r="E220">
        <v>261</v>
      </c>
    </row>
    <row r="221" spans="4:5" x14ac:dyDescent="0.2">
      <c r="D221">
        <v>80</v>
      </c>
      <c r="E221">
        <v>189</v>
      </c>
    </row>
    <row r="222" spans="4:5" x14ac:dyDescent="0.2">
      <c r="D222">
        <v>80</v>
      </c>
      <c r="E222">
        <v>193</v>
      </c>
    </row>
    <row r="223" spans="4:5" x14ac:dyDescent="0.2">
      <c r="D223">
        <v>80</v>
      </c>
      <c r="E223">
        <v>214</v>
      </c>
    </row>
    <row r="224" spans="4:5" x14ac:dyDescent="0.2">
      <c r="D224">
        <v>80</v>
      </c>
      <c r="E224">
        <v>226</v>
      </c>
    </row>
    <row r="225" spans="4:5" x14ac:dyDescent="0.2">
      <c r="D225">
        <v>80</v>
      </c>
      <c r="E225">
        <v>222</v>
      </c>
    </row>
    <row r="226" spans="4:5" x14ac:dyDescent="0.2">
      <c r="D226">
        <v>90</v>
      </c>
      <c r="E226">
        <v>274</v>
      </c>
    </row>
    <row r="227" spans="4:5" x14ac:dyDescent="0.2">
      <c r="D227">
        <v>80</v>
      </c>
      <c r="E227">
        <v>197</v>
      </c>
    </row>
    <row r="228" spans="4:5" x14ac:dyDescent="0.2">
      <c r="D228">
        <v>90</v>
      </c>
      <c r="E228">
        <v>220</v>
      </c>
    </row>
    <row r="229" spans="4:5" x14ac:dyDescent="0.2">
      <c r="D229">
        <v>70</v>
      </c>
      <c r="E229">
        <v>184</v>
      </c>
    </row>
    <row r="230" spans="4:5" x14ac:dyDescent="0.2">
      <c r="D230">
        <v>60</v>
      </c>
      <c r="E230">
        <v>196</v>
      </c>
    </row>
    <row r="231" spans="4:5" x14ac:dyDescent="0.2">
      <c r="D231">
        <v>60</v>
      </c>
      <c r="E231">
        <v>236</v>
      </c>
    </row>
    <row r="232" spans="4:5" x14ac:dyDescent="0.2">
      <c r="D232">
        <v>60</v>
      </c>
      <c r="E232">
        <v>215</v>
      </c>
    </row>
    <row r="233" spans="4:5" x14ac:dyDescent="0.2">
      <c r="D233">
        <v>70</v>
      </c>
      <c r="E233">
        <v>237</v>
      </c>
    </row>
    <row r="234" spans="4:5" x14ac:dyDescent="0.2">
      <c r="D234">
        <v>80</v>
      </c>
      <c r="E234">
        <v>226</v>
      </c>
    </row>
    <row r="235" spans="4:5" x14ac:dyDescent="0.2">
      <c r="D235">
        <v>75</v>
      </c>
      <c r="E235">
        <v>199</v>
      </c>
    </row>
    <row r="236" spans="4:5" x14ac:dyDescent="0.2">
      <c r="D236">
        <v>85</v>
      </c>
      <c r="E236">
        <v>235</v>
      </c>
    </row>
    <row r="237" spans="4:5" x14ac:dyDescent="0.2">
      <c r="D237">
        <v>70</v>
      </c>
      <c r="E237">
        <v>135</v>
      </c>
    </row>
    <row r="238" spans="4:5" x14ac:dyDescent="0.2">
      <c r="D238">
        <v>70</v>
      </c>
      <c r="E238">
        <v>185</v>
      </c>
    </row>
    <row r="239" spans="4:5" x14ac:dyDescent="0.2">
      <c r="D239">
        <v>90</v>
      </c>
      <c r="E239">
        <v>246</v>
      </c>
    </row>
    <row r="240" spans="4:5" x14ac:dyDescent="0.2">
      <c r="D240">
        <v>60</v>
      </c>
      <c r="E240">
        <v>216</v>
      </c>
    </row>
    <row r="241" spans="4:5" x14ac:dyDescent="0.2">
      <c r="D241">
        <v>60</v>
      </c>
      <c r="E241">
        <v>214</v>
      </c>
    </row>
    <row r="242" spans="4:5" x14ac:dyDescent="0.2">
      <c r="D242">
        <v>80</v>
      </c>
      <c r="E242">
        <v>203</v>
      </c>
    </row>
    <row r="243" spans="4:5" x14ac:dyDescent="0.2">
      <c r="D243">
        <v>80</v>
      </c>
      <c r="E243">
        <v>249</v>
      </c>
    </row>
    <row r="244" spans="4:5" x14ac:dyDescent="0.2">
      <c r="D244">
        <v>90</v>
      </c>
      <c r="E244">
        <v>255</v>
      </c>
    </row>
    <row r="245" spans="4:5" x14ac:dyDescent="0.2">
      <c r="D245">
        <v>70</v>
      </c>
      <c r="E245">
        <v>240</v>
      </c>
    </row>
    <row r="246" spans="4:5" x14ac:dyDescent="0.2">
      <c r="D246">
        <v>70</v>
      </c>
      <c r="E246">
        <v>219</v>
      </c>
    </row>
    <row r="247" spans="4:5" x14ac:dyDescent="0.2">
      <c r="D247">
        <v>60</v>
      </c>
      <c r="E247">
        <v>239</v>
      </c>
    </row>
    <row r="248" spans="4:5" x14ac:dyDescent="0.2">
      <c r="D248">
        <v>80</v>
      </c>
      <c r="E248">
        <v>217</v>
      </c>
    </row>
    <row r="249" spans="4:5" x14ac:dyDescent="0.2">
      <c r="D249">
        <v>70</v>
      </c>
      <c r="E249">
        <v>275</v>
      </c>
    </row>
    <row r="250" spans="4:5" x14ac:dyDescent="0.2">
      <c r="D250">
        <v>90</v>
      </c>
      <c r="E250">
        <v>222</v>
      </c>
    </row>
    <row r="251" spans="4:5" x14ac:dyDescent="0.2">
      <c r="D251">
        <v>50</v>
      </c>
      <c r="E251">
        <v>173</v>
      </c>
    </row>
    <row r="252" spans="4:5" x14ac:dyDescent="0.2">
      <c r="D252">
        <v>60</v>
      </c>
      <c r="E252">
        <v>188</v>
      </c>
    </row>
    <row r="253" spans="4:5" x14ac:dyDescent="0.2">
      <c r="D253">
        <v>70</v>
      </c>
      <c r="E253">
        <v>170</v>
      </c>
    </row>
    <row r="254" spans="4:5" x14ac:dyDescent="0.2">
      <c r="D254">
        <v>70</v>
      </c>
      <c r="E254">
        <v>244</v>
      </c>
    </row>
    <row r="255" spans="4:5" x14ac:dyDescent="0.2">
      <c r="D255">
        <v>70</v>
      </c>
      <c r="E255">
        <v>179</v>
      </c>
    </row>
    <row r="256" spans="4:5" x14ac:dyDescent="0.2">
      <c r="D256">
        <v>60</v>
      </c>
      <c r="E256">
        <v>151</v>
      </c>
    </row>
    <row r="257" spans="4:5" x14ac:dyDescent="0.2">
      <c r="D257">
        <v>70</v>
      </c>
      <c r="E257">
        <v>258</v>
      </c>
    </row>
    <row r="258" spans="4:5" x14ac:dyDescent="0.2">
      <c r="D258">
        <v>70</v>
      </c>
      <c r="E258">
        <v>242</v>
      </c>
    </row>
    <row r="259" spans="4:5" x14ac:dyDescent="0.2">
      <c r="D259">
        <v>70</v>
      </c>
      <c r="E259">
        <v>175</v>
      </c>
    </row>
    <row r="260" spans="4:5" x14ac:dyDescent="0.2">
      <c r="D260">
        <v>60</v>
      </c>
      <c r="E260">
        <v>271</v>
      </c>
    </row>
    <row r="261" spans="4:5" x14ac:dyDescent="0.2">
      <c r="D261">
        <v>70</v>
      </c>
      <c r="E261">
        <v>152</v>
      </c>
    </row>
    <row r="262" spans="4:5" x14ac:dyDescent="0.2">
      <c r="D262">
        <v>70</v>
      </c>
      <c r="E262">
        <v>223</v>
      </c>
    </row>
    <row r="263" spans="4:5" x14ac:dyDescent="0.2">
      <c r="D263">
        <v>70</v>
      </c>
      <c r="E263">
        <v>208</v>
      </c>
    </row>
    <row r="264" spans="4:5" x14ac:dyDescent="0.2">
      <c r="D264">
        <v>70</v>
      </c>
      <c r="E264">
        <v>191</v>
      </c>
    </row>
    <row r="265" spans="4:5" x14ac:dyDescent="0.2">
      <c r="D265">
        <v>60</v>
      </c>
      <c r="E265">
        <v>221</v>
      </c>
    </row>
    <row r="266" spans="4:5" x14ac:dyDescent="0.2">
      <c r="D266">
        <v>60</v>
      </c>
      <c r="E266">
        <v>168</v>
      </c>
    </row>
    <row r="267" spans="4:5" x14ac:dyDescent="0.2">
      <c r="D267">
        <v>90</v>
      </c>
      <c r="E267">
        <v>197</v>
      </c>
    </row>
    <row r="268" spans="4:5" x14ac:dyDescent="0.2">
      <c r="D268">
        <v>70</v>
      </c>
      <c r="E268">
        <v>257</v>
      </c>
    </row>
    <row r="269" spans="4:5" x14ac:dyDescent="0.2">
      <c r="D269">
        <v>80</v>
      </c>
      <c r="E269">
        <v>222</v>
      </c>
    </row>
    <row r="270" spans="4:5" x14ac:dyDescent="0.2">
      <c r="D270">
        <v>62.5</v>
      </c>
      <c r="E270">
        <v>211</v>
      </c>
    </row>
    <row r="271" spans="4:5" x14ac:dyDescent="0.2">
      <c r="D271">
        <v>80</v>
      </c>
      <c r="E271">
        <v>197</v>
      </c>
    </row>
    <row r="272" spans="4:5" x14ac:dyDescent="0.2">
      <c r="D272">
        <v>60</v>
      </c>
      <c r="E272">
        <v>195</v>
      </c>
    </row>
    <row r="273" spans="4:5" x14ac:dyDescent="0.2">
      <c r="D273">
        <v>80</v>
      </c>
      <c r="E273">
        <v>158</v>
      </c>
    </row>
    <row r="274" spans="4:5" x14ac:dyDescent="0.2">
      <c r="D274">
        <v>80</v>
      </c>
      <c r="E274">
        <v>210</v>
      </c>
    </row>
    <row r="275" spans="4:5" x14ac:dyDescent="0.2">
      <c r="D275">
        <v>70</v>
      </c>
      <c r="E275">
        <v>243</v>
      </c>
    </row>
    <row r="276" spans="4:5" x14ac:dyDescent="0.2">
      <c r="D276">
        <v>70</v>
      </c>
      <c r="E276">
        <v>209</v>
      </c>
    </row>
    <row r="277" spans="4:5" x14ac:dyDescent="0.2">
      <c r="D277">
        <v>60</v>
      </c>
      <c r="E277">
        <v>127</v>
      </c>
    </row>
    <row r="278" spans="4:5" x14ac:dyDescent="0.2">
      <c r="D278">
        <v>80</v>
      </c>
      <c r="E278">
        <v>240</v>
      </c>
    </row>
    <row r="279" spans="4:5" x14ac:dyDescent="0.2">
      <c r="D279">
        <v>120</v>
      </c>
      <c r="E279">
        <v>296</v>
      </c>
    </row>
    <row r="280" spans="4:5" x14ac:dyDescent="0.2">
      <c r="D280">
        <v>60</v>
      </c>
      <c r="E280">
        <v>122</v>
      </c>
    </row>
    <row r="281" spans="4:5" x14ac:dyDescent="0.2">
      <c r="D281">
        <v>60</v>
      </c>
      <c r="E281">
        <v>158</v>
      </c>
    </row>
    <row r="282" spans="4:5" x14ac:dyDescent="0.2">
      <c r="D282">
        <v>60</v>
      </c>
      <c r="E282">
        <v>186</v>
      </c>
    </row>
    <row r="283" spans="4:5" x14ac:dyDescent="0.2">
      <c r="D283">
        <v>70</v>
      </c>
      <c r="E283">
        <v>209</v>
      </c>
    </row>
    <row r="284" spans="4:5" x14ac:dyDescent="0.2">
      <c r="D284">
        <v>70</v>
      </c>
      <c r="E284">
        <v>225</v>
      </c>
    </row>
    <row r="285" spans="4:5" x14ac:dyDescent="0.2">
      <c r="D285">
        <v>60</v>
      </c>
      <c r="E285">
        <v>275</v>
      </c>
    </row>
    <row r="286" spans="4:5" x14ac:dyDescent="0.2">
      <c r="D286">
        <v>85</v>
      </c>
      <c r="E286">
        <v>191</v>
      </c>
    </row>
    <row r="287" spans="4:5" x14ac:dyDescent="0.2">
      <c r="D287">
        <v>80</v>
      </c>
      <c r="E287">
        <v>169</v>
      </c>
    </row>
    <row r="288" spans="4:5" x14ac:dyDescent="0.2">
      <c r="D288">
        <v>60</v>
      </c>
      <c r="E288">
        <v>216</v>
      </c>
    </row>
    <row r="289" spans="4:5" x14ac:dyDescent="0.2">
      <c r="D289">
        <v>70</v>
      </c>
      <c r="E289">
        <v>203</v>
      </c>
    </row>
    <row r="290" spans="4:5" x14ac:dyDescent="0.2">
      <c r="D290">
        <v>60</v>
      </c>
      <c r="E290">
        <v>144</v>
      </c>
    </row>
    <row r="291" spans="4:5" x14ac:dyDescent="0.2">
      <c r="D291">
        <v>70</v>
      </c>
      <c r="E291">
        <v>179</v>
      </c>
    </row>
    <row r="292" spans="4:5" x14ac:dyDescent="0.2">
      <c r="D292">
        <v>80</v>
      </c>
      <c r="E292">
        <v>232</v>
      </c>
    </row>
    <row r="293" spans="4:5" x14ac:dyDescent="0.2">
      <c r="D293">
        <v>70</v>
      </c>
      <c r="E293">
        <v>202</v>
      </c>
    </row>
    <row r="294" spans="4:5" x14ac:dyDescent="0.2">
      <c r="D294">
        <v>60</v>
      </c>
      <c r="E294">
        <v>178</v>
      </c>
    </row>
    <row r="295" spans="4:5" x14ac:dyDescent="0.2">
      <c r="D295">
        <v>70</v>
      </c>
      <c r="E295">
        <v>211</v>
      </c>
    </row>
    <row r="296" spans="4:5" x14ac:dyDescent="0.2">
      <c r="D296">
        <v>60</v>
      </c>
      <c r="E296">
        <v>154</v>
      </c>
    </row>
    <row r="297" spans="4:5" x14ac:dyDescent="0.2">
      <c r="D297">
        <v>70</v>
      </c>
      <c r="E297">
        <v>233</v>
      </c>
    </row>
    <row r="298" spans="4:5" x14ac:dyDescent="0.2">
      <c r="D298">
        <v>60</v>
      </c>
      <c r="E298">
        <v>190</v>
      </c>
    </row>
    <row r="299" spans="4:5" x14ac:dyDescent="0.2">
      <c r="D299">
        <v>80</v>
      </c>
      <c r="E299">
        <v>184</v>
      </c>
    </row>
    <row r="300" spans="4:5" x14ac:dyDescent="0.2">
      <c r="D300">
        <v>80</v>
      </c>
      <c r="E300">
        <v>179</v>
      </c>
    </row>
    <row r="301" spans="4:5" x14ac:dyDescent="0.2">
      <c r="D301">
        <v>60</v>
      </c>
      <c r="E301">
        <v>208</v>
      </c>
    </row>
    <row r="302" spans="4:5" x14ac:dyDescent="0.2">
      <c r="D302">
        <v>70</v>
      </c>
      <c r="E302">
        <v>190</v>
      </c>
    </row>
    <row r="303" spans="4:5" x14ac:dyDescent="0.2">
      <c r="D303">
        <v>70</v>
      </c>
      <c r="E303">
        <v>277</v>
      </c>
    </row>
    <row r="304" spans="4:5" x14ac:dyDescent="0.2">
      <c r="D304">
        <v>80</v>
      </c>
      <c r="E304">
        <v>209</v>
      </c>
    </row>
    <row r="305" spans="4:5" x14ac:dyDescent="0.2">
      <c r="D305">
        <v>60</v>
      </c>
      <c r="E305">
        <v>178</v>
      </c>
    </row>
    <row r="306" spans="4:5" x14ac:dyDescent="0.2">
      <c r="D306">
        <v>60</v>
      </c>
      <c r="E306">
        <v>242</v>
      </c>
    </row>
    <row r="307" spans="4:5" x14ac:dyDescent="0.2">
      <c r="D307">
        <v>80</v>
      </c>
      <c r="E307">
        <v>239</v>
      </c>
    </row>
    <row r="308" spans="4:5" x14ac:dyDescent="0.2">
      <c r="D308">
        <v>70</v>
      </c>
      <c r="E308">
        <v>181</v>
      </c>
    </row>
    <row r="309" spans="4:5" x14ac:dyDescent="0.2">
      <c r="D309">
        <v>80</v>
      </c>
      <c r="E309">
        <v>213</v>
      </c>
    </row>
    <row r="310" spans="4:5" x14ac:dyDescent="0.2">
      <c r="D310">
        <v>90</v>
      </c>
      <c r="E310">
        <v>191</v>
      </c>
    </row>
    <row r="311" spans="4:5" x14ac:dyDescent="0.2">
      <c r="D311">
        <v>70</v>
      </c>
      <c r="E311">
        <v>238</v>
      </c>
    </row>
    <row r="312" spans="4:5" x14ac:dyDescent="0.2">
      <c r="D312">
        <v>70</v>
      </c>
      <c r="E312">
        <v>251</v>
      </c>
    </row>
    <row r="313" spans="4:5" x14ac:dyDescent="0.2">
      <c r="D313">
        <v>60</v>
      </c>
      <c r="E313">
        <v>165</v>
      </c>
    </row>
    <row r="314" spans="4:5" x14ac:dyDescent="0.2">
      <c r="D314">
        <v>60</v>
      </c>
      <c r="E314">
        <v>182</v>
      </c>
    </row>
    <row r="315" spans="4:5" x14ac:dyDescent="0.2">
      <c r="D315">
        <v>70</v>
      </c>
      <c r="E315">
        <v>248</v>
      </c>
    </row>
    <row r="316" spans="4:5" x14ac:dyDescent="0.2">
      <c r="D316">
        <v>60</v>
      </c>
      <c r="E316">
        <v>158</v>
      </c>
    </row>
    <row r="317" spans="4:5" x14ac:dyDescent="0.2">
      <c r="D317">
        <v>80</v>
      </c>
      <c r="E317">
        <v>197</v>
      </c>
    </row>
    <row r="318" spans="4:5" x14ac:dyDescent="0.2">
      <c r="D318">
        <v>70</v>
      </c>
      <c r="E318">
        <v>302</v>
      </c>
    </row>
    <row r="319" spans="4:5" x14ac:dyDescent="0.2">
      <c r="D319">
        <v>70</v>
      </c>
      <c r="E319">
        <v>213</v>
      </c>
    </row>
    <row r="320" spans="4:5" x14ac:dyDescent="0.2">
      <c r="D320">
        <v>70</v>
      </c>
      <c r="E320">
        <v>174</v>
      </c>
    </row>
    <row r="321" spans="4:5" x14ac:dyDescent="0.2">
      <c r="D321">
        <v>70</v>
      </c>
      <c r="E321">
        <v>313</v>
      </c>
    </row>
    <row r="322" spans="4:5" x14ac:dyDescent="0.2">
      <c r="D322">
        <v>90</v>
      </c>
      <c r="E322">
        <v>224</v>
      </c>
    </row>
    <row r="323" spans="4:5" x14ac:dyDescent="0.2">
      <c r="D323">
        <v>70</v>
      </c>
      <c r="E323">
        <v>205</v>
      </c>
    </row>
    <row r="324" spans="4:5" x14ac:dyDescent="0.2">
      <c r="D324">
        <v>70</v>
      </c>
      <c r="E324">
        <v>225</v>
      </c>
    </row>
    <row r="325" spans="4:5" x14ac:dyDescent="0.2">
      <c r="D325">
        <v>70</v>
      </c>
      <c r="E325">
        <v>220</v>
      </c>
    </row>
    <row r="326" spans="4:5" x14ac:dyDescent="0.2">
      <c r="D326">
        <v>60</v>
      </c>
      <c r="E326">
        <v>205</v>
      </c>
    </row>
    <row r="327" spans="4:5" x14ac:dyDescent="0.2">
      <c r="D327">
        <v>60</v>
      </c>
      <c r="E327">
        <v>259</v>
      </c>
    </row>
    <row r="328" spans="4:5" x14ac:dyDescent="0.2">
      <c r="D328">
        <v>70</v>
      </c>
      <c r="E328">
        <v>256</v>
      </c>
    </row>
    <row r="329" spans="4:5" x14ac:dyDescent="0.2">
      <c r="D329">
        <v>90</v>
      </c>
      <c r="E329">
        <v>201</v>
      </c>
    </row>
    <row r="330" spans="4:5" x14ac:dyDescent="0.2">
      <c r="D330">
        <v>80</v>
      </c>
      <c r="E330">
        <v>205</v>
      </c>
    </row>
    <row r="331" spans="4:5" x14ac:dyDescent="0.2">
      <c r="D331">
        <v>70</v>
      </c>
      <c r="E331">
        <v>194</v>
      </c>
    </row>
    <row r="332" spans="4:5" x14ac:dyDescent="0.2">
      <c r="D332">
        <v>60</v>
      </c>
      <c r="E332">
        <v>181</v>
      </c>
    </row>
    <row r="333" spans="4:5" x14ac:dyDescent="0.2">
      <c r="D333">
        <v>60</v>
      </c>
      <c r="E333">
        <v>204</v>
      </c>
    </row>
    <row r="334" spans="4:5" x14ac:dyDescent="0.2">
      <c r="D334">
        <v>80</v>
      </c>
      <c r="E334">
        <v>233</v>
      </c>
    </row>
    <row r="335" spans="4:5" x14ac:dyDescent="0.2">
      <c r="D335">
        <v>60</v>
      </c>
      <c r="E335">
        <v>188</v>
      </c>
    </row>
    <row r="336" spans="4:5" x14ac:dyDescent="0.2">
      <c r="D336">
        <v>70</v>
      </c>
      <c r="E336">
        <v>176</v>
      </c>
    </row>
    <row r="337" spans="4:5" x14ac:dyDescent="0.2">
      <c r="D337">
        <v>80</v>
      </c>
      <c r="E337">
        <v>206</v>
      </c>
    </row>
    <row r="338" spans="4:5" x14ac:dyDescent="0.2">
      <c r="D338">
        <v>90</v>
      </c>
      <c r="E338">
        <v>191</v>
      </c>
    </row>
    <row r="339" spans="4:5" x14ac:dyDescent="0.2">
      <c r="D339">
        <v>80</v>
      </c>
      <c r="E339">
        <v>188</v>
      </c>
    </row>
    <row r="340" spans="4:5" x14ac:dyDescent="0.2">
      <c r="D340">
        <v>70</v>
      </c>
      <c r="E340">
        <v>210</v>
      </c>
    </row>
    <row r="341" spans="4:5" x14ac:dyDescent="0.2">
      <c r="D341">
        <v>60</v>
      </c>
      <c r="E341">
        <v>243</v>
      </c>
    </row>
    <row r="342" spans="4:5" x14ac:dyDescent="0.2">
      <c r="D342">
        <v>97.5</v>
      </c>
      <c r="E342">
        <v>159</v>
      </c>
    </row>
    <row r="343" spans="4:5" x14ac:dyDescent="0.2">
      <c r="D343">
        <v>80</v>
      </c>
      <c r="E343">
        <v>189</v>
      </c>
    </row>
    <row r="344" spans="4:5" x14ac:dyDescent="0.2">
      <c r="D344">
        <v>60</v>
      </c>
      <c r="E344">
        <v>200</v>
      </c>
    </row>
    <row r="345" spans="4:5" x14ac:dyDescent="0.2">
      <c r="D345">
        <v>60</v>
      </c>
      <c r="E345">
        <v>210</v>
      </c>
    </row>
    <row r="346" spans="4:5" x14ac:dyDescent="0.2">
      <c r="D346">
        <v>70</v>
      </c>
      <c r="E346">
        <v>177</v>
      </c>
    </row>
    <row r="347" spans="4:5" x14ac:dyDescent="0.2">
      <c r="D347">
        <v>70</v>
      </c>
      <c r="E347">
        <v>195</v>
      </c>
    </row>
    <row r="348" spans="4:5" x14ac:dyDescent="0.2">
      <c r="D348">
        <v>70</v>
      </c>
      <c r="E348">
        <v>198</v>
      </c>
    </row>
    <row r="349" spans="4:5" x14ac:dyDescent="0.2">
      <c r="D349">
        <v>60</v>
      </c>
      <c r="E349">
        <v>189</v>
      </c>
    </row>
    <row r="350" spans="4:5" x14ac:dyDescent="0.2">
      <c r="D350">
        <v>80</v>
      </c>
      <c r="E350">
        <v>191</v>
      </c>
    </row>
    <row r="351" spans="4:5" x14ac:dyDescent="0.2">
      <c r="D351">
        <v>60</v>
      </c>
      <c r="E351">
        <v>180</v>
      </c>
    </row>
    <row r="352" spans="4:5" x14ac:dyDescent="0.2">
      <c r="D352">
        <v>70</v>
      </c>
      <c r="E352">
        <v>182</v>
      </c>
    </row>
    <row r="353" spans="4:5" x14ac:dyDescent="0.2">
      <c r="D353">
        <v>95</v>
      </c>
      <c r="E353">
        <v>231</v>
      </c>
    </row>
    <row r="354" spans="4:5" x14ac:dyDescent="0.2">
      <c r="D354">
        <v>70</v>
      </c>
      <c r="E354">
        <v>187</v>
      </c>
    </row>
    <row r="355" spans="4:5" x14ac:dyDescent="0.2">
      <c r="D355">
        <v>80</v>
      </c>
      <c r="E355">
        <v>289</v>
      </c>
    </row>
    <row r="356" spans="4:5" x14ac:dyDescent="0.2">
      <c r="D356">
        <v>80</v>
      </c>
      <c r="E356">
        <v>250</v>
      </c>
    </row>
    <row r="357" spans="4:5" x14ac:dyDescent="0.2">
      <c r="D357">
        <v>80</v>
      </c>
      <c r="E357">
        <v>250</v>
      </c>
    </row>
    <row r="358" spans="4:5" x14ac:dyDescent="0.2">
      <c r="D358">
        <v>80</v>
      </c>
      <c r="E358">
        <v>190</v>
      </c>
    </row>
    <row r="359" spans="4:5" x14ac:dyDescent="0.2">
      <c r="D359">
        <v>60</v>
      </c>
      <c r="E359">
        <v>286</v>
      </c>
    </row>
    <row r="360" spans="4:5" x14ac:dyDescent="0.2">
      <c r="D360">
        <v>60</v>
      </c>
      <c r="E360">
        <v>153</v>
      </c>
    </row>
    <row r="361" spans="4:5" x14ac:dyDescent="0.2">
      <c r="D361">
        <v>80</v>
      </c>
      <c r="E361">
        <v>194</v>
      </c>
    </row>
    <row r="362" spans="4:5" x14ac:dyDescent="0.2">
      <c r="D362">
        <v>60</v>
      </c>
      <c r="E362">
        <v>175</v>
      </c>
    </row>
    <row r="363" spans="4:5" x14ac:dyDescent="0.2">
      <c r="D363">
        <v>60</v>
      </c>
      <c r="E363">
        <v>209</v>
      </c>
    </row>
    <row r="364" spans="4:5" x14ac:dyDescent="0.2">
      <c r="D364">
        <v>60</v>
      </c>
      <c r="E364">
        <v>209</v>
      </c>
    </row>
    <row r="365" spans="4:5" x14ac:dyDescent="0.2">
      <c r="D365">
        <v>70</v>
      </c>
      <c r="E365">
        <v>246</v>
      </c>
    </row>
    <row r="366" spans="4:5" x14ac:dyDescent="0.2">
      <c r="D366">
        <v>70</v>
      </c>
      <c r="E366">
        <v>186</v>
      </c>
    </row>
    <row r="367" spans="4:5" x14ac:dyDescent="0.2">
      <c r="D367">
        <v>70</v>
      </c>
      <c r="E367">
        <v>177</v>
      </c>
    </row>
    <row r="368" spans="4:5" x14ac:dyDescent="0.2">
      <c r="D368">
        <v>90</v>
      </c>
      <c r="E368">
        <v>332</v>
      </c>
    </row>
    <row r="369" spans="4:5" x14ac:dyDescent="0.2">
      <c r="D369">
        <v>70</v>
      </c>
      <c r="E369">
        <v>356</v>
      </c>
    </row>
    <row r="370" spans="4:5" x14ac:dyDescent="0.2">
      <c r="D370">
        <v>70</v>
      </c>
      <c r="E370">
        <v>219</v>
      </c>
    </row>
    <row r="371" spans="4:5" x14ac:dyDescent="0.2">
      <c r="D371">
        <v>80</v>
      </c>
      <c r="E371">
        <v>207</v>
      </c>
    </row>
    <row r="372" spans="4:5" x14ac:dyDescent="0.2">
      <c r="D372">
        <v>70</v>
      </c>
      <c r="E372">
        <v>228</v>
      </c>
    </row>
    <row r="373" spans="4:5" x14ac:dyDescent="0.2">
      <c r="D373">
        <v>70</v>
      </c>
      <c r="E373">
        <v>202</v>
      </c>
    </row>
    <row r="374" spans="4:5" x14ac:dyDescent="0.2">
      <c r="D374">
        <v>70</v>
      </c>
      <c r="E374">
        <v>168</v>
      </c>
    </row>
    <row r="375" spans="4:5" x14ac:dyDescent="0.2">
      <c r="D375">
        <v>70</v>
      </c>
      <c r="E375">
        <v>234</v>
      </c>
    </row>
    <row r="376" spans="4:5" x14ac:dyDescent="0.2">
      <c r="D376">
        <v>60</v>
      </c>
      <c r="E376">
        <v>269</v>
      </c>
    </row>
    <row r="377" spans="4:5" x14ac:dyDescent="0.2">
      <c r="D377">
        <v>95</v>
      </c>
      <c r="E377">
        <v>231</v>
      </c>
    </row>
    <row r="378" spans="4:5" x14ac:dyDescent="0.2">
      <c r="D378">
        <v>90</v>
      </c>
      <c r="E378">
        <v>194</v>
      </c>
    </row>
    <row r="379" spans="4:5" x14ac:dyDescent="0.2">
      <c r="D379">
        <v>87.5</v>
      </c>
      <c r="E379">
        <v>192</v>
      </c>
    </row>
    <row r="380" spans="4:5" x14ac:dyDescent="0.2">
      <c r="D380">
        <v>80</v>
      </c>
      <c r="E380">
        <v>234</v>
      </c>
    </row>
    <row r="381" spans="4:5" x14ac:dyDescent="0.2">
      <c r="D381">
        <v>80</v>
      </c>
      <c r="E381">
        <v>182</v>
      </c>
    </row>
    <row r="382" spans="4:5" x14ac:dyDescent="0.2">
      <c r="D382">
        <v>70</v>
      </c>
      <c r="E382">
        <v>142</v>
      </c>
    </row>
    <row r="383" spans="4:5" x14ac:dyDescent="0.2">
      <c r="D383">
        <v>70</v>
      </c>
      <c r="E383">
        <v>340</v>
      </c>
    </row>
    <row r="384" spans="4:5" x14ac:dyDescent="0.2">
      <c r="D384">
        <v>70</v>
      </c>
      <c r="E384">
        <v>187</v>
      </c>
    </row>
    <row r="385" spans="4:5" x14ac:dyDescent="0.2">
      <c r="D385">
        <v>70</v>
      </c>
      <c r="E385">
        <v>151</v>
      </c>
    </row>
    <row r="386" spans="4:5" x14ac:dyDescent="0.2">
      <c r="D386">
        <v>100</v>
      </c>
      <c r="E386">
        <v>279</v>
      </c>
    </row>
    <row r="387" spans="4:5" x14ac:dyDescent="0.2">
      <c r="D387">
        <v>80</v>
      </c>
      <c r="E387">
        <v>203</v>
      </c>
    </row>
    <row r="388" spans="4:5" x14ac:dyDescent="0.2">
      <c r="D388">
        <v>90</v>
      </c>
      <c r="E388">
        <v>244</v>
      </c>
    </row>
    <row r="389" spans="4:5" x14ac:dyDescent="0.2">
      <c r="D389">
        <v>70</v>
      </c>
      <c r="E389">
        <v>150</v>
      </c>
    </row>
    <row r="390" spans="4:5" x14ac:dyDescent="0.2">
      <c r="D390">
        <v>60</v>
      </c>
      <c r="E390">
        <v>195</v>
      </c>
    </row>
    <row r="391" spans="4:5" x14ac:dyDescent="0.2">
      <c r="D391">
        <v>90</v>
      </c>
      <c r="E391">
        <v>249</v>
      </c>
    </row>
    <row r="392" spans="4:5" x14ac:dyDescent="0.2">
      <c r="D392">
        <v>82.5</v>
      </c>
      <c r="E392">
        <v>196</v>
      </c>
    </row>
    <row r="393" spans="4:5" x14ac:dyDescent="0.2">
      <c r="D393">
        <v>90</v>
      </c>
      <c r="E393">
        <v>210</v>
      </c>
    </row>
    <row r="394" spans="4:5" x14ac:dyDescent="0.2">
      <c r="D394">
        <v>70</v>
      </c>
      <c r="E394">
        <v>196</v>
      </c>
    </row>
    <row r="395" spans="4:5" x14ac:dyDescent="0.2">
      <c r="D395">
        <v>80</v>
      </c>
      <c r="E395">
        <v>213</v>
      </c>
    </row>
    <row r="396" spans="4:5" x14ac:dyDescent="0.2">
      <c r="D396">
        <v>90</v>
      </c>
      <c r="E396">
        <v>198</v>
      </c>
    </row>
    <row r="397" spans="4:5" x14ac:dyDescent="0.2">
      <c r="D397">
        <v>80</v>
      </c>
      <c r="E397">
        <v>222</v>
      </c>
    </row>
    <row r="398" spans="4:5" x14ac:dyDescent="0.2">
      <c r="D398">
        <v>70</v>
      </c>
      <c r="E398">
        <v>220</v>
      </c>
    </row>
    <row r="399" spans="4:5" x14ac:dyDescent="0.2">
      <c r="D399">
        <v>80</v>
      </c>
      <c r="E399">
        <v>196</v>
      </c>
    </row>
    <row r="400" spans="4:5" x14ac:dyDescent="0.2">
      <c r="D400">
        <v>90</v>
      </c>
      <c r="E400">
        <v>167</v>
      </c>
    </row>
    <row r="401" spans="4:5" x14ac:dyDescent="0.2">
      <c r="D401">
        <v>70</v>
      </c>
      <c r="E401">
        <v>203</v>
      </c>
    </row>
    <row r="402" spans="4:5" x14ac:dyDescent="0.2">
      <c r="D402">
        <v>100</v>
      </c>
      <c r="E402">
        <v>238</v>
      </c>
    </row>
    <row r="403" spans="4:5" x14ac:dyDescent="0.2">
      <c r="D403">
        <v>80</v>
      </c>
      <c r="E403">
        <v>202</v>
      </c>
    </row>
    <row r="404" spans="4:5" x14ac:dyDescent="0.2">
      <c r="D404">
        <v>80</v>
      </c>
      <c r="E404">
        <v>190</v>
      </c>
    </row>
    <row r="405" spans="4:5" x14ac:dyDescent="0.2">
      <c r="D405">
        <v>85</v>
      </c>
      <c r="E405">
        <v>202</v>
      </c>
    </row>
    <row r="406" spans="4:5" x14ac:dyDescent="0.2">
      <c r="D406">
        <v>80</v>
      </c>
      <c r="E406">
        <v>236</v>
      </c>
    </row>
    <row r="407" spans="4:5" x14ac:dyDescent="0.2">
      <c r="D407">
        <v>80</v>
      </c>
      <c r="E407">
        <v>162</v>
      </c>
    </row>
    <row r="408" spans="4:5" x14ac:dyDescent="0.2">
      <c r="D408">
        <v>70</v>
      </c>
      <c r="E408">
        <v>164</v>
      </c>
    </row>
    <row r="409" spans="4:5" x14ac:dyDescent="0.2">
      <c r="D409">
        <v>70</v>
      </c>
      <c r="E409">
        <v>131</v>
      </c>
    </row>
    <row r="410" spans="4:5" x14ac:dyDescent="0.2">
      <c r="D410">
        <v>90</v>
      </c>
      <c r="E410">
        <v>226</v>
      </c>
    </row>
    <row r="411" spans="4:5" x14ac:dyDescent="0.2">
      <c r="D411">
        <v>90</v>
      </c>
      <c r="E411">
        <v>222</v>
      </c>
    </row>
    <row r="412" spans="4:5" x14ac:dyDescent="0.2">
      <c r="D412">
        <v>70</v>
      </c>
      <c r="E412">
        <v>265</v>
      </c>
    </row>
    <row r="413" spans="4:5" x14ac:dyDescent="0.2">
      <c r="D413">
        <v>80</v>
      </c>
      <c r="E413">
        <v>181</v>
      </c>
    </row>
    <row r="414" spans="4:5" x14ac:dyDescent="0.2">
      <c r="D414">
        <v>100</v>
      </c>
      <c r="E414">
        <v>265</v>
      </c>
    </row>
    <row r="415" spans="4:5" x14ac:dyDescent="0.2">
      <c r="D415">
        <v>90</v>
      </c>
      <c r="E415">
        <v>213</v>
      </c>
    </row>
    <row r="416" spans="4:5" x14ac:dyDescent="0.2">
      <c r="D416">
        <v>70</v>
      </c>
      <c r="E416">
        <v>237</v>
      </c>
    </row>
    <row r="417" spans="4:5" x14ac:dyDescent="0.2">
      <c r="D417">
        <v>80</v>
      </c>
      <c r="E417">
        <v>200</v>
      </c>
    </row>
    <row r="418" spans="4:5" x14ac:dyDescent="0.2">
      <c r="D418">
        <v>80</v>
      </c>
      <c r="E418">
        <v>225</v>
      </c>
    </row>
    <row r="419" spans="4:5" x14ac:dyDescent="0.2">
      <c r="D419">
        <v>80</v>
      </c>
      <c r="E419">
        <v>283</v>
      </c>
    </row>
    <row r="420" spans="4:5" x14ac:dyDescent="0.2">
      <c r="D420">
        <v>70</v>
      </c>
      <c r="E420">
        <v>232</v>
      </c>
    </row>
    <row r="421" spans="4:5" x14ac:dyDescent="0.2">
      <c r="D421">
        <v>80</v>
      </c>
      <c r="E421">
        <v>182</v>
      </c>
    </row>
    <row r="422" spans="4:5" x14ac:dyDescent="0.2">
      <c r="D422">
        <v>60</v>
      </c>
      <c r="E422">
        <v>176</v>
      </c>
    </row>
    <row r="423" spans="4:5" x14ac:dyDescent="0.2">
      <c r="D423">
        <v>80</v>
      </c>
      <c r="E423">
        <v>244</v>
      </c>
    </row>
    <row r="424" spans="4:5" x14ac:dyDescent="0.2">
      <c r="D424">
        <v>80</v>
      </c>
      <c r="E424">
        <v>186</v>
      </c>
    </row>
    <row r="425" spans="4:5" x14ac:dyDescent="0.2">
      <c r="D425">
        <v>70</v>
      </c>
      <c r="E425">
        <v>176</v>
      </c>
    </row>
    <row r="426" spans="4:5" x14ac:dyDescent="0.2">
      <c r="D426">
        <v>65</v>
      </c>
      <c r="E426">
        <v>226</v>
      </c>
    </row>
    <row r="427" spans="4:5" x14ac:dyDescent="0.2">
      <c r="D427">
        <v>70</v>
      </c>
      <c r="E427">
        <v>182</v>
      </c>
    </row>
    <row r="428" spans="4:5" x14ac:dyDescent="0.2">
      <c r="D428">
        <v>60</v>
      </c>
      <c r="E428">
        <v>214</v>
      </c>
    </row>
    <row r="429" spans="4:5" x14ac:dyDescent="0.2">
      <c r="D429">
        <v>80</v>
      </c>
      <c r="E429">
        <v>230</v>
      </c>
    </row>
    <row r="430" spans="4:5" x14ac:dyDescent="0.2">
      <c r="D430">
        <v>90</v>
      </c>
      <c r="E430">
        <v>161</v>
      </c>
    </row>
    <row r="431" spans="4:5" x14ac:dyDescent="0.2">
      <c r="D431">
        <v>80</v>
      </c>
      <c r="E431">
        <v>173</v>
      </c>
    </row>
    <row r="432" spans="4:5" x14ac:dyDescent="0.2">
      <c r="D432">
        <v>70</v>
      </c>
      <c r="E432">
        <v>160</v>
      </c>
    </row>
    <row r="433" spans="4:5" x14ac:dyDescent="0.2">
      <c r="D433">
        <v>70</v>
      </c>
      <c r="E433">
        <v>233</v>
      </c>
    </row>
    <row r="434" spans="4:5" x14ac:dyDescent="0.2">
      <c r="D434">
        <v>70</v>
      </c>
      <c r="E434">
        <v>162</v>
      </c>
    </row>
    <row r="435" spans="4:5" x14ac:dyDescent="0.2">
      <c r="D435">
        <v>90</v>
      </c>
      <c r="E435">
        <v>219</v>
      </c>
    </row>
    <row r="436" spans="4:5" x14ac:dyDescent="0.2">
      <c r="D436">
        <v>80</v>
      </c>
      <c r="E436">
        <v>264</v>
      </c>
    </row>
    <row r="437" spans="4:5" x14ac:dyDescent="0.2">
      <c r="D437">
        <v>80</v>
      </c>
      <c r="E437">
        <v>193</v>
      </c>
    </row>
    <row r="438" spans="4:5" x14ac:dyDescent="0.2">
      <c r="D438">
        <v>80</v>
      </c>
      <c r="E438">
        <v>164</v>
      </c>
    </row>
    <row r="439" spans="4:5" x14ac:dyDescent="0.2">
      <c r="D439">
        <v>70</v>
      </c>
      <c r="E439">
        <v>329</v>
      </c>
    </row>
    <row r="440" spans="4:5" x14ac:dyDescent="0.2">
      <c r="D440">
        <v>80</v>
      </c>
      <c r="E440">
        <v>249</v>
      </c>
    </row>
    <row r="441" spans="4:5" x14ac:dyDescent="0.2">
      <c r="D441">
        <v>70</v>
      </c>
      <c r="E441">
        <v>145</v>
      </c>
    </row>
    <row r="442" spans="4:5" x14ac:dyDescent="0.2">
      <c r="D442">
        <v>70</v>
      </c>
      <c r="E442">
        <v>235</v>
      </c>
    </row>
    <row r="443" spans="4:5" x14ac:dyDescent="0.2">
      <c r="D443">
        <v>90</v>
      </c>
      <c r="E443">
        <v>243</v>
      </c>
    </row>
    <row r="444" spans="4:5" x14ac:dyDescent="0.2">
      <c r="D444">
        <v>90</v>
      </c>
      <c r="E444">
        <v>244</v>
      </c>
    </row>
    <row r="445" spans="4:5" x14ac:dyDescent="0.2">
      <c r="D445">
        <v>70</v>
      </c>
      <c r="E445">
        <v>290</v>
      </c>
    </row>
    <row r="446" spans="4:5" x14ac:dyDescent="0.2">
      <c r="D446">
        <v>80</v>
      </c>
      <c r="E446">
        <v>208</v>
      </c>
    </row>
    <row r="447" spans="4:5" x14ac:dyDescent="0.2">
      <c r="D447">
        <v>70</v>
      </c>
      <c r="E447">
        <v>181</v>
      </c>
    </row>
    <row r="448" spans="4:5" x14ac:dyDescent="0.2">
      <c r="D448">
        <v>70</v>
      </c>
      <c r="E448">
        <v>239</v>
      </c>
    </row>
    <row r="449" spans="4:5" x14ac:dyDescent="0.2">
      <c r="D449">
        <v>90</v>
      </c>
      <c r="E449">
        <v>188</v>
      </c>
    </row>
    <row r="450" spans="4:5" x14ac:dyDescent="0.2">
      <c r="D450">
        <v>75</v>
      </c>
      <c r="E450">
        <v>318</v>
      </c>
    </row>
    <row r="451" spans="4:5" x14ac:dyDescent="0.2">
      <c r="D451">
        <v>60</v>
      </c>
      <c r="E451">
        <v>190</v>
      </c>
    </row>
    <row r="452" spans="4:5" x14ac:dyDescent="0.2">
      <c r="D452">
        <v>80</v>
      </c>
      <c r="E452">
        <v>224</v>
      </c>
    </row>
    <row r="453" spans="4:5" x14ac:dyDescent="0.2">
      <c r="D453">
        <v>70</v>
      </c>
      <c r="E453">
        <v>221</v>
      </c>
    </row>
    <row r="454" spans="4:5" x14ac:dyDescent="0.2">
      <c r="D454">
        <v>70</v>
      </c>
      <c r="E454">
        <v>144</v>
      </c>
    </row>
    <row r="455" spans="4:5" x14ac:dyDescent="0.2">
      <c r="D455">
        <v>65</v>
      </c>
      <c r="E455">
        <v>167</v>
      </c>
    </row>
    <row r="456" spans="4:5" x14ac:dyDescent="0.2">
      <c r="D456">
        <v>70</v>
      </c>
      <c r="E456">
        <v>220</v>
      </c>
    </row>
    <row r="457" spans="4:5" x14ac:dyDescent="0.2">
      <c r="D457">
        <v>90</v>
      </c>
      <c r="E457">
        <v>192</v>
      </c>
    </row>
    <row r="458" spans="4:5" x14ac:dyDescent="0.2">
      <c r="D458">
        <v>100</v>
      </c>
      <c r="E458">
        <v>175</v>
      </c>
    </row>
    <row r="459" spans="4:5" x14ac:dyDescent="0.2">
      <c r="D459">
        <v>80</v>
      </c>
      <c r="E459">
        <v>297</v>
      </c>
    </row>
    <row r="460" spans="4:5" x14ac:dyDescent="0.2">
      <c r="D460">
        <v>90</v>
      </c>
      <c r="E460">
        <v>248</v>
      </c>
    </row>
    <row r="461" spans="4:5" x14ac:dyDescent="0.2">
      <c r="D461">
        <v>90</v>
      </c>
      <c r="E461">
        <v>259</v>
      </c>
    </row>
    <row r="462" spans="4:5" x14ac:dyDescent="0.2">
      <c r="D462">
        <v>90</v>
      </c>
      <c r="E462">
        <v>230</v>
      </c>
    </row>
    <row r="463" spans="4:5" x14ac:dyDescent="0.2">
      <c r="D463">
        <v>60</v>
      </c>
      <c r="E463">
        <v>262</v>
      </c>
    </row>
    <row r="464" spans="4:5" x14ac:dyDescent="0.2">
      <c r="D464">
        <v>90</v>
      </c>
      <c r="E464">
        <v>209</v>
      </c>
    </row>
    <row r="465" spans="4:5" x14ac:dyDescent="0.2">
      <c r="D465">
        <v>80</v>
      </c>
      <c r="E465">
        <v>242</v>
      </c>
    </row>
    <row r="466" spans="4:5" x14ac:dyDescent="0.2">
      <c r="D466">
        <v>70</v>
      </c>
      <c r="E466">
        <v>241</v>
      </c>
    </row>
    <row r="467" spans="4:5" x14ac:dyDescent="0.2">
      <c r="D467">
        <v>60</v>
      </c>
      <c r="E467">
        <v>145</v>
      </c>
    </row>
    <row r="468" spans="4:5" x14ac:dyDescent="0.2">
      <c r="D468">
        <v>90</v>
      </c>
      <c r="E468">
        <v>233</v>
      </c>
    </row>
    <row r="469" spans="4:5" x14ac:dyDescent="0.2">
      <c r="D469">
        <v>80</v>
      </c>
      <c r="E469">
        <v>198</v>
      </c>
    </row>
    <row r="470" spans="4:5" x14ac:dyDescent="0.2">
      <c r="D470">
        <v>80</v>
      </c>
      <c r="E470">
        <v>216</v>
      </c>
    </row>
    <row r="471" spans="4:5" x14ac:dyDescent="0.2">
      <c r="D471">
        <v>80</v>
      </c>
      <c r="E471">
        <v>175</v>
      </c>
    </row>
    <row r="472" spans="4:5" x14ac:dyDescent="0.2">
      <c r="D472">
        <v>70</v>
      </c>
      <c r="E472">
        <v>241</v>
      </c>
    </row>
    <row r="473" spans="4:5" x14ac:dyDescent="0.2">
      <c r="D473">
        <v>70</v>
      </c>
      <c r="E473">
        <v>214</v>
      </c>
    </row>
    <row r="474" spans="4:5" x14ac:dyDescent="0.2">
      <c r="D474">
        <v>80</v>
      </c>
      <c r="E474">
        <v>214</v>
      </c>
    </row>
    <row r="475" spans="4:5" x14ac:dyDescent="0.2">
      <c r="D475">
        <v>75</v>
      </c>
      <c r="E475">
        <v>212</v>
      </c>
    </row>
    <row r="476" spans="4:5" x14ac:dyDescent="0.2">
      <c r="D476">
        <v>65</v>
      </c>
      <c r="E476">
        <v>288</v>
      </c>
    </row>
    <row r="477" spans="4:5" x14ac:dyDescent="0.2">
      <c r="D477">
        <v>80</v>
      </c>
      <c r="E477">
        <v>234</v>
      </c>
    </row>
    <row r="478" spans="4:5" x14ac:dyDescent="0.2">
      <c r="D478">
        <v>80</v>
      </c>
      <c r="E478">
        <v>271</v>
      </c>
    </row>
    <row r="479" spans="4:5" x14ac:dyDescent="0.2">
      <c r="D479">
        <v>70</v>
      </c>
      <c r="E479">
        <v>202</v>
      </c>
    </row>
    <row r="480" spans="4:5" x14ac:dyDescent="0.2">
      <c r="D480">
        <v>80</v>
      </c>
      <c r="E480">
        <v>204</v>
      </c>
    </row>
    <row r="481" spans="4:5" x14ac:dyDescent="0.2">
      <c r="D481">
        <v>82.5</v>
      </c>
      <c r="E481">
        <v>175</v>
      </c>
    </row>
    <row r="482" spans="4:5" x14ac:dyDescent="0.2">
      <c r="D482">
        <v>80</v>
      </c>
      <c r="E482">
        <v>239</v>
      </c>
    </row>
    <row r="483" spans="4:5" x14ac:dyDescent="0.2">
      <c r="D483">
        <v>75</v>
      </c>
      <c r="E483">
        <v>237</v>
      </c>
    </row>
    <row r="484" spans="4:5" x14ac:dyDescent="0.2">
      <c r="D484">
        <v>80</v>
      </c>
      <c r="E484">
        <v>232</v>
      </c>
    </row>
    <row r="485" spans="4:5" x14ac:dyDescent="0.2">
      <c r="D485">
        <v>80</v>
      </c>
      <c r="E485">
        <v>230</v>
      </c>
    </row>
    <row r="486" spans="4:5" x14ac:dyDescent="0.2">
      <c r="D486">
        <v>70</v>
      </c>
      <c r="E486">
        <v>199</v>
      </c>
    </row>
    <row r="487" spans="4:5" x14ac:dyDescent="0.2">
      <c r="D487">
        <v>92.5</v>
      </c>
      <c r="E487">
        <v>231</v>
      </c>
    </row>
    <row r="488" spans="4:5" x14ac:dyDescent="0.2">
      <c r="D488">
        <v>70</v>
      </c>
      <c r="E488">
        <v>196</v>
      </c>
    </row>
    <row r="489" spans="4:5" x14ac:dyDescent="0.2">
      <c r="D489">
        <v>100</v>
      </c>
      <c r="E489">
        <v>195</v>
      </c>
    </row>
    <row r="490" spans="4:5" x14ac:dyDescent="0.2">
      <c r="D490">
        <v>100</v>
      </c>
      <c r="E490">
        <v>173</v>
      </c>
    </row>
    <row r="491" spans="4:5" x14ac:dyDescent="0.2">
      <c r="D491">
        <v>80</v>
      </c>
      <c r="E491">
        <v>212</v>
      </c>
    </row>
    <row r="492" spans="4:5" x14ac:dyDescent="0.2">
      <c r="D492">
        <v>95</v>
      </c>
      <c r="E492">
        <v>285</v>
      </c>
    </row>
    <row r="493" spans="4:5" x14ac:dyDescent="0.2">
      <c r="D493">
        <v>60</v>
      </c>
      <c r="E493">
        <v>188</v>
      </c>
    </row>
    <row r="494" spans="4:5" x14ac:dyDescent="0.2">
      <c r="D494">
        <v>60</v>
      </c>
      <c r="E494">
        <v>222</v>
      </c>
    </row>
    <row r="495" spans="4:5" x14ac:dyDescent="0.2">
      <c r="D495">
        <v>70</v>
      </c>
      <c r="E495">
        <v>214</v>
      </c>
    </row>
    <row r="496" spans="4:5" x14ac:dyDescent="0.2">
      <c r="D496">
        <v>80</v>
      </c>
      <c r="E496">
        <v>214</v>
      </c>
    </row>
    <row r="497" spans="4:5" x14ac:dyDescent="0.2">
      <c r="D497">
        <v>70</v>
      </c>
      <c r="E497">
        <v>266</v>
      </c>
    </row>
    <row r="498" spans="4:5" x14ac:dyDescent="0.2">
      <c r="D498">
        <v>80</v>
      </c>
      <c r="E498">
        <v>238</v>
      </c>
    </row>
    <row r="499" spans="4:5" x14ac:dyDescent="0.2">
      <c r="D499">
        <v>90</v>
      </c>
      <c r="E499">
        <v>216</v>
      </c>
    </row>
    <row r="500" spans="4:5" x14ac:dyDescent="0.2">
      <c r="D500">
        <v>80</v>
      </c>
      <c r="E500">
        <v>173</v>
      </c>
    </row>
    <row r="501" spans="4:5" x14ac:dyDescent="0.2">
      <c r="D501">
        <v>100</v>
      </c>
      <c r="E501">
        <v>195</v>
      </c>
    </row>
    <row r="502" spans="4:5" x14ac:dyDescent="0.2">
      <c r="D502">
        <v>70</v>
      </c>
      <c r="E502">
        <v>213</v>
      </c>
    </row>
    <row r="503" spans="4:5" x14ac:dyDescent="0.2">
      <c r="D503">
        <v>80</v>
      </c>
      <c r="E503">
        <v>298</v>
      </c>
    </row>
    <row r="504" spans="4:5" x14ac:dyDescent="0.2">
      <c r="D504">
        <v>80</v>
      </c>
      <c r="E504">
        <v>161</v>
      </c>
    </row>
    <row r="505" spans="4:5" x14ac:dyDescent="0.2">
      <c r="D505">
        <v>70</v>
      </c>
      <c r="E505">
        <v>222</v>
      </c>
    </row>
    <row r="506" spans="4:5" x14ac:dyDescent="0.2">
      <c r="D506">
        <v>70</v>
      </c>
      <c r="E506">
        <v>211</v>
      </c>
    </row>
    <row r="507" spans="4:5" x14ac:dyDescent="0.2">
      <c r="D507">
        <v>90</v>
      </c>
      <c r="E507">
        <v>245</v>
      </c>
    </row>
    <row r="508" spans="4:5" x14ac:dyDescent="0.2">
      <c r="D508">
        <v>70</v>
      </c>
      <c r="E508">
        <v>183</v>
      </c>
    </row>
    <row r="509" spans="4:5" x14ac:dyDescent="0.2">
      <c r="D509">
        <v>90</v>
      </c>
      <c r="E509">
        <v>216</v>
      </c>
    </row>
    <row r="510" spans="4:5" x14ac:dyDescent="0.2">
      <c r="D510">
        <v>70</v>
      </c>
      <c r="E510">
        <v>205</v>
      </c>
    </row>
    <row r="511" spans="4:5" x14ac:dyDescent="0.2">
      <c r="D511">
        <v>80</v>
      </c>
      <c r="E511">
        <v>157</v>
      </c>
    </row>
    <row r="512" spans="4:5" x14ac:dyDescent="0.2">
      <c r="D512">
        <v>70</v>
      </c>
      <c r="E512">
        <v>192</v>
      </c>
    </row>
    <row r="513" spans="4:5" x14ac:dyDescent="0.2">
      <c r="D513">
        <v>90</v>
      </c>
      <c r="E513">
        <v>174</v>
      </c>
    </row>
    <row r="514" spans="4:5" x14ac:dyDescent="0.2">
      <c r="D514">
        <v>70</v>
      </c>
      <c r="E514">
        <v>192</v>
      </c>
    </row>
    <row r="515" spans="4:5" x14ac:dyDescent="0.2">
      <c r="D515">
        <v>70</v>
      </c>
      <c r="E515">
        <v>162</v>
      </c>
    </row>
    <row r="516" spans="4:5" x14ac:dyDescent="0.2">
      <c r="D516">
        <v>60</v>
      </c>
      <c r="E516">
        <v>188</v>
      </c>
    </row>
    <row r="517" spans="4:5" x14ac:dyDescent="0.2">
      <c r="D517">
        <v>70</v>
      </c>
      <c r="E517">
        <v>253</v>
      </c>
    </row>
    <row r="518" spans="4:5" x14ac:dyDescent="0.2">
      <c r="D518">
        <v>60</v>
      </c>
      <c r="E518">
        <v>235</v>
      </c>
    </row>
    <row r="519" spans="4:5" x14ac:dyDescent="0.2">
      <c r="D519">
        <v>95</v>
      </c>
      <c r="E519">
        <v>263</v>
      </c>
    </row>
    <row r="520" spans="4:5" x14ac:dyDescent="0.2">
      <c r="D520">
        <v>70</v>
      </c>
      <c r="E520">
        <v>221</v>
      </c>
    </row>
    <row r="521" spans="4:5" x14ac:dyDescent="0.2">
      <c r="D521">
        <v>60</v>
      </c>
      <c r="E521">
        <v>235</v>
      </c>
    </row>
    <row r="522" spans="4:5" x14ac:dyDescent="0.2">
      <c r="D522">
        <v>80</v>
      </c>
      <c r="E522">
        <v>296</v>
      </c>
    </row>
    <row r="523" spans="4:5" x14ac:dyDescent="0.2">
      <c r="D523">
        <v>70</v>
      </c>
      <c r="E523">
        <v>233</v>
      </c>
    </row>
    <row r="524" spans="4:5" x14ac:dyDescent="0.2">
      <c r="D524">
        <v>60</v>
      </c>
      <c r="E524">
        <v>212</v>
      </c>
    </row>
    <row r="525" spans="4:5" x14ac:dyDescent="0.2">
      <c r="D525">
        <v>70</v>
      </c>
      <c r="E525">
        <v>168</v>
      </c>
    </row>
    <row r="526" spans="4:5" x14ac:dyDescent="0.2">
      <c r="D526">
        <v>60</v>
      </c>
      <c r="E526">
        <v>244</v>
      </c>
    </row>
    <row r="527" spans="4:5" x14ac:dyDescent="0.2">
      <c r="D527">
        <v>80</v>
      </c>
      <c r="E527">
        <v>217</v>
      </c>
    </row>
    <row r="528" spans="4:5" x14ac:dyDescent="0.2">
      <c r="D528">
        <v>80</v>
      </c>
      <c r="E528">
        <v>211</v>
      </c>
    </row>
    <row r="529" spans="4:5" x14ac:dyDescent="0.2">
      <c r="D529">
        <v>60</v>
      </c>
      <c r="E529">
        <v>213</v>
      </c>
    </row>
    <row r="530" spans="4:5" x14ac:dyDescent="0.2">
      <c r="D530">
        <v>80</v>
      </c>
      <c r="E530">
        <v>204</v>
      </c>
    </row>
    <row r="531" spans="4:5" x14ac:dyDescent="0.2">
      <c r="D531">
        <v>70</v>
      </c>
      <c r="E531">
        <v>212</v>
      </c>
    </row>
    <row r="532" spans="4:5" x14ac:dyDescent="0.2">
      <c r="D532">
        <v>70</v>
      </c>
      <c r="E532">
        <v>239</v>
      </c>
    </row>
    <row r="533" spans="4:5" x14ac:dyDescent="0.2">
      <c r="D533">
        <v>80</v>
      </c>
      <c r="E533">
        <v>238</v>
      </c>
    </row>
    <row r="534" spans="4:5" x14ac:dyDescent="0.2">
      <c r="D534">
        <v>60</v>
      </c>
      <c r="E534">
        <v>221</v>
      </c>
    </row>
    <row r="535" spans="4:5" x14ac:dyDescent="0.2">
      <c r="D535">
        <v>70</v>
      </c>
      <c r="E535">
        <v>210</v>
      </c>
    </row>
    <row r="536" spans="4:5" x14ac:dyDescent="0.2">
      <c r="D536">
        <v>80</v>
      </c>
      <c r="E536">
        <v>155</v>
      </c>
    </row>
    <row r="537" spans="4:5" x14ac:dyDescent="0.2">
      <c r="D537">
        <v>70</v>
      </c>
      <c r="E537">
        <v>202</v>
      </c>
    </row>
    <row r="538" spans="4:5" x14ac:dyDescent="0.2">
      <c r="D538">
        <v>70</v>
      </c>
      <c r="E538">
        <v>258</v>
      </c>
    </row>
    <row r="539" spans="4:5" x14ac:dyDescent="0.2">
      <c r="D539">
        <v>60</v>
      </c>
      <c r="E539">
        <v>168</v>
      </c>
    </row>
    <row r="540" spans="4:5" x14ac:dyDescent="0.2">
      <c r="D540">
        <v>70</v>
      </c>
      <c r="E540">
        <v>225</v>
      </c>
    </row>
    <row r="541" spans="4:5" x14ac:dyDescent="0.2">
      <c r="D541">
        <v>70</v>
      </c>
      <c r="E541">
        <v>257</v>
      </c>
    </row>
    <row r="542" spans="4:5" x14ac:dyDescent="0.2">
      <c r="D542">
        <v>70</v>
      </c>
      <c r="E542">
        <v>237</v>
      </c>
    </row>
    <row r="543" spans="4:5" x14ac:dyDescent="0.2">
      <c r="D543">
        <v>80</v>
      </c>
      <c r="E543">
        <v>280</v>
      </c>
    </row>
    <row r="544" spans="4:5" x14ac:dyDescent="0.2">
      <c r="D544">
        <v>70</v>
      </c>
      <c r="E544">
        <v>185</v>
      </c>
    </row>
    <row r="545" spans="4:5" x14ac:dyDescent="0.2">
      <c r="D545">
        <v>70</v>
      </c>
      <c r="E545">
        <v>259</v>
      </c>
    </row>
    <row r="546" spans="4:5" x14ac:dyDescent="0.2">
      <c r="D546">
        <v>80</v>
      </c>
      <c r="E546">
        <v>211</v>
      </c>
    </row>
    <row r="547" spans="4:5" x14ac:dyDescent="0.2">
      <c r="D547">
        <v>80</v>
      </c>
      <c r="E547">
        <v>212</v>
      </c>
    </row>
    <row r="548" spans="4:5" x14ac:dyDescent="0.2">
      <c r="D548">
        <v>85</v>
      </c>
      <c r="E548">
        <v>210</v>
      </c>
    </row>
    <row r="549" spans="4:5" x14ac:dyDescent="0.2">
      <c r="D549">
        <v>80</v>
      </c>
      <c r="E549">
        <v>235</v>
      </c>
    </row>
    <row r="550" spans="4:5" x14ac:dyDescent="0.2">
      <c r="D550">
        <v>80</v>
      </c>
      <c r="E550">
        <v>207</v>
      </c>
    </row>
    <row r="551" spans="4:5" x14ac:dyDescent="0.2">
      <c r="D551">
        <v>70</v>
      </c>
      <c r="E551">
        <v>162</v>
      </c>
    </row>
    <row r="552" spans="4:5" x14ac:dyDescent="0.2">
      <c r="D552">
        <v>80</v>
      </c>
      <c r="E552">
        <v>225</v>
      </c>
    </row>
    <row r="553" spans="4:5" x14ac:dyDescent="0.2">
      <c r="D553">
        <v>80</v>
      </c>
      <c r="E553">
        <v>255</v>
      </c>
    </row>
    <row r="554" spans="4:5" x14ac:dyDescent="0.2">
      <c r="D554">
        <v>70</v>
      </c>
      <c r="E554">
        <v>239</v>
      </c>
    </row>
    <row r="555" spans="4:5" x14ac:dyDescent="0.2">
      <c r="D555">
        <v>80</v>
      </c>
      <c r="E555">
        <v>232</v>
      </c>
    </row>
    <row r="556" spans="4:5" x14ac:dyDescent="0.2">
      <c r="D556">
        <v>75</v>
      </c>
      <c r="E556">
        <v>163</v>
      </c>
    </row>
    <row r="557" spans="4:5" x14ac:dyDescent="0.2">
      <c r="D557">
        <v>70</v>
      </c>
      <c r="E557">
        <v>232</v>
      </c>
    </row>
    <row r="558" spans="4:5" x14ac:dyDescent="0.2">
      <c r="D558">
        <v>60</v>
      </c>
      <c r="E558">
        <v>212</v>
      </c>
    </row>
    <row r="559" spans="4:5" x14ac:dyDescent="0.2">
      <c r="D559">
        <v>90</v>
      </c>
      <c r="E559">
        <v>230</v>
      </c>
    </row>
    <row r="560" spans="4:5" x14ac:dyDescent="0.2">
      <c r="D560">
        <v>70</v>
      </c>
      <c r="E560">
        <v>196</v>
      </c>
    </row>
    <row r="561" spans="4:5" x14ac:dyDescent="0.2">
      <c r="D561">
        <v>97</v>
      </c>
      <c r="E561">
        <v>170</v>
      </c>
    </row>
    <row r="562" spans="4:5" x14ac:dyDescent="0.2">
      <c r="D562">
        <v>80</v>
      </c>
      <c r="E562">
        <v>184</v>
      </c>
    </row>
    <row r="563" spans="4:5" x14ac:dyDescent="0.2">
      <c r="D563">
        <v>70</v>
      </c>
      <c r="E563">
        <v>158</v>
      </c>
    </row>
    <row r="564" spans="4:5" x14ac:dyDescent="0.2">
      <c r="D564">
        <v>75</v>
      </c>
      <c r="E564">
        <v>210</v>
      </c>
    </row>
    <row r="565" spans="4:5" x14ac:dyDescent="0.2">
      <c r="D565">
        <v>70</v>
      </c>
      <c r="E565">
        <v>214</v>
      </c>
    </row>
    <row r="566" spans="4:5" x14ac:dyDescent="0.2">
      <c r="D566">
        <v>75</v>
      </c>
      <c r="E566">
        <v>193</v>
      </c>
    </row>
    <row r="567" spans="4:5" x14ac:dyDescent="0.2">
      <c r="D567">
        <v>70</v>
      </c>
      <c r="E567">
        <v>217</v>
      </c>
    </row>
    <row r="568" spans="4:5" x14ac:dyDescent="0.2">
      <c r="D568">
        <v>90</v>
      </c>
      <c r="E568">
        <v>322</v>
      </c>
    </row>
    <row r="569" spans="4:5" x14ac:dyDescent="0.2">
      <c r="D569">
        <v>70</v>
      </c>
      <c r="E569">
        <v>198</v>
      </c>
    </row>
    <row r="570" spans="4:5" x14ac:dyDescent="0.2">
      <c r="D570">
        <v>70</v>
      </c>
      <c r="E570">
        <v>267</v>
      </c>
    </row>
    <row r="571" spans="4:5" x14ac:dyDescent="0.2">
      <c r="D571">
        <v>70</v>
      </c>
      <c r="E571">
        <v>155</v>
      </c>
    </row>
    <row r="572" spans="4:5" x14ac:dyDescent="0.2">
      <c r="D572">
        <v>80</v>
      </c>
      <c r="E572">
        <v>173</v>
      </c>
    </row>
    <row r="573" spans="4:5" x14ac:dyDescent="0.2">
      <c r="D573">
        <v>70</v>
      </c>
      <c r="E573">
        <v>211</v>
      </c>
    </row>
    <row r="574" spans="4:5" x14ac:dyDescent="0.2">
      <c r="D574">
        <v>80</v>
      </c>
      <c r="E574">
        <v>227</v>
      </c>
    </row>
    <row r="575" spans="4:5" x14ac:dyDescent="0.2">
      <c r="D575">
        <v>80</v>
      </c>
      <c r="E575">
        <v>221</v>
      </c>
    </row>
    <row r="576" spans="4:5" x14ac:dyDescent="0.2">
      <c r="D576">
        <v>80</v>
      </c>
      <c r="E576">
        <v>188</v>
      </c>
    </row>
    <row r="577" spans="4:5" x14ac:dyDescent="0.2">
      <c r="D577">
        <v>60</v>
      </c>
      <c r="E577">
        <v>263</v>
      </c>
    </row>
    <row r="578" spans="4:5" x14ac:dyDescent="0.2">
      <c r="D578">
        <v>75</v>
      </c>
      <c r="E578">
        <v>231</v>
      </c>
    </row>
    <row r="579" spans="4:5" x14ac:dyDescent="0.2">
      <c r="D579">
        <v>70</v>
      </c>
      <c r="E579">
        <v>221</v>
      </c>
    </row>
    <row r="580" spans="4:5" x14ac:dyDescent="0.2">
      <c r="D580">
        <v>80</v>
      </c>
      <c r="E580">
        <v>304</v>
      </c>
    </row>
    <row r="581" spans="4:5" x14ac:dyDescent="0.2">
      <c r="D581">
        <v>70</v>
      </c>
      <c r="E581">
        <v>225</v>
      </c>
    </row>
    <row r="582" spans="4:5" x14ac:dyDescent="0.2">
      <c r="D582">
        <v>60</v>
      </c>
      <c r="E582">
        <v>207</v>
      </c>
    </row>
    <row r="583" spans="4:5" x14ac:dyDescent="0.2">
      <c r="D583">
        <v>80</v>
      </c>
      <c r="E583">
        <v>252</v>
      </c>
    </row>
    <row r="584" spans="4:5" x14ac:dyDescent="0.2">
      <c r="D584">
        <v>100</v>
      </c>
      <c r="E584">
        <v>251</v>
      </c>
    </row>
    <row r="585" spans="4:5" x14ac:dyDescent="0.2">
      <c r="D585">
        <v>90</v>
      </c>
      <c r="E585">
        <v>117</v>
      </c>
    </row>
    <row r="586" spans="4:5" x14ac:dyDescent="0.2">
      <c r="D586">
        <v>70</v>
      </c>
      <c r="E586">
        <v>220</v>
      </c>
    </row>
    <row r="587" spans="4:5" x14ac:dyDescent="0.2">
      <c r="D587">
        <v>80</v>
      </c>
      <c r="E587">
        <v>221</v>
      </c>
    </row>
    <row r="588" spans="4:5" x14ac:dyDescent="0.2">
      <c r="D588">
        <v>70</v>
      </c>
      <c r="E588">
        <v>236</v>
      </c>
    </row>
    <row r="589" spans="4:5" x14ac:dyDescent="0.2">
      <c r="D589">
        <v>60</v>
      </c>
      <c r="E589">
        <v>188</v>
      </c>
    </row>
    <row r="590" spans="4:5" x14ac:dyDescent="0.2">
      <c r="D590">
        <v>80</v>
      </c>
      <c r="E590">
        <v>270</v>
      </c>
    </row>
    <row r="591" spans="4:5" x14ac:dyDescent="0.2">
      <c r="D591">
        <v>70</v>
      </c>
      <c r="E591">
        <v>244</v>
      </c>
    </row>
    <row r="592" spans="4:5" x14ac:dyDescent="0.2">
      <c r="D592">
        <v>70</v>
      </c>
      <c r="E592">
        <v>296</v>
      </c>
    </row>
    <row r="593" spans="4:5" x14ac:dyDescent="0.2">
      <c r="D593">
        <v>60</v>
      </c>
      <c r="E593">
        <v>177</v>
      </c>
    </row>
    <row r="594" spans="4:5" x14ac:dyDescent="0.2">
      <c r="D594">
        <v>80</v>
      </c>
      <c r="E594">
        <v>243</v>
      </c>
    </row>
    <row r="595" spans="4:5" x14ac:dyDescent="0.2">
      <c r="D595">
        <v>70</v>
      </c>
      <c r="E595">
        <v>226</v>
      </c>
    </row>
    <row r="596" spans="4:5" x14ac:dyDescent="0.2">
      <c r="D596">
        <v>60</v>
      </c>
      <c r="E596">
        <v>172</v>
      </c>
    </row>
    <row r="597" spans="4:5" x14ac:dyDescent="0.2">
      <c r="D597">
        <v>70</v>
      </c>
      <c r="E597">
        <v>208</v>
      </c>
    </row>
    <row r="598" spans="4:5" x14ac:dyDescent="0.2">
      <c r="D598">
        <v>60</v>
      </c>
      <c r="E598">
        <v>141</v>
      </c>
    </row>
    <row r="599" spans="4:5" x14ac:dyDescent="0.2">
      <c r="D599">
        <v>80</v>
      </c>
      <c r="E599">
        <v>273</v>
      </c>
    </row>
    <row r="600" spans="4:5" x14ac:dyDescent="0.2">
      <c r="D600">
        <v>70</v>
      </c>
      <c r="E600">
        <v>185</v>
      </c>
    </row>
    <row r="601" spans="4:5" x14ac:dyDescent="0.2">
      <c r="D601">
        <v>70</v>
      </c>
      <c r="E601">
        <v>215</v>
      </c>
    </row>
    <row r="602" spans="4:5" x14ac:dyDescent="0.2">
      <c r="D602">
        <v>60</v>
      </c>
      <c r="E602">
        <v>222</v>
      </c>
    </row>
    <row r="603" spans="4:5" x14ac:dyDescent="0.2">
      <c r="D603">
        <v>80</v>
      </c>
      <c r="E603">
        <v>160</v>
      </c>
    </row>
    <row r="604" spans="4:5" x14ac:dyDescent="0.2">
      <c r="D604">
        <v>60</v>
      </c>
      <c r="E604">
        <v>185</v>
      </c>
    </row>
    <row r="605" spans="4:5" x14ac:dyDescent="0.2">
      <c r="D605">
        <v>80</v>
      </c>
      <c r="E605">
        <v>236</v>
      </c>
    </row>
    <row r="606" spans="4:5" x14ac:dyDescent="0.2">
      <c r="D606">
        <v>80</v>
      </c>
      <c r="E606">
        <v>256</v>
      </c>
    </row>
    <row r="607" spans="4:5" x14ac:dyDescent="0.2">
      <c r="D607">
        <v>80</v>
      </c>
      <c r="E607">
        <v>230</v>
      </c>
    </row>
    <row r="608" spans="4:5" x14ac:dyDescent="0.2">
      <c r="D608">
        <v>80</v>
      </c>
      <c r="E608">
        <v>232</v>
      </c>
    </row>
    <row r="609" spans="4:5" x14ac:dyDescent="0.2">
      <c r="D609">
        <v>65</v>
      </c>
      <c r="E609">
        <v>179</v>
      </c>
    </row>
    <row r="610" spans="4:5" x14ac:dyDescent="0.2">
      <c r="D610">
        <v>75</v>
      </c>
      <c r="E610">
        <v>186</v>
      </c>
    </row>
    <row r="611" spans="4:5" x14ac:dyDescent="0.2">
      <c r="D611">
        <v>90</v>
      </c>
      <c r="E611">
        <v>194</v>
      </c>
    </row>
    <row r="612" spans="4:5" x14ac:dyDescent="0.2">
      <c r="D612">
        <v>80</v>
      </c>
      <c r="E612">
        <v>234</v>
      </c>
    </row>
    <row r="613" spans="4:5" x14ac:dyDescent="0.2">
      <c r="D613">
        <v>80</v>
      </c>
      <c r="E613">
        <v>216</v>
      </c>
    </row>
    <row r="614" spans="4:5" x14ac:dyDescent="0.2">
      <c r="D614">
        <v>70</v>
      </c>
      <c r="E614">
        <v>164</v>
      </c>
    </row>
    <row r="615" spans="4:5" x14ac:dyDescent="0.2">
      <c r="D615">
        <v>80</v>
      </c>
      <c r="E615">
        <v>191</v>
      </c>
    </row>
    <row r="616" spans="4:5" x14ac:dyDescent="0.2">
      <c r="D616">
        <v>65</v>
      </c>
      <c r="E616">
        <v>257</v>
      </c>
    </row>
    <row r="617" spans="4:5" x14ac:dyDescent="0.2">
      <c r="D617">
        <v>70</v>
      </c>
      <c r="E617">
        <v>194</v>
      </c>
    </row>
    <row r="618" spans="4:5" x14ac:dyDescent="0.2">
      <c r="D618">
        <v>90</v>
      </c>
      <c r="E618">
        <v>220</v>
      </c>
    </row>
    <row r="619" spans="4:5" x14ac:dyDescent="0.2">
      <c r="D619">
        <v>70</v>
      </c>
      <c r="E619">
        <v>226</v>
      </c>
    </row>
    <row r="620" spans="4:5" x14ac:dyDescent="0.2">
      <c r="D620">
        <v>80</v>
      </c>
      <c r="E620">
        <v>268</v>
      </c>
    </row>
    <row r="621" spans="4:5" x14ac:dyDescent="0.2">
      <c r="D621">
        <v>80</v>
      </c>
      <c r="E621">
        <v>180</v>
      </c>
    </row>
    <row r="622" spans="4:5" x14ac:dyDescent="0.2">
      <c r="D622">
        <v>75</v>
      </c>
      <c r="E622">
        <v>222</v>
      </c>
    </row>
    <row r="623" spans="4:5" x14ac:dyDescent="0.2">
      <c r="D623">
        <v>70</v>
      </c>
      <c r="E623">
        <v>206</v>
      </c>
    </row>
    <row r="624" spans="4:5" x14ac:dyDescent="0.2">
      <c r="D624">
        <v>85</v>
      </c>
      <c r="E624">
        <v>228</v>
      </c>
    </row>
    <row r="625" spans="4:5" x14ac:dyDescent="0.2">
      <c r="D625">
        <v>75</v>
      </c>
      <c r="E625">
        <v>259</v>
      </c>
    </row>
    <row r="626" spans="4:5" x14ac:dyDescent="0.2">
      <c r="D626">
        <v>85</v>
      </c>
      <c r="E626">
        <v>256</v>
      </c>
    </row>
    <row r="627" spans="4:5" x14ac:dyDescent="0.2">
      <c r="D627">
        <v>60</v>
      </c>
      <c r="E627">
        <v>238</v>
      </c>
    </row>
    <row r="628" spans="4:5" x14ac:dyDescent="0.2">
      <c r="D628">
        <v>65</v>
      </c>
      <c r="E628">
        <v>198</v>
      </c>
    </row>
    <row r="629" spans="4:5" x14ac:dyDescent="0.2">
      <c r="D629">
        <v>75</v>
      </c>
      <c r="E629">
        <v>181</v>
      </c>
    </row>
    <row r="630" spans="4:5" x14ac:dyDescent="0.2">
      <c r="D630">
        <v>70</v>
      </c>
      <c r="E630">
        <v>228</v>
      </c>
    </row>
    <row r="631" spans="4:5" x14ac:dyDescent="0.2">
      <c r="D631">
        <v>60</v>
      </c>
      <c r="E631">
        <v>237</v>
      </c>
    </row>
    <row r="632" spans="4:5" x14ac:dyDescent="0.2">
      <c r="D632">
        <v>80</v>
      </c>
      <c r="E632">
        <v>177</v>
      </c>
    </row>
    <row r="633" spans="4:5" x14ac:dyDescent="0.2">
      <c r="D633">
        <v>70</v>
      </c>
      <c r="E633">
        <v>196</v>
      </c>
    </row>
    <row r="634" spans="4:5" x14ac:dyDescent="0.2">
      <c r="D634">
        <v>70</v>
      </c>
      <c r="E634">
        <v>242</v>
      </c>
    </row>
    <row r="635" spans="4:5" x14ac:dyDescent="0.2">
      <c r="D635">
        <v>85</v>
      </c>
      <c r="E635">
        <v>198</v>
      </c>
    </row>
    <row r="636" spans="4:5" x14ac:dyDescent="0.2">
      <c r="D636">
        <v>60</v>
      </c>
      <c r="E636">
        <v>246</v>
      </c>
    </row>
    <row r="637" spans="4:5" x14ac:dyDescent="0.2">
      <c r="D637">
        <v>85</v>
      </c>
      <c r="E637">
        <v>206</v>
      </c>
    </row>
    <row r="638" spans="4:5" x14ac:dyDescent="0.2">
      <c r="D638">
        <v>77.5</v>
      </c>
      <c r="E638">
        <v>189</v>
      </c>
    </row>
    <row r="639" spans="4:5" x14ac:dyDescent="0.2">
      <c r="D639">
        <v>90</v>
      </c>
      <c r="E639">
        <v>220</v>
      </c>
    </row>
    <row r="640" spans="4:5" x14ac:dyDescent="0.2">
      <c r="D640">
        <v>62.5</v>
      </c>
      <c r="E640">
        <v>153</v>
      </c>
    </row>
    <row r="641" spans="4:5" x14ac:dyDescent="0.2">
      <c r="D641">
        <v>75</v>
      </c>
      <c r="E641">
        <v>287</v>
      </c>
    </row>
    <row r="642" spans="4:5" x14ac:dyDescent="0.2">
      <c r="D642">
        <v>110</v>
      </c>
      <c r="E642">
        <v>221</v>
      </c>
    </row>
    <row r="643" spans="4:5" x14ac:dyDescent="0.2">
      <c r="D643">
        <v>90</v>
      </c>
      <c r="E643">
        <v>237</v>
      </c>
    </row>
    <row r="644" spans="4:5" x14ac:dyDescent="0.2">
      <c r="D644">
        <v>75</v>
      </c>
      <c r="E644">
        <v>209</v>
      </c>
    </row>
    <row r="645" spans="4:5" x14ac:dyDescent="0.2">
      <c r="D645">
        <v>80</v>
      </c>
      <c r="E645">
        <v>285</v>
      </c>
    </row>
    <row r="646" spans="4:5" x14ac:dyDescent="0.2">
      <c r="D646">
        <v>70</v>
      </c>
      <c r="E646">
        <v>149</v>
      </c>
    </row>
    <row r="647" spans="4:5" x14ac:dyDescent="0.2">
      <c r="D647">
        <v>65</v>
      </c>
      <c r="E647">
        <v>189</v>
      </c>
    </row>
    <row r="648" spans="4:5" x14ac:dyDescent="0.2">
      <c r="D648">
        <v>60</v>
      </c>
      <c r="E648">
        <v>261</v>
      </c>
    </row>
    <row r="649" spans="4:5" x14ac:dyDescent="0.2">
      <c r="D649">
        <v>60</v>
      </c>
      <c r="E649">
        <v>184</v>
      </c>
    </row>
    <row r="650" spans="4:5" x14ac:dyDescent="0.2">
      <c r="D650">
        <v>70</v>
      </c>
      <c r="E650">
        <v>187</v>
      </c>
    </row>
    <row r="651" spans="4:5" x14ac:dyDescent="0.2">
      <c r="D651">
        <v>75</v>
      </c>
      <c r="E651">
        <v>241</v>
      </c>
    </row>
    <row r="652" spans="4:5" x14ac:dyDescent="0.2">
      <c r="D652">
        <v>60</v>
      </c>
      <c r="E652">
        <v>183</v>
      </c>
    </row>
    <row r="653" spans="4:5" x14ac:dyDescent="0.2">
      <c r="D653">
        <v>60</v>
      </c>
      <c r="E653">
        <v>180</v>
      </c>
    </row>
    <row r="654" spans="4:5" x14ac:dyDescent="0.2">
      <c r="D654">
        <v>60</v>
      </c>
      <c r="E654">
        <v>223</v>
      </c>
    </row>
    <row r="655" spans="4:5" x14ac:dyDescent="0.2">
      <c r="D655">
        <v>70</v>
      </c>
      <c r="E655">
        <v>234</v>
      </c>
    </row>
    <row r="656" spans="4:5" x14ac:dyDescent="0.2">
      <c r="D656">
        <v>70</v>
      </c>
      <c r="E656">
        <v>194</v>
      </c>
    </row>
    <row r="657" spans="4:5" x14ac:dyDescent="0.2">
      <c r="D657">
        <v>60</v>
      </c>
      <c r="E657">
        <v>152</v>
      </c>
    </row>
    <row r="658" spans="4:5" x14ac:dyDescent="0.2">
      <c r="D658">
        <v>65</v>
      </c>
      <c r="E658">
        <v>225</v>
      </c>
    </row>
    <row r="659" spans="4:5" x14ac:dyDescent="0.2">
      <c r="D659">
        <v>70</v>
      </c>
      <c r="E659">
        <v>157</v>
      </c>
    </row>
    <row r="660" spans="4:5" x14ac:dyDescent="0.2">
      <c r="D660">
        <v>60</v>
      </c>
      <c r="E660">
        <v>142</v>
      </c>
    </row>
    <row r="661" spans="4:5" x14ac:dyDescent="0.2">
      <c r="D661">
        <v>90</v>
      </c>
      <c r="E661">
        <v>160</v>
      </c>
    </row>
    <row r="662" spans="4:5" x14ac:dyDescent="0.2">
      <c r="D662">
        <v>60</v>
      </c>
      <c r="E662">
        <v>165</v>
      </c>
    </row>
    <row r="663" spans="4:5" x14ac:dyDescent="0.2">
      <c r="D663">
        <v>60</v>
      </c>
      <c r="E663">
        <v>221</v>
      </c>
    </row>
    <row r="664" spans="4:5" x14ac:dyDescent="0.2">
      <c r="D664">
        <v>60</v>
      </c>
      <c r="E664">
        <v>203</v>
      </c>
    </row>
    <row r="665" spans="4:5" x14ac:dyDescent="0.2">
      <c r="D665">
        <v>80</v>
      </c>
      <c r="E665">
        <v>277</v>
      </c>
    </row>
    <row r="666" spans="4:5" x14ac:dyDescent="0.2">
      <c r="D666">
        <v>60</v>
      </c>
      <c r="E666">
        <v>182</v>
      </c>
    </row>
    <row r="667" spans="4:5" x14ac:dyDescent="0.2">
      <c r="D667">
        <v>70</v>
      </c>
      <c r="E667">
        <v>192</v>
      </c>
    </row>
    <row r="668" spans="4:5" x14ac:dyDescent="0.2">
      <c r="D668">
        <v>70</v>
      </c>
      <c r="E668">
        <v>227</v>
      </c>
    </row>
    <row r="669" spans="4:5" x14ac:dyDescent="0.2">
      <c r="D669">
        <v>70</v>
      </c>
      <c r="E669">
        <v>215</v>
      </c>
    </row>
    <row r="670" spans="4:5" x14ac:dyDescent="0.2">
      <c r="D670">
        <v>70</v>
      </c>
      <c r="E670">
        <v>258</v>
      </c>
    </row>
    <row r="671" spans="4:5" x14ac:dyDescent="0.2">
      <c r="D671">
        <v>60</v>
      </c>
      <c r="E671">
        <v>160</v>
      </c>
    </row>
    <row r="672" spans="4:5" x14ac:dyDescent="0.2">
      <c r="D672">
        <v>70</v>
      </c>
      <c r="E672">
        <v>211</v>
      </c>
    </row>
    <row r="673" spans="4:5" x14ac:dyDescent="0.2">
      <c r="D673">
        <v>80</v>
      </c>
      <c r="E673">
        <v>244</v>
      </c>
    </row>
    <row r="674" spans="4:5" x14ac:dyDescent="0.2">
      <c r="D674">
        <v>60</v>
      </c>
      <c r="E674">
        <v>184</v>
      </c>
    </row>
    <row r="675" spans="4:5" x14ac:dyDescent="0.2">
      <c r="D675">
        <v>70</v>
      </c>
      <c r="E675">
        <v>208</v>
      </c>
    </row>
    <row r="676" spans="4:5" x14ac:dyDescent="0.2">
      <c r="D676">
        <v>70</v>
      </c>
      <c r="E676">
        <v>209</v>
      </c>
    </row>
    <row r="677" spans="4:5" x14ac:dyDescent="0.2">
      <c r="D677">
        <v>70</v>
      </c>
      <c r="E677">
        <v>201</v>
      </c>
    </row>
    <row r="678" spans="4:5" x14ac:dyDescent="0.2">
      <c r="D678">
        <v>60</v>
      </c>
      <c r="E678">
        <v>197</v>
      </c>
    </row>
    <row r="679" spans="4:5" x14ac:dyDescent="0.2">
      <c r="D679">
        <v>60</v>
      </c>
      <c r="E679">
        <v>180</v>
      </c>
    </row>
    <row r="680" spans="4:5" x14ac:dyDescent="0.2">
      <c r="D680">
        <v>70</v>
      </c>
      <c r="E680">
        <v>201</v>
      </c>
    </row>
    <row r="681" spans="4:5" x14ac:dyDescent="0.2">
      <c r="D681">
        <v>60</v>
      </c>
      <c r="E681">
        <v>229</v>
      </c>
    </row>
    <row r="682" spans="4:5" x14ac:dyDescent="0.2">
      <c r="D682">
        <v>85</v>
      </c>
      <c r="E682">
        <v>284</v>
      </c>
    </row>
    <row r="683" spans="4:5" x14ac:dyDescent="0.2">
      <c r="D683">
        <v>60</v>
      </c>
      <c r="E683">
        <v>154</v>
      </c>
    </row>
    <row r="684" spans="4:5" x14ac:dyDescent="0.2">
      <c r="D684">
        <v>70</v>
      </c>
      <c r="E684">
        <v>252</v>
      </c>
    </row>
    <row r="685" spans="4:5" x14ac:dyDescent="0.2">
      <c r="D685">
        <v>60</v>
      </c>
      <c r="E685">
        <v>187</v>
      </c>
    </row>
    <row r="686" spans="4:5" x14ac:dyDescent="0.2">
      <c r="D686">
        <v>80</v>
      </c>
      <c r="E686">
        <v>193</v>
      </c>
    </row>
    <row r="687" spans="4:5" x14ac:dyDescent="0.2">
      <c r="D687">
        <v>80</v>
      </c>
      <c r="E687">
        <v>232</v>
      </c>
    </row>
    <row r="688" spans="4:5" x14ac:dyDescent="0.2">
      <c r="D688">
        <v>80</v>
      </c>
      <c r="E688">
        <v>206</v>
      </c>
    </row>
    <row r="689" spans="4:5" x14ac:dyDescent="0.2">
      <c r="D689">
        <v>60</v>
      </c>
      <c r="E689">
        <v>236</v>
      </c>
    </row>
    <row r="690" spans="4:5" x14ac:dyDescent="0.2">
      <c r="D690">
        <v>70</v>
      </c>
      <c r="E690">
        <v>212</v>
      </c>
    </row>
    <row r="691" spans="4:5" x14ac:dyDescent="0.2">
      <c r="D691">
        <v>70</v>
      </c>
      <c r="E691">
        <v>185</v>
      </c>
    </row>
    <row r="692" spans="4:5" x14ac:dyDescent="0.2">
      <c r="D692">
        <v>80</v>
      </c>
      <c r="E692">
        <v>189</v>
      </c>
    </row>
    <row r="693" spans="4:5" x14ac:dyDescent="0.2">
      <c r="D693">
        <v>60</v>
      </c>
      <c r="E693">
        <v>159</v>
      </c>
    </row>
    <row r="694" spans="4:5" x14ac:dyDescent="0.2">
      <c r="D694">
        <v>90</v>
      </c>
      <c r="E694">
        <v>203</v>
      </c>
    </row>
    <row r="695" spans="4:5" x14ac:dyDescent="0.2">
      <c r="D695">
        <v>70</v>
      </c>
      <c r="E695">
        <v>237</v>
      </c>
    </row>
    <row r="696" spans="4:5" x14ac:dyDescent="0.2">
      <c r="D696">
        <v>80</v>
      </c>
      <c r="E696">
        <v>142</v>
      </c>
    </row>
    <row r="697" spans="4:5" x14ac:dyDescent="0.2">
      <c r="D697">
        <v>60</v>
      </c>
      <c r="E697">
        <v>273</v>
      </c>
    </row>
    <row r="698" spans="4:5" x14ac:dyDescent="0.2">
      <c r="D698">
        <v>80</v>
      </c>
      <c r="E698">
        <v>213</v>
      </c>
    </row>
    <row r="699" spans="4:5" x14ac:dyDescent="0.2">
      <c r="D699">
        <v>70</v>
      </c>
      <c r="E699">
        <v>273</v>
      </c>
    </row>
    <row r="700" spans="4:5" x14ac:dyDescent="0.2">
      <c r="D700">
        <v>60</v>
      </c>
      <c r="E700">
        <v>306</v>
      </c>
    </row>
    <row r="701" spans="4:5" x14ac:dyDescent="0.2">
      <c r="D701">
        <v>70</v>
      </c>
      <c r="E701">
        <v>191</v>
      </c>
    </row>
    <row r="702" spans="4:5" x14ac:dyDescent="0.2">
      <c r="D702">
        <v>80</v>
      </c>
      <c r="E702">
        <v>206</v>
      </c>
    </row>
    <row r="703" spans="4:5" x14ac:dyDescent="0.2">
      <c r="D703">
        <v>60</v>
      </c>
      <c r="E703">
        <v>170</v>
      </c>
    </row>
    <row r="704" spans="4:5" x14ac:dyDescent="0.2">
      <c r="D704">
        <v>85</v>
      </c>
      <c r="E704">
        <v>310</v>
      </c>
    </row>
    <row r="705" spans="4:5" x14ac:dyDescent="0.2">
      <c r="D705">
        <v>60</v>
      </c>
      <c r="E705">
        <v>190</v>
      </c>
    </row>
    <row r="706" spans="4:5" x14ac:dyDescent="0.2">
      <c r="D706">
        <v>80</v>
      </c>
      <c r="E706">
        <v>217</v>
      </c>
    </row>
    <row r="707" spans="4:5" x14ac:dyDescent="0.2">
      <c r="D707">
        <v>60</v>
      </c>
      <c r="E707">
        <v>194</v>
      </c>
    </row>
    <row r="708" spans="4:5" x14ac:dyDescent="0.2">
      <c r="D708">
        <v>70</v>
      </c>
      <c r="E708">
        <v>156</v>
      </c>
    </row>
    <row r="709" spans="4:5" x14ac:dyDescent="0.2">
      <c r="D709">
        <v>60</v>
      </c>
      <c r="E709">
        <v>195</v>
      </c>
    </row>
    <row r="710" spans="4:5" x14ac:dyDescent="0.2">
      <c r="D710">
        <v>85</v>
      </c>
      <c r="E710">
        <v>190</v>
      </c>
    </row>
    <row r="711" spans="4:5" x14ac:dyDescent="0.2">
      <c r="D711">
        <v>60</v>
      </c>
      <c r="E711">
        <v>237</v>
      </c>
    </row>
    <row r="712" spans="4:5" x14ac:dyDescent="0.2">
      <c r="D712">
        <v>70</v>
      </c>
      <c r="E712">
        <v>233</v>
      </c>
    </row>
    <row r="713" spans="4:5" x14ac:dyDescent="0.2">
      <c r="D713">
        <v>70</v>
      </c>
      <c r="E713">
        <v>193</v>
      </c>
    </row>
    <row r="714" spans="4:5" x14ac:dyDescent="0.2">
      <c r="D714">
        <v>60</v>
      </c>
      <c r="E714">
        <v>169</v>
      </c>
    </row>
    <row r="715" spans="4:5" x14ac:dyDescent="0.2">
      <c r="D715">
        <v>60</v>
      </c>
      <c r="E715">
        <v>214</v>
      </c>
    </row>
    <row r="716" spans="4:5" x14ac:dyDescent="0.2">
      <c r="D716">
        <v>70</v>
      </c>
      <c r="E716">
        <v>263</v>
      </c>
    </row>
    <row r="717" spans="4:5" x14ac:dyDescent="0.2">
      <c r="D717">
        <v>70</v>
      </c>
      <c r="E717">
        <v>170</v>
      </c>
    </row>
    <row r="718" spans="4:5" x14ac:dyDescent="0.2">
      <c r="D718">
        <v>80</v>
      </c>
      <c r="E718">
        <v>266</v>
      </c>
    </row>
    <row r="719" spans="4:5" x14ac:dyDescent="0.2">
      <c r="D719">
        <v>70</v>
      </c>
      <c r="E719">
        <v>170</v>
      </c>
    </row>
    <row r="720" spans="4:5" x14ac:dyDescent="0.2">
      <c r="D720">
        <v>90</v>
      </c>
      <c r="E720">
        <v>223</v>
      </c>
    </row>
    <row r="721" spans="4:5" x14ac:dyDescent="0.2">
      <c r="D721">
        <v>70</v>
      </c>
      <c r="E721">
        <v>186</v>
      </c>
    </row>
    <row r="722" spans="4:5" x14ac:dyDescent="0.2">
      <c r="D722">
        <v>70</v>
      </c>
      <c r="E722">
        <v>282</v>
      </c>
    </row>
    <row r="723" spans="4:5" x14ac:dyDescent="0.2">
      <c r="D723">
        <v>80</v>
      </c>
      <c r="E723">
        <v>247</v>
      </c>
    </row>
    <row r="724" spans="4:5" x14ac:dyDescent="0.2">
      <c r="D724">
        <v>70</v>
      </c>
      <c r="E724">
        <v>213</v>
      </c>
    </row>
    <row r="725" spans="4:5" x14ac:dyDescent="0.2">
      <c r="D725">
        <v>60</v>
      </c>
      <c r="E725">
        <v>251</v>
      </c>
    </row>
    <row r="726" spans="4:5" x14ac:dyDescent="0.2">
      <c r="D726">
        <v>60</v>
      </c>
      <c r="E726">
        <v>214</v>
      </c>
    </row>
    <row r="727" spans="4:5" x14ac:dyDescent="0.2">
      <c r="D727">
        <v>70</v>
      </c>
      <c r="E727">
        <v>156</v>
      </c>
    </row>
    <row r="728" spans="4:5" x14ac:dyDescent="0.2">
      <c r="D728">
        <v>60</v>
      </c>
      <c r="E728">
        <v>170</v>
      </c>
    </row>
    <row r="729" spans="4:5" x14ac:dyDescent="0.2">
      <c r="D729">
        <v>60</v>
      </c>
      <c r="E729">
        <v>195</v>
      </c>
    </row>
    <row r="730" spans="4:5" x14ac:dyDescent="0.2">
      <c r="D730">
        <v>70</v>
      </c>
      <c r="E730">
        <v>184</v>
      </c>
    </row>
    <row r="731" spans="4:5" x14ac:dyDescent="0.2">
      <c r="D731">
        <v>60</v>
      </c>
      <c r="E731">
        <v>185</v>
      </c>
    </row>
    <row r="732" spans="4:5" x14ac:dyDescent="0.2">
      <c r="D732">
        <v>80</v>
      </c>
      <c r="E732">
        <v>206</v>
      </c>
    </row>
    <row r="733" spans="4:5" x14ac:dyDescent="0.2">
      <c r="D733">
        <v>70</v>
      </c>
      <c r="E733">
        <v>219</v>
      </c>
    </row>
    <row r="734" spans="4:5" x14ac:dyDescent="0.2">
      <c r="D734">
        <v>70</v>
      </c>
      <c r="E734">
        <v>232</v>
      </c>
    </row>
    <row r="735" spans="4:5" x14ac:dyDescent="0.2">
      <c r="D735">
        <v>80</v>
      </c>
      <c r="E735">
        <v>232</v>
      </c>
    </row>
    <row r="736" spans="4:5" x14ac:dyDescent="0.2">
      <c r="D736">
        <v>90</v>
      </c>
      <c r="E736">
        <v>164</v>
      </c>
    </row>
    <row r="737" spans="4:5" x14ac:dyDescent="0.2">
      <c r="D737">
        <v>60</v>
      </c>
      <c r="E737">
        <v>198</v>
      </c>
    </row>
    <row r="738" spans="4:5" x14ac:dyDescent="0.2">
      <c r="D738">
        <v>70</v>
      </c>
      <c r="E738">
        <v>205</v>
      </c>
    </row>
    <row r="739" spans="4:5" x14ac:dyDescent="0.2">
      <c r="D739">
        <v>70</v>
      </c>
      <c r="E739">
        <v>184</v>
      </c>
    </row>
    <row r="740" spans="4:5" x14ac:dyDescent="0.2">
      <c r="D740">
        <v>70</v>
      </c>
      <c r="E740">
        <v>150</v>
      </c>
    </row>
    <row r="741" spans="4:5" x14ac:dyDescent="0.2">
      <c r="D741">
        <v>60</v>
      </c>
      <c r="E741">
        <v>251</v>
      </c>
    </row>
    <row r="742" spans="4:5" x14ac:dyDescent="0.2">
      <c r="D742">
        <v>70</v>
      </c>
      <c r="E742">
        <v>276</v>
      </c>
    </row>
    <row r="743" spans="4:5" x14ac:dyDescent="0.2">
      <c r="D743">
        <v>80</v>
      </c>
      <c r="E743">
        <v>205</v>
      </c>
    </row>
    <row r="744" spans="4:5" x14ac:dyDescent="0.2">
      <c r="D744">
        <v>80</v>
      </c>
      <c r="E744">
        <v>224</v>
      </c>
    </row>
    <row r="745" spans="4:5" x14ac:dyDescent="0.2">
      <c r="D745">
        <v>70</v>
      </c>
      <c r="E745">
        <v>187</v>
      </c>
    </row>
    <row r="746" spans="4:5" x14ac:dyDescent="0.2">
      <c r="D746">
        <v>70</v>
      </c>
      <c r="E746">
        <v>226</v>
      </c>
    </row>
    <row r="747" spans="4:5" x14ac:dyDescent="0.2">
      <c r="D747">
        <v>80</v>
      </c>
      <c r="E747">
        <v>222</v>
      </c>
    </row>
    <row r="748" spans="4:5" x14ac:dyDescent="0.2">
      <c r="D748">
        <v>80</v>
      </c>
      <c r="E748">
        <v>243</v>
      </c>
    </row>
    <row r="749" spans="4:5" x14ac:dyDescent="0.2">
      <c r="D749">
        <v>70</v>
      </c>
      <c r="E749">
        <v>283</v>
      </c>
    </row>
    <row r="750" spans="4:5" x14ac:dyDescent="0.2">
      <c r="D750">
        <v>70</v>
      </c>
      <c r="E750">
        <v>215</v>
      </c>
    </row>
    <row r="751" spans="4:5" x14ac:dyDescent="0.2">
      <c r="D751">
        <v>60</v>
      </c>
      <c r="E751">
        <v>184</v>
      </c>
    </row>
    <row r="752" spans="4:5" x14ac:dyDescent="0.2">
      <c r="D752">
        <v>70</v>
      </c>
      <c r="E752">
        <v>213</v>
      </c>
    </row>
    <row r="753" spans="4:5" x14ac:dyDescent="0.2">
      <c r="D753">
        <v>70</v>
      </c>
      <c r="E753">
        <v>276</v>
      </c>
    </row>
    <row r="754" spans="4:5" x14ac:dyDescent="0.2">
      <c r="D754">
        <v>80</v>
      </c>
      <c r="E754">
        <v>166</v>
      </c>
    </row>
    <row r="755" spans="4:5" x14ac:dyDescent="0.2">
      <c r="D755">
        <v>70</v>
      </c>
      <c r="E755">
        <v>211</v>
      </c>
    </row>
    <row r="756" spans="4:5" x14ac:dyDescent="0.2">
      <c r="D756">
        <v>80</v>
      </c>
      <c r="E756">
        <v>183</v>
      </c>
    </row>
    <row r="757" spans="4:5" x14ac:dyDescent="0.2">
      <c r="D757">
        <v>60</v>
      </c>
      <c r="E757">
        <v>189</v>
      </c>
    </row>
    <row r="758" spans="4:5" x14ac:dyDescent="0.2">
      <c r="D758">
        <v>70</v>
      </c>
      <c r="E758">
        <v>227</v>
      </c>
    </row>
    <row r="759" spans="4:5" x14ac:dyDescent="0.2">
      <c r="D759">
        <v>60</v>
      </c>
      <c r="E759">
        <v>214</v>
      </c>
    </row>
    <row r="760" spans="4:5" x14ac:dyDescent="0.2">
      <c r="D760">
        <v>80</v>
      </c>
      <c r="E760">
        <v>197</v>
      </c>
    </row>
    <row r="761" spans="4:5" x14ac:dyDescent="0.2">
      <c r="D761">
        <v>60</v>
      </c>
      <c r="E761">
        <v>208</v>
      </c>
    </row>
    <row r="762" spans="4:5" x14ac:dyDescent="0.2">
      <c r="D762">
        <v>80</v>
      </c>
      <c r="E762">
        <v>236</v>
      </c>
    </row>
    <row r="763" spans="4:5" x14ac:dyDescent="0.2">
      <c r="D763">
        <v>70</v>
      </c>
      <c r="E763">
        <v>180</v>
      </c>
    </row>
    <row r="764" spans="4:5" x14ac:dyDescent="0.2">
      <c r="D764">
        <v>60</v>
      </c>
      <c r="E764">
        <v>220</v>
      </c>
    </row>
    <row r="765" spans="4:5" x14ac:dyDescent="0.2">
      <c r="D765">
        <v>70</v>
      </c>
      <c r="E765">
        <v>232</v>
      </c>
    </row>
    <row r="766" spans="4:5" x14ac:dyDescent="0.2">
      <c r="D766">
        <v>70</v>
      </c>
      <c r="E766">
        <v>207</v>
      </c>
    </row>
    <row r="767" spans="4:5" x14ac:dyDescent="0.2">
      <c r="D767">
        <v>70</v>
      </c>
      <c r="E767">
        <v>185</v>
      </c>
    </row>
    <row r="768" spans="4:5" x14ac:dyDescent="0.2">
      <c r="D768">
        <v>70</v>
      </c>
      <c r="E768">
        <v>250</v>
      </c>
    </row>
    <row r="769" spans="4:5" x14ac:dyDescent="0.2">
      <c r="D769">
        <v>70</v>
      </c>
      <c r="E769">
        <v>287</v>
      </c>
    </row>
    <row r="770" spans="4:5" x14ac:dyDescent="0.2">
      <c r="D770">
        <v>60</v>
      </c>
      <c r="E770">
        <v>186</v>
      </c>
    </row>
    <row r="771" spans="4:5" x14ac:dyDescent="0.2">
      <c r="D771">
        <v>80</v>
      </c>
      <c r="E771">
        <v>242</v>
      </c>
    </row>
    <row r="772" spans="4:5" x14ac:dyDescent="0.2">
      <c r="D772">
        <v>70</v>
      </c>
      <c r="E772">
        <v>199</v>
      </c>
    </row>
    <row r="773" spans="4:5" x14ac:dyDescent="0.2">
      <c r="D773">
        <v>70</v>
      </c>
      <c r="E773">
        <v>168</v>
      </c>
    </row>
    <row r="774" spans="4:5" x14ac:dyDescent="0.2">
      <c r="D774">
        <v>70</v>
      </c>
      <c r="E774">
        <v>187</v>
      </c>
    </row>
    <row r="775" spans="4:5" x14ac:dyDescent="0.2">
      <c r="D775">
        <v>80</v>
      </c>
      <c r="E775">
        <v>183</v>
      </c>
    </row>
    <row r="776" spans="4:5" x14ac:dyDescent="0.2">
      <c r="D776">
        <v>70</v>
      </c>
      <c r="E776">
        <v>219</v>
      </c>
    </row>
    <row r="777" spans="4:5" x14ac:dyDescent="0.2">
      <c r="D777">
        <v>60</v>
      </c>
      <c r="E777">
        <v>216</v>
      </c>
    </row>
    <row r="778" spans="4:5" x14ac:dyDescent="0.2">
      <c r="D778">
        <v>60</v>
      </c>
      <c r="E778">
        <v>197</v>
      </c>
    </row>
    <row r="779" spans="4:5" x14ac:dyDescent="0.2">
      <c r="D779">
        <v>70</v>
      </c>
      <c r="E779">
        <v>251</v>
      </c>
    </row>
    <row r="780" spans="4:5" x14ac:dyDescent="0.2">
      <c r="D780">
        <v>70</v>
      </c>
      <c r="E780">
        <v>200</v>
      </c>
    </row>
    <row r="781" spans="4:5" x14ac:dyDescent="0.2">
      <c r="D781">
        <v>60</v>
      </c>
      <c r="E781">
        <v>277</v>
      </c>
    </row>
    <row r="782" spans="4:5" x14ac:dyDescent="0.2">
      <c r="D782">
        <v>70</v>
      </c>
      <c r="E782">
        <v>270</v>
      </c>
    </row>
    <row r="783" spans="4:5" x14ac:dyDescent="0.2">
      <c r="D783">
        <v>90</v>
      </c>
      <c r="E783">
        <v>182</v>
      </c>
    </row>
    <row r="784" spans="4:5" x14ac:dyDescent="0.2">
      <c r="D784">
        <v>60</v>
      </c>
      <c r="E784">
        <v>196</v>
      </c>
    </row>
    <row r="785" spans="4:5" x14ac:dyDescent="0.2">
      <c r="D785">
        <v>70</v>
      </c>
      <c r="E785">
        <v>191</v>
      </c>
    </row>
    <row r="786" spans="4:5" x14ac:dyDescent="0.2">
      <c r="D786">
        <v>70</v>
      </c>
      <c r="E786">
        <v>208</v>
      </c>
    </row>
    <row r="787" spans="4:5" x14ac:dyDescent="0.2">
      <c r="D787">
        <v>60</v>
      </c>
      <c r="E787">
        <v>180</v>
      </c>
    </row>
    <row r="788" spans="4:5" x14ac:dyDescent="0.2">
      <c r="D788">
        <v>70</v>
      </c>
      <c r="E788">
        <v>187</v>
      </c>
    </row>
    <row r="789" spans="4:5" x14ac:dyDescent="0.2">
      <c r="D789">
        <v>70</v>
      </c>
      <c r="E789">
        <v>239</v>
      </c>
    </row>
    <row r="790" spans="4:5" x14ac:dyDescent="0.2">
      <c r="D790">
        <v>60</v>
      </c>
      <c r="E790">
        <v>262</v>
      </c>
    </row>
    <row r="791" spans="4:5" x14ac:dyDescent="0.2">
      <c r="D791">
        <v>80</v>
      </c>
      <c r="E791">
        <v>172</v>
      </c>
    </row>
    <row r="792" spans="4:5" x14ac:dyDescent="0.2">
      <c r="D792">
        <v>70</v>
      </c>
      <c r="E792">
        <v>213</v>
      </c>
    </row>
    <row r="793" spans="4:5" x14ac:dyDescent="0.2">
      <c r="D793">
        <v>60</v>
      </c>
      <c r="E793">
        <v>178</v>
      </c>
    </row>
    <row r="794" spans="4:5" x14ac:dyDescent="0.2">
      <c r="D794">
        <v>90</v>
      </c>
      <c r="E794">
        <v>186</v>
      </c>
    </row>
    <row r="795" spans="4:5" x14ac:dyDescent="0.2">
      <c r="D795">
        <v>60</v>
      </c>
      <c r="E795">
        <v>169</v>
      </c>
    </row>
    <row r="796" spans="4:5" x14ac:dyDescent="0.2">
      <c r="D796">
        <v>70</v>
      </c>
      <c r="E796">
        <v>255</v>
      </c>
    </row>
    <row r="797" spans="4:5" x14ac:dyDescent="0.2">
      <c r="D797">
        <v>70</v>
      </c>
      <c r="E797">
        <v>239</v>
      </c>
    </row>
    <row r="798" spans="4:5" x14ac:dyDescent="0.2">
      <c r="D798">
        <v>60</v>
      </c>
      <c r="E798">
        <v>189</v>
      </c>
    </row>
    <row r="799" spans="4:5" x14ac:dyDescent="0.2">
      <c r="D799">
        <v>60</v>
      </c>
      <c r="E799">
        <v>250</v>
      </c>
    </row>
    <row r="800" spans="4:5" x14ac:dyDescent="0.2">
      <c r="D800">
        <v>90</v>
      </c>
      <c r="E800">
        <v>236</v>
      </c>
    </row>
    <row r="801" spans="4:5" x14ac:dyDescent="0.2">
      <c r="D801">
        <v>90</v>
      </c>
      <c r="E801">
        <v>174</v>
      </c>
    </row>
    <row r="802" spans="4:5" x14ac:dyDescent="0.2">
      <c r="D802">
        <v>70</v>
      </c>
      <c r="E802">
        <v>215</v>
      </c>
    </row>
    <row r="803" spans="4:5" x14ac:dyDescent="0.2">
      <c r="D803">
        <v>70</v>
      </c>
      <c r="E803">
        <v>221</v>
      </c>
    </row>
    <row r="804" spans="4:5" x14ac:dyDescent="0.2">
      <c r="D804">
        <v>60</v>
      </c>
      <c r="E804">
        <v>245</v>
      </c>
    </row>
    <row r="805" spans="4:5" x14ac:dyDescent="0.2">
      <c r="D805">
        <v>70</v>
      </c>
      <c r="E805">
        <v>185</v>
      </c>
    </row>
    <row r="806" spans="4:5" x14ac:dyDescent="0.2">
      <c r="D806">
        <v>70</v>
      </c>
      <c r="E806">
        <v>165</v>
      </c>
    </row>
    <row r="807" spans="4:5" x14ac:dyDescent="0.2">
      <c r="D807">
        <v>70</v>
      </c>
      <c r="E807">
        <v>233</v>
      </c>
    </row>
    <row r="808" spans="4:5" x14ac:dyDescent="0.2">
      <c r="D808">
        <v>60</v>
      </c>
      <c r="E808">
        <v>171</v>
      </c>
    </row>
    <row r="809" spans="4:5" x14ac:dyDescent="0.2">
      <c r="D809">
        <v>70</v>
      </c>
      <c r="E809">
        <v>220</v>
      </c>
    </row>
    <row r="810" spans="4:5" x14ac:dyDescent="0.2">
      <c r="D810">
        <v>60</v>
      </c>
      <c r="E810">
        <v>185</v>
      </c>
    </row>
    <row r="811" spans="4:5" x14ac:dyDescent="0.2">
      <c r="D811">
        <v>70</v>
      </c>
      <c r="E811">
        <v>230</v>
      </c>
    </row>
    <row r="812" spans="4:5" x14ac:dyDescent="0.2">
      <c r="D812">
        <v>70</v>
      </c>
      <c r="E812">
        <v>260</v>
      </c>
    </row>
    <row r="813" spans="4:5" x14ac:dyDescent="0.2">
      <c r="D813">
        <v>70</v>
      </c>
      <c r="E813">
        <v>175</v>
      </c>
    </row>
    <row r="814" spans="4:5" x14ac:dyDescent="0.2">
      <c r="D814">
        <v>60</v>
      </c>
      <c r="E814">
        <v>142</v>
      </c>
    </row>
    <row r="815" spans="4:5" x14ac:dyDescent="0.2">
      <c r="D815">
        <v>60</v>
      </c>
      <c r="E815">
        <v>167</v>
      </c>
    </row>
    <row r="816" spans="4:5" x14ac:dyDescent="0.2">
      <c r="D816">
        <v>60</v>
      </c>
      <c r="E816">
        <v>175</v>
      </c>
    </row>
    <row r="817" spans="4:5" x14ac:dyDescent="0.2">
      <c r="D817">
        <v>60</v>
      </c>
      <c r="E817">
        <v>222</v>
      </c>
    </row>
    <row r="818" spans="4:5" x14ac:dyDescent="0.2">
      <c r="D818">
        <v>70</v>
      </c>
      <c r="E818">
        <v>221</v>
      </c>
    </row>
    <row r="819" spans="4:5" x14ac:dyDescent="0.2">
      <c r="D819">
        <v>65</v>
      </c>
      <c r="E819">
        <v>198</v>
      </c>
    </row>
    <row r="820" spans="4:5" x14ac:dyDescent="0.2">
      <c r="D820">
        <v>60</v>
      </c>
      <c r="E820">
        <v>182</v>
      </c>
    </row>
    <row r="821" spans="4:5" x14ac:dyDescent="0.2">
      <c r="D821">
        <v>60</v>
      </c>
      <c r="E821">
        <v>179</v>
      </c>
    </row>
    <row r="822" spans="4:5" x14ac:dyDescent="0.2">
      <c r="D822">
        <v>70</v>
      </c>
      <c r="E822">
        <v>205</v>
      </c>
    </row>
    <row r="823" spans="4:5" x14ac:dyDescent="0.2">
      <c r="D823">
        <v>60</v>
      </c>
      <c r="E823">
        <v>159</v>
      </c>
    </row>
    <row r="824" spans="4:5" x14ac:dyDescent="0.2">
      <c r="D824">
        <v>60</v>
      </c>
      <c r="E824">
        <v>151</v>
      </c>
    </row>
    <row r="825" spans="4:5" x14ac:dyDescent="0.2">
      <c r="D825">
        <v>60</v>
      </c>
      <c r="E825">
        <v>207</v>
      </c>
    </row>
    <row r="826" spans="4:5" x14ac:dyDescent="0.2">
      <c r="D826">
        <v>60</v>
      </c>
      <c r="E826">
        <v>153</v>
      </c>
    </row>
    <row r="827" spans="4:5" x14ac:dyDescent="0.2">
      <c r="D827">
        <v>70</v>
      </c>
      <c r="E827">
        <v>196</v>
      </c>
    </row>
    <row r="828" spans="4:5" x14ac:dyDescent="0.2">
      <c r="D828">
        <v>60</v>
      </c>
      <c r="E828">
        <v>266</v>
      </c>
    </row>
    <row r="829" spans="4:5" x14ac:dyDescent="0.2">
      <c r="D829">
        <v>60</v>
      </c>
      <c r="E829">
        <v>210</v>
      </c>
    </row>
    <row r="830" spans="4:5" x14ac:dyDescent="0.2">
      <c r="D830">
        <v>70</v>
      </c>
      <c r="E830">
        <v>229</v>
      </c>
    </row>
    <row r="831" spans="4:5" x14ac:dyDescent="0.2">
      <c r="D831">
        <v>80</v>
      </c>
      <c r="E831">
        <v>229</v>
      </c>
    </row>
    <row r="832" spans="4:5" x14ac:dyDescent="0.2">
      <c r="D832">
        <v>82.5</v>
      </c>
      <c r="E832">
        <v>208</v>
      </c>
    </row>
    <row r="833" spans="4:5" x14ac:dyDescent="0.2">
      <c r="D833">
        <v>60</v>
      </c>
      <c r="E833">
        <v>228</v>
      </c>
    </row>
    <row r="834" spans="4:5" x14ac:dyDescent="0.2">
      <c r="D834">
        <v>70</v>
      </c>
      <c r="E834">
        <v>127</v>
      </c>
    </row>
    <row r="835" spans="4:5" x14ac:dyDescent="0.2">
      <c r="D835">
        <v>60</v>
      </c>
      <c r="E835">
        <v>192</v>
      </c>
    </row>
    <row r="836" spans="4:5" x14ac:dyDescent="0.2">
      <c r="D836">
        <v>80</v>
      </c>
      <c r="E836">
        <v>238</v>
      </c>
    </row>
    <row r="837" spans="4:5" x14ac:dyDescent="0.2">
      <c r="D837">
        <v>60</v>
      </c>
      <c r="E837">
        <v>162</v>
      </c>
    </row>
    <row r="838" spans="4:5" x14ac:dyDescent="0.2">
      <c r="D838">
        <v>60</v>
      </c>
      <c r="E838">
        <v>186</v>
      </c>
    </row>
    <row r="839" spans="4:5" x14ac:dyDescent="0.2">
      <c r="D839">
        <v>70</v>
      </c>
      <c r="E839">
        <v>249</v>
      </c>
    </row>
    <row r="840" spans="4:5" x14ac:dyDescent="0.2">
      <c r="D840">
        <v>60</v>
      </c>
      <c r="E840">
        <v>257</v>
      </c>
    </row>
    <row r="841" spans="4:5" x14ac:dyDescent="0.2">
      <c r="D841">
        <v>80</v>
      </c>
      <c r="E841">
        <v>220</v>
      </c>
    </row>
    <row r="842" spans="4:5" x14ac:dyDescent="0.2">
      <c r="D842">
        <v>60</v>
      </c>
      <c r="E842">
        <v>199</v>
      </c>
    </row>
    <row r="843" spans="4:5" x14ac:dyDescent="0.2">
      <c r="D843">
        <v>60</v>
      </c>
      <c r="E843">
        <v>156</v>
      </c>
    </row>
    <row r="844" spans="4:5" x14ac:dyDescent="0.2">
      <c r="D844">
        <v>70</v>
      </c>
      <c r="E844">
        <v>171</v>
      </c>
    </row>
    <row r="845" spans="4:5" x14ac:dyDescent="0.2">
      <c r="D845">
        <v>70</v>
      </c>
      <c r="E845">
        <v>279</v>
      </c>
    </row>
    <row r="846" spans="4:5" x14ac:dyDescent="0.2">
      <c r="D846">
        <v>90</v>
      </c>
      <c r="E846">
        <v>212</v>
      </c>
    </row>
    <row r="847" spans="4:5" x14ac:dyDescent="0.2">
      <c r="D847">
        <v>60</v>
      </c>
      <c r="E847">
        <v>184</v>
      </c>
    </row>
    <row r="848" spans="4:5" x14ac:dyDescent="0.2">
      <c r="D848">
        <v>70</v>
      </c>
      <c r="E848">
        <v>170</v>
      </c>
    </row>
    <row r="849" spans="4:5" x14ac:dyDescent="0.2">
      <c r="D849">
        <v>60</v>
      </c>
      <c r="E849">
        <v>238</v>
      </c>
    </row>
    <row r="850" spans="4:5" x14ac:dyDescent="0.2">
      <c r="D850">
        <v>80</v>
      </c>
      <c r="E850">
        <v>187</v>
      </c>
    </row>
    <row r="851" spans="4:5" x14ac:dyDescent="0.2">
      <c r="D851">
        <v>70</v>
      </c>
      <c r="E851">
        <v>224</v>
      </c>
    </row>
    <row r="852" spans="4:5" x14ac:dyDescent="0.2">
      <c r="D852">
        <v>60</v>
      </c>
      <c r="E852">
        <v>197</v>
      </c>
    </row>
    <row r="853" spans="4:5" x14ac:dyDescent="0.2">
      <c r="D853">
        <v>60</v>
      </c>
      <c r="E853">
        <v>220</v>
      </c>
    </row>
    <row r="854" spans="4:5" x14ac:dyDescent="0.2">
      <c r="D854">
        <v>80</v>
      </c>
      <c r="E854">
        <v>191</v>
      </c>
    </row>
    <row r="855" spans="4:5" x14ac:dyDescent="0.2">
      <c r="D855">
        <v>60</v>
      </c>
      <c r="E855">
        <v>197</v>
      </c>
    </row>
    <row r="856" spans="4:5" x14ac:dyDescent="0.2">
      <c r="D856">
        <v>70</v>
      </c>
      <c r="E856">
        <v>167</v>
      </c>
    </row>
    <row r="857" spans="4:5" x14ac:dyDescent="0.2">
      <c r="D857">
        <v>80</v>
      </c>
      <c r="E857">
        <v>197</v>
      </c>
    </row>
    <row r="858" spans="4:5" x14ac:dyDescent="0.2">
      <c r="D858">
        <v>70</v>
      </c>
      <c r="E858">
        <v>288</v>
      </c>
    </row>
    <row r="859" spans="4:5" x14ac:dyDescent="0.2">
      <c r="D859">
        <v>80</v>
      </c>
      <c r="E859">
        <v>209</v>
      </c>
    </row>
    <row r="860" spans="4:5" x14ac:dyDescent="0.2">
      <c r="D860">
        <v>60</v>
      </c>
      <c r="E860">
        <v>136</v>
      </c>
    </row>
    <row r="861" spans="4:5" x14ac:dyDescent="0.2">
      <c r="D861">
        <v>80</v>
      </c>
      <c r="E861">
        <v>232</v>
      </c>
    </row>
    <row r="862" spans="4:5" x14ac:dyDescent="0.2">
      <c r="D862">
        <v>70</v>
      </c>
      <c r="E862">
        <v>205</v>
      </c>
    </row>
    <row r="863" spans="4:5" x14ac:dyDescent="0.2">
      <c r="D863">
        <v>60</v>
      </c>
      <c r="E863">
        <v>167</v>
      </c>
    </row>
    <row r="864" spans="4:5" x14ac:dyDescent="0.2">
      <c r="D864">
        <v>60</v>
      </c>
      <c r="E864">
        <v>220</v>
      </c>
    </row>
    <row r="865" spans="4:5" x14ac:dyDescent="0.2">
      <c r="D865">
        <v>60</v>
      </c>
      <c r="E865">
        <v>216</v>
      </c>
    </row>
    <row r="866" spans="4:5" x14ac:dyDescent="0.2">
      <c r="D866">
        <v>60</v>
      </c>
      <c r="E866">
        <v>179</v>
      </c>
    </row>
    <row r="867" spans="4:5" x14ac:dyDescent="0.2">
      <c r="D867">
        <v>60</v>
      </c>
      <c r="E867">
        <v>190</v>
      </c>
    </row>
    <row r="868" spans="4:5" x14ac:dyDescent="0.2">
      <c r="D868">
        <v>60</v>
      </c>
      <c r="E868">
        <v>222</v>
      </c>
    </row>
    <row r="869" spans="4:5" x14ac:dyDescent="0.2">
      <c r="D869">
        <v>70</v>
      </c>
      <c r="E869">
        <v>171</v>
      </c>
    </row>
    <row r="870" spans="4:5" x14ac:dyDescent="0.2">
      <c r="D870">
        <v>70</v>
      </c>
      <c r="E870">
        <v>244</v>
      </c>
    </row>
    <row r="871" spans="4:5" x14ac:dyDescent="0.2">
      <c r="D871">
        <v>70</v>
      </c>
      <c r="E871">
        <v>176</v>
      </c>
    </row>
    <row r="872" spans="4:5" x14ac:dyDescent="0.2">
      <c r="D872">
        <v>70</v>
      </c>
      <c r="E872">
        <v>265</v>
      </c>
    </row>
    <row r="873" spans="4:5" x14ac:dyDescent="0.2">
      <c r="D873">
        <v>70</v>
      </c>
      <c r="E873">
        <v>203</v>
      </c>
    </row>
    <row r="874" spans="4:5" x14ac:dyDescent="0.2">
      <c r="D874">
        <v>90</v>
      </c>
      <c r="E874">
        <v>264</v>
      </c>
    </row>
    <row r="875" spans="4:5" x14ac:dyDescent="0.2">
      <c r="D875">
        <v>80</v>
      </c>
      <c r="E875">
        <v>219</v>
      </c>
    </row>
    <row r="876" spans="4:5" x14ac:dyDescent="0.2">
      <c r="D876">
        <v>60</v>
      </c>
      <c r="E876">
        <v>188</v>
      </c>
    </row>
    <row r="877" spans="4:5" x14ac:dyDescent="0.2">
      <c r="D877">
        <v>70</v>
      </c>
      <c r="E877">
        <v>180</v>
      </c>
    </row>
    <row r="878" spans="4:5" x14ac:dyDescent="0.2">
      <c r="D878">
        <v>80</v>
      </c>
      <c r="E878">
        <v>219</v>
      </c>
    </row>
    <row r="879" spans="4:5" x14ac:dyDescent="0.2">
      <c r="D879">
        <v>60</v>
      </c>
      <c r="E879">
        <v>127</v>
      </c>
    </row>
    <row r="880" spans="4:5" x14ac:dyDescent="0.2">
      <c r="D880">
        <v>60</v>
      </c>
      <c r="E880">
        <v>206</v>
      </c>
    </row>
    <row r="881" spans="4:5" x14ac:dyDescent="0.2">
      <c r="D881">
        <v>60</v>
      </c>
      <c r="E881">
        <v>183</v>
      </c>
    </row>
    <row r="882" spans="4:5" x14ac:dyDescent="0.2">
      <c r="D882">
        <v>80</v>
      </c>
      <c r="E882">
        <v>191</v>
      </c>
    </row>
    <row r="883" spans="4:5" x14ac:dyDescent="0.2">
      <c r="D883">
        <v>50</v>
      </c>
      <c r="E883">
        <v>184</v>
      </c>
    </row>
    <row r="884" spans="4:5" x14ac:dyDescent="0.2">
      <c r="D884">
        <v>60</v>
      </c>
      <c r="E884">
        <v>168</v>
      </c>
    </row>
    <row r="885" spans="4:5" x14ac:dyDescent="0.2">
      <c r="D885">
        <v>60</v>
      </c>
      <c r="E885">
        <v>142</v>
      </c>
    </row>
    <row r="886" spans="4:5" x14ac:dyDescent="0.2">
      <c r="D886">
        <v>60</v>
      </c>
      <c r="E886">
        <v>202</v>
      </c>
    </row>
    <row r="887" spans="4:5" x14ac:dyDescent="0.2">
      <c r="D887">
        <v>60</v>
      </c>
      <c r="E887">
        <v>170</v>
      </c>
    </row>
    <row r="888" spans="4:5" x14ac:dyDescent="0.2">
      <c r="D888">
        <v>70</v>
      </c>
      <c r="E888">
        <v>210</v>
      </c>
    </row>
    <row r="889" spans="4:5" x14ac:dyDescent="0.2">
      <c r="D889">
        <v>60</v>
      </c>
      <c r="E889">
        <v>208</v>
      </c>
    </row>
    <row r="890" spans="4:5" x14ac:dyDescent="0.2">
      <c r="D890">
        <v>80</v>
      </c>
      <c r="E890">
        <v>190</v>
      </c>
    </row>
    <row r="891" spans="4:5" x14ac:dyDescent="0.2">
      <c r="D891">
        <v>70</v>
      </c>
      <c r="E891">
        <v>169</v>
      </c>
    </row>
    <row r="892" spans="4:5" x14ac:dyDescent="0.2">
      <c r="D892">
        <v>70</v>
      </c>
      <c r="E892">
        <v>118</v>
      </c>
    </row>
    <row r="893" spans="4:5" x14ac:dyDescent="0.2">
      <c r="D893">
        <v>60</v>
      </c>
      <c r="E893">
        <v>179</v>
      </c>
    </row>
    <row r="894" spans="4:5" x14ac:dyDescent="0.2">
      <c r="D894">
        <v>50</v>
      </c>
      <c r="E894">
        <v>156</v>
      </c>
    </row>
    <row r="895" spans="4:5" x14ac:dyDescent="0.2">
      <c r="D895">
        <v>80</v>
      </c>
      <c r="E895">
        <v>241</v>
      </c>
    </row>
    <row r="896" spans="4:5" x14ac:dyDescent="0.2">
      <c r="D896">
        <v>70</v>
      </c>
      <c r="E896">
        <v>184</v>
      </c>
    </row>
    <row r="897" spans="4:5" x14ac:dyDescent="0.2">
      <c r="D897">
        <v>60</v>
      </c>
      <c r="E897">
        <v>241</v>
      </c>
    </row>
    <row r="898" spans="4:5" x14ac:dyDescent="0.2">
      <c r="D898">
        <v>60</v>
      </c>
      <c r="E898">
        <v>164</v>
      </c>
    </row>
    <row r="899" spans="4:5" x14ac:dyDescent="0.2">
      <c r="D899">
        <v>70</v>
      </c>
      <c r="E899">
        <v>372</v>
      </c>
    </row>
    <row r="900" spans="4:5" x14ac:dyDescent="0.2">
      <c r="D900">
        <v>70</v>
      </c>
      <c r="E900">
        <v>204</v>
      </c>
    </row>
    <row r="901" spans="4:5" x14ac:dyDescent="0.2">
      <c r="D901">
        <v>70</v>
      </c>
      <c r="E901">
        <v>195</v>
      </c>
    </row>
    <row r="902" spans="4:5" x14ac:dyDescent="0.2">
      <c r="D902">
        <v>60</v>
      </c>
      <c r="E902">
        <v>187</v>
      </c>
    </row>
    <row r="903" spans="4:5" x14ac:dyDescent="0.2">
      <c r="D903">
        <v>70</v>
      </c>
      <c r="E903">
        <v>190</v>
      </c>
    </row>
    <row r="904" spans="4:5" x14ac:dyDescent="0.2">
      <c r="D904">
        <v>60</v>
      </c>
      <c r="E904">
        <v>181</v>
      </c>
    </row>
    <row r="905" spans="4:5" x14ac:dyDescent="0.2">
      <c r="D905">
        <v>60</v>
      </c>
      <c r="E905">
        <v>174</v>
      </c>
    </row>
    <row r="906" spans="4:5" x14ac:dyDescent="0.2">
      <c r="D906">
        <v>70</v>
      </c>
      <c r="E906">
        <v>213</v>
      </c>
    </row>
    <row r="907" spans="4:5" x14ac:dyDescent="0.2">
      <c r="D907">
        <v>80</v>
      </c>
      <c r="E907">
        <v>229</v>
      </c>
    </row>
    <row r="908" spans="4:5" x14ac:dyDescent="0.2">
      <c r="D908">
        <v>80</v>
      </c>
      <c r="E908">
        <v>260</v>
      </c>
    </row>
    <row r="909" spans="4:5" x14ac:dyDescent="0.2">
      <c r="D909">
        <v>70</v>
      </c>
      <c r="E909">
        <v>228</v>
      </c>
    </row>
    <row r="910" spans="4:5" x14ac:dyDescent="0.2">
      <c r="D910">
        <v>60</v>
      </c>
      <c r="E910">
        <v>185</v>
      </c>
    </row>
    <row r="911" spans="4:5" x14ac:dyDescent="0.2">
      <c r="D911">
        <v>60</v>
      </c>
      <c r="E911">
        <v>206</v>
      </c>
    </row>
    <row r="912" spans="4:5" x14ac:dyDescent="0.2">
      <c r="D912">
        <v>60</v>
      </c>
      <c r="E912">
        <v>153</v>
      </c>
    </row>
    <row r="913" spans="4:5" x14ac:dyDescent="0.2">
      <c r="D913">
        <v>70</v>
      </c>
      <c r="E913">
        <v>170</v>
      </c>
    </row>
    <row r="914" spans="4:5" x14ac:dyDescent="0.2">
      <c r="D914">
        <v>60</v>
      </c>
      <c r="E914">
        <v>226</v>
      </c>
    </row>
    <row r="915" spans="4:5" x14ac:dyDescent="0.2">
      <c r="D915">
        <v>60</v>
      </c>
      <c r="E915">
        <v>183</v>
      </c>
    </row>
    <row r="916" spans="4:5" x14ac:dyDescent="0.2">
      <c r="D916">
        <v>60</v>
      </c>
      <c r="E916">
        <v>164</v>
      </c>
    </row>
    <row r="917" spans="4:5" x14ac:dyDescent="0.2">
      <c r="D917">
        <v>70</v>
      </c>
      <c r="E917">
        <v>193</v>
      </c>
    </row>
    <row r="918" spans="4:5" x14ac:dyDescent="0.2">
      <c r="D918">
        <v>80</v>
      </c>
      <c r="E918">
        <v>141</v>
      </c>
    </row>
    <row r="919" spans="4:5" x14ac:dyDescent="0.2">
      <c r="D919">
        <v>80</v>
      </c>
      <c r="E919">
        <v>113</v>
      </c>
    </row>
    <row r="920" spans="4:5" x14ac:dyDescent="0.2">
      <c r="D920">
        <v>80</v>
      </c>
      <c r="E920">
        <v>206</v>
      </c>
    </row>
    <row r="921" spans="4:5" x14ac:dyDescent="0.2">
      <c r="D921">
        <v>80</v>
      </c>
      <c r="E921">
        <v>228</v>
      </c>
    </row>
    <row r="922" spans="4:5" x14ac:dyDescent="0.2">
      <c r="D922">
        <v>60</v>
      </c>
      <c r="E922">
        <v>189</v>
      </c>
    </row>
    <row r="923" spans="4:5" x14ac:dyDescent="0.2">
      <c r="D923">
        <v>70</v>
      </c>
      <c r="E923">
        <v>179</v>
      </c>
    </row>
    <row r="924" spans="4:5" x14ac:dyDescent="0.2">
      <c r="D924">
        <v>70</v>
      </c>
      <c r="E924">
        <v>201</v>
      </c>
    </row>
    <row r="925" spans="4:5" x14ac:dyDescent="0.2">
      <c r="D925">
        <v>90</v>
      </c>
      <c r="E925">
        <v>143</v>
      </c>
    </row>
    <row r="926" spans="4:5" x14ac:dyDescent="0.2">
      <c r="D926">
        <v>80</v>
      </c>
      <c r="E926">
        <v>171</v>
      </c>
    </row>
    <row r="927" spans="4:5" x14ac:dyDescent="0.2">
      <c r="D927">
        <v>60</v>
      </c>
      <c r="E927">
        <v>183</v>
      </c>
    </row>
    <row r="928" spans="4:5" x14ac:dyDescent="0.2">
      <c r="D928">
        <v>70</v>
      </c>
      <c r="E928">
        <v>219</v>
      </c>
    </row>
    <row r="929" spans="4:5" x14ac:dyDescent="0.2">
      <c r="D929">
        <v>90</v>
      </c>
      <c r="E929">
        <v>231</v>
      </c>
    </row>
    <row r="930" spans="4:5" x14ac:dyDescent="0.2">
      <c r="D930">
        <v>70</v>
      </c>
      <c r="E930">
        <v>204</v>
      </c>
    </row>
    <row r="931" spans="4:5" x14ac:dyDescent="0.2">
      <c r="D931">
        <v>70</v>
      </c>
      <c r="E931">
        <v>206</v>
      </c>
    </row>
    <row r="932" spans="4:5" x14ac:dyDescent="0.2">
      <c r="D932">
        <v>70</v>
      </c>
      <c r="E932">
        <v>227</v>
      </c>
    </row>
    <row r="933" spans="4:5" x14ac:dyDescent="0.2">
      <c r="D933">
        <v>60</v>
      </c>
      <c r="E933">
        <v>260</v>
      </c>
    </row>
    <row r="934" spans="4:5" x14ac:dyDescent="0.2">
      <c r="D934">
        <v>60</v>
      </c>
      <c r="E934">
        <v>268</v>
      </c>
    </row>
    <row r="935" spans="4:5" x14ac:dyDescent="0.2">
      <c r="D935">
        <v>60</v>
      </c>
      <c r="E935">
        <v>171</v>
      </c>
    </row>
    <row r="936" spans="4:5" x14ac:dyDescent="0.2">
      <c r="D936">
        <v>60</v>
      </c>
      <c r="E936">
        <v>265</v>
      </c>
    </row>
    <row r="937" spans="4:5" x14ac:dyDescent="0.2">
      <c r="D937">
        <v>60</v>
      </c>
      <c r="E937">
        <v>193</v>
      </c>
    </row>
    <row r="938" spans="4:5" x14ac:dyDescent="0.2">
      <c r="D938">
        <v>60</v>
      </c>
      <c r="E938">
        <v>234</v>
      </c>
    </row>
    <row r="939" spans="4:5" x14ac:dyDescent="0.2">
      <c r="D939">
        <v>80</v>
      </c>
      <c r="E939">
        <v>202</v>
      </c>
    </row>
    <row r="940" spans="4:5" x14ac:dyDescent="0.2">
      <c r="D940">
        <v>60</v>
      </c>
      <c r="E940">
        <v>189</v>
      </c>
    </row>
    <row r="941" spans="4:5" x14ac:dyDescent="0.2">
      <c r="D941">
        <v>60</v>
      </c>
      <c r="E941">
        <v>180</v>
      </c>
    </row>
    <row r="942" spans="4:5" x14ac:dyDescent="0.2">
      <c r="D942">
        <v>70</v>
      </c>
      <c r="E942">
        <v>212</v>
      </c>
    </row>
    <row r="943" spans="4:5" x14ac:dyDescent="0.2">
      <c r="D943">
        <v>60</v>
      </c>
      <c r="E943">
        <v>200</v>
      </c>
    </row>
    <row r="944" spans="4:5" x14ac:dyDescent="0.2">
      <c r="D944">
        <v>80</v>
      </c>
      <c r="E944">
        <v>183</v>
      </c>
    </row>
    <row r="945" spans="4:5" x14ac:dyDescent="0.2">
      <c r="D945">
        <v>60</v>
      </c>
      <c r="E945">
        <v>233</v>
      </c>
    </row>
    <row r="946" spans="4:5" x14ac:dyDescent="0.2">
      <c r="D946">
        <v>70</v>
      </c>
      <c r="E946">
        <v>209</v>
      </c>
    </row>
    <row r="947" spans="4:5" x14ac:dyDescent="0.2">
      <c r="D947">
        <v>80</v>
      </c>
      <c r="E947">
        <v>260</v>
      </c>
    </row>
    <row r="948" spans="4:5" x14ac:dyDescent="0.2">
      <c r="D948">
        <v>70</v>
      </c>
      <c r="E948">
        <v>224</v>
      </c>
    </row>
    <row r="949" spans="4:5" x14ac:dyDescent="0.2">
      <c r="D949">
        <v>60</v>
      </c>
      <c r="E949">
        <v>246</v>
      </c>
    </row>
    <row r="950" spans="4:5" x14ac:dyDescent="0.2">
      <c r="D950">
        <v>60</v>
      </c>
      <c r="E950">
        <v>193</v>
      </c>
    </row>
    <row r="951" spans="4:5" x14ac:dyDescent="0.2">
      <c r="D951">
        <v>50</v>
      </c>
      <c r="E951">
        <v>178</v>
      </c>
    </row>
    <row r="952" spans="4:5" x14ac:dyDescent="0.2">
      <c r="D952">
        <v>70</v>
      </c>
      <c r="E952">
        <v>247</v>
      </c>
    </row>
    <row r="953" spans="4:5" x14ac:dyDescent="0.2">
      <c r="D953">
        <v>90</v>
      </c>
      <c r="E953">
        <v>231</v>
      </c>
    </row>
    <row r="954" spans="4:5" x14ac:dyDescent="0.2">
      <c r="D954">
        <v>80</v>
      </c>
      <c r="E954">
        <v>182</v>
      </c>
    </row>
    <row r="955" spans="4:5" x14ac:dyDescent="0.2">
      <c r="D955">
        <v>70</v>
      </c>
      <c r="E955">
        <v>211</v>
      </c>
    </row>
    <row r="956" spans="4:5" x14ac:dyDescent="0.2">
      <c r="D956">
        <v>60</v>
      </c>
      <c r="E956">
        <v>175</v>
      </c>
    </row>
    <row r="957" spans="4:5" x14ac:dyDescent="0.2">
      <c r="D957">
        <v>80</v>
      </c>
      <c r="E957">
        <v>184</v>
      </c>
    </row>
    <row r="958" spans="4:5" x14ac:dyDescent="0.2">
      <c r="D958">
        <v>70</v>
      </c>
      <c r="E958">
        <v>214</v>
      </c>
    </row>
    <row r="959" spans="4:5" x14ac:dyDescent="0.2">
      <c r="D959">
        <v>60</v>
      </c>
      <c r="E959">
        <v>186</v>
      </c>
    </row>
    <row r="960" spans="4:5" x14ac:dyDescent="0.2">
      <c r="D960">
        <v>60</v>
      </c>
      <c r="E960">
        <v>223</v>
      </c>
    </row>
    <row r="961" spans="4:5" x14ac:dyDescent="0.2">
      <c r="D961">
        <v>80</v>
      </c>
      <c r="E961">
        <v>190</v>
      </c>
    </row>
    <row r="962" spans="4:5" x14ac:dyDescent="0.2">
      <c r="D962">
        <v>70</v>
      </c>
      <c r="E962">
        <v>243</v>
      </c>
    </row>
    <row r="963" spans="4:5" x14ac:dyDescent="0.2">
      <c r="D963">
        <v>70</v>
      </c>
      <c r="E963">
        <v>221</v>
      </c>
    </row>
    <row r="964" spans="4:5" x14ac:dyDescent="0.2">
      <c r="D964">
        <v>80</v>
      </c>
      <c r="E964">
        <v>174</v>
      </c>
    </row>
    <row r="965" spans="4:5" x14ac:dyDescent="0.2">
      <c r="D965">
        <v>80</v>
      </c>
      <c r="E965">
        <v>258</v>
      </c>
    </row>
    <row r="966" spans="4:5" x14ac:dyDescent="0.2">
      <c r="D966">
        <v>80</v>
      </c>
      <c r="E966">
        <v>254</v>
      </c>
    </row>
    <row r="967" spans="4:5" x14ac:dyDescent="0.2">
      <c r="D967">
        <v>70</v>
      </c>
      <c r="E967">
        <v>182</v>
      </c>
    </row>
    <row r="968" spans="4:5" x14ac:dyDescent="0.2">
      <c r="D968">
        <v>70</v>
      </c>
      <c r="E968">
        <v>213</v>
      </c>
    </row>
    <row r="969" spans="4:5" x14ac:dyDescent="0.2">
      <c r="D969">
        <v>90</v>
      </c>
      <c r="E969">
        <v>230</v>
      </c>
    </row>
    <row r="970" spans="4:5" x14ac:dyDescent="0.2">
      <c r="D970">
        <v>70</v>
      </c>
      <c r="E970">
        <v>183</v>
      </c>
    </row>
    <row r="971" spans="4:5" x14ac:dyDescent="0.2">
      <c r="D971">
        <v>80</v>
      </c>
      <c r="E971">
        <v>244</v>
      </c>
    </row>
    <row r="972" spans="4:5" x14ac:dyDescent="0.2">
      <c r="D972">
        <v>70</v>
      </c>
      <c r="E972">
        <v>170</v>
      </c>
    </row>
    <row r="973" spans="4:5" x14ac:dyDescent="0.2">
      <c r="D973">
        <v>70</v>
      </c>
      <c r="E973">
        <v>252</v>
      </c>
    </row>
    <row r="974" spans="4:5" x14ac:dyDescent="0.2">
      <c r="D974">
        <v>80</v>
      </c>
      <c r="E974">
        <v>198</v>
      </c>
    </row>
    <row r="975" spans="4:5" x14ac:dyDescent="0.2">
      <c r="D975">
        <v>80</v>
      </c>
      <c r="E975">
        <v>200</v>
      </c>
    </row>
    <row r="976" spans="4:5" x14ac:dyDescent="0.2">
      <c r="D976">
        <v>80</v>
      </c>
      <c r="E976">
        <v>263</v>
      </c>
    </row>
    <row r="977" spans="4:5" x14ac:dyDescent="0.2">
      <c r="D977">
        <v>80</v>
      </c>
      <c r="E977">
        <v>164</v>
      </c>
    </row>
    <row r="978" spans="4:5" x14ac:dyDescent="0.2">
      <c r="D978">
        <v>80</v>
      </c>
      <c r="E978">
        <v>166</v>
      </c>
    </row>
    <row r="979" spans="4:5" x14ac:dyDescent="0.2">
      <c r="D979">
        <v>80</v>
      </c>
      <c r="E979">
        <v>229</v>
      </c>
    </row>
    <row r="980" spans="4:5" x14ac:dyDescent="0.2">
      <c r="D980">
        <v>80</v>
      </c>
      <c r="E980">
        <v>246</v>
      </c>
    </row>
    <row r="981" spans="4:5" x14ac:dyDescent="0.2">
      <c r="D981">
        <v>95</v>
      </c>
      <c r="E981">
        <v>186</v>
      </c>
    </row>
    <row r="982" spans="4:5" x14ac:dyDescent="0.2">
      <c r="D982">
        <v>70</v>
      </c>
      <c r="E982">
        <v>199</v>
      </c>
    </row>
    <row r="983" spans="4:5" x14ac:dyDescent="0.2">
      <c r="D983">
        <v>85</v>
      </c>
      <c r="E983">
        <v>327</v>
      </c>
    </row>
    <row r="984" spans="4:5" x14ac:dyDescent="0.2">
      <c r="D984">
        <v>80</v>
      </c>
      <c r="E984">
        <v>277</v>
      </c>
    </row>
    <row r="985" spans="4:5" x14ac:dyDescent="0.2">
      <c r="D985">
        <v>80</v>
      </c>
      <c r="E985">
        <v>218</v>
      </c>
    </row>
    <row r="986" spans="4:5" x14ac:dyDescent="0.2">
      <c r="D986">
        <v>80</v>
      </c>
      <c r="E986">
        <v>125</v>
      </c>
    </row>
    <row r="987" spans="4:5" x14ac:dyDescent="0.2">
      <c r="D987">
        <v>70</v>
      </c>
      <c r="E987">
        <v>280</v>
      </c>
    </row>
    <row r="988" spans="4:5" x14ac:dyDescent="0.2">
      <c r="D988">
        <v>100</v>
      </c>
      <c r="E988">
        <v>191</v>
      </c>
    </row>
    <row r="989" spans="4:5" x14ac:dyDescent="0.2">
      <c r="D989">
        <v>70</v>
      </c>
      <c r="E989">
        <v>230</v>
      </c>
    </row>
    <row r="990" spans="4:5" x14ac:dyDescent="0.2">
      <c r="D990">
        <v>70</v>
      </c>
      <c r="E990">
        <v>168</v>
      </c>
    </row>
    <row r="991" spans="4:5" x14ac:dyDescent="0.2">
      <c r="D991">
        <v>85</v>
      </c>
      <c r="E991">
        <v>183</v>
      </c>
    </row>
    <row r="992" spans="4:5" x14ac:dyDescent="0.2">
      <c r="D992">
        <v>80</v>
      </c>
      <c r="E992">
        <v>201</v>
      </c>
    </row>
    <row r="993" spans="4:5" x14ac:dyDescent="0.2">
      <c r="D993">
        <v>70</v>
      </c>
      <c r="E993">
        <v>261</v>
      </c>
    </row>
    <row r="994" spans="4:5" x14ac:dyDescent="0.2">
      <c r="D994">
        <v>80</v>
      </c>
      <c r="E994">
        <v>241</v>
      </c>
    </row>
    <row r="995" spans="4:5" x14ac:dyDescent="0.2">
      <c r="D995">
        <v>85</v>
      </c>
      <c r="E995">
        <v>219</v>
      </c>
    </row>
    <row r="996" spans="4:5" x14ac:dyDescent="0.2">
      <c r="D996">
        <v>80</v>
      </c>
      <c r="E996">
        <v>193</v>
      </c>
    </row>
    <row r="997" spans="4:5" x14ac:dyDescent="0.2">
      <c r="D997">
        <v>80</v>
      </c>
      <c r="E997">
        <v>223</v>
      </c>
    </row>
    <row r="998" spans="4:5" x14ac:dyDescent="0.2">
      <c r="D998">
        <v>60</v>
      </c>
      <c r="E998">
        <v>211</v>
      </c>
    </row>
    <row r="999" spans="4:5" x14ac:dyDescent="0.2">
      <c r="D999">
        <v>90</v>
      </c>
      <c r="E999">
        <v>302</v>
      </c>
    </row>
    <row r="1000" spans="4:5" x14ac:dyDescent="0.2">
      <c r="D1000">
        <v>100</v>
      </c>
      <c r="E1000">
        <v>188</v>
      </c>
    </row>
    <row r="1001" spans="4:5" x14ac:dyDescent="0.2">
      <c r="D1001">
        <v>70</v>
      </c>
      <c r="E1001">
        <v>181</v>
      </c>
    </row>
    <row r="1002" spans="4:5" x14ac:dyDescent="0.2">
      <c r="D1002">
        <v>90</v>
      </c>
      <c r="E1002">
        <v>234</v>
      </c>
    </row>
    <row r="1003" spans="4:5" x14ac:dyDescent="0.2">
      <c r="D1003">
        <v>80</v>
      </c>
      <c r="E1003">
        <v>218</v>
      </c>
    </row>
    <row r="1004" spans="4:5" x14ac:dyDescent="0.2">
      <c r="D1004">
        <v>80</v>
      </c>
      <c r="E1004">
        <v>254</v>
      </c>
    </row>
    <row r="1005" spans="4:5" x14ac:dyDescent="0.2">
      <c r="D1005">
        <v>80</v>
      </c>
      <c r="E1005">
        <v>297</v>
      </c>
    </row>
    <row r="1006" spans="4:5" x14ac:dyDescent="0.2">
      <c r="D1006">
        <v>80</v>
      </c>
      <c r="E1006">
        <v>293</v>
      </c>
    </row>
    <row r="1007" spans="4:5" x14ac:dyDescent="0.2">
      <c r="D1007">
        <v>80</v>
      </c>
      <c r="E1007">
        <v>234</v>
      </c>
    </row>
    <row r="1008" spans="4:5" x14ac:dyDescent="0.2">
      <c r="D1008">
        <v>100</v>
      </c>
      <c r="E1008">
        <v>216</v>
      </c>
    </row>
    <row r="1009" spans="4:5" x14ac:dyDescent="0.2">
      <c r="D1009">
        <v>80</v>
      </c>
      <c r="E1009">
        <v>150</v>
      </c>
    </row>
    <row r="1010" spans="4:5" x14ac:dyDescent="0.2">
      <c r="D1010">
        <v>120</v>
      </c>
      <c r="E1010">
        <v>305</v>
      </c>
    </row>
    <row r="1011" spans="4:5" x14ac:dyDescent="0.2">
      <c r="D1011">
        <v>80</v>
      </c>
      <c r="E1011">
        <v>222</v>
      </c>
    </row>
    <row r="1012" spans="4:5" x14ac:dyDescent="0.2">
      <c r="D1012">
        <v>70</v>
      </c>
      <c r="E1012">
        <v>140</v>
      </c>
    </row>
    <row r="1013" spans="4:5" x14ac:dyDescent="0.2">
      <c r="D1013">
        <v>100</v>
      </c>
      <c r="E1013">
        <v>229</v>
      </c>
    </row>
    <row r="1014" spans="4:5" x14ac:dyDescent="0.2">
      <c r="D1014">
        <v>80</v>
      </c>
      <c r="E1014">
        <v>196</v>
      </c>
    </row>
    <row r="1015" spans="4:5" x14ac:dyDescent="0.2">
      <c r="D1015">
        <v>80</v>
      </c>
      <c r="E1015">
        <v>198</v>
      </c>
    </row>
    <row r="1016" spans="4:5" x14ac:dyDescent="0.2">
      <c r="D1016">
        <v>80</v>
      </c>
      <c r="E1016">
        <v>168</v>
      </c>
    </row>
    <row r="1017" spans="4:5" x14ac:dyDescent="0.2">
      <c r="D1017">
        <v>80</v>
      </c>
      <c r="E1017">
        <v>263</v>
      </c>
    </row>
    <row r="1018" spans="4:5" x14ac:dyDescent="0.2">
      <c r="D1018">
        <v>75</v>
      </c>
      <c r="E1018">
        <v>216</v>
      </c>
    </row>
    <row r="1019" spans="4:5" x14ac:dyDescent="0.2">
      <c r="D1019">
        <v>70</v>
      </c>
      <c r="E1019">
        <v>309</v>
      </c>
    </row>
    <row r="1020" spans="4:5" x14ac:dyDescent="0.2">
      <c r="D1020">
        <v>70</v>
      </c>
      <c r="E1020">
        <v>204</v>
      </c>
    </row>
    <row r="1021" spans="4:5" x14ac:dyDescent="0.2">
      <c r="D1021">
        <v>90</v>
      </c>
      <c r="E1021">
        <v>179</v>
      </c>
    </row>
    <row r="1022" spans="4:5" x14ac:dyDescent="0.2">
      <c r="D1022">
        <v>80</v>
      </c>
      <c r="E1022">
        <v>180</v>
      </c>
    </row>
    <row r="1023" spans="4:5" x14ac:dyDescent="0.2">
      <c r="D1023">
        <v>70</v>
      </c>
      <c r="E1023">
        <v>335</v>
      </c>
    </row>
    <row r="1024" spans="4:5" x14ac:dyDescent="0.2">
      <c r="D1024">
        <v>70</v>
      </c>
      <c r="E1024">
        <v>249</v>
      </c>
    </row>
    <row r="1025" spans="4:5" x14ac:dyDescent="0.2">
      <c r="D1025">
        <v>70</v>
      </c>
      <c r="E1025">
        <v>244</v>
      </c>
    </row>
    <row r="1026" spans="4:5" x14ac:dyDescent="0.2">
      <c r="D1026">
        <v>70</v>
      </c>
      <c r="E1026">
        <v>274</v>
      </c>
    </row>
    <row r="1027" spans="4:5" x14ac:dyDescent="0.2">
      <c r="D1027">
        <v>80</v>
      </c>
      <c r="E1027">
        <v>258</v>
      </c>
    </row>
    <row r="1028" spans="4:5" x14ac:dyDescent="0.2">
      <c r="D1028">
        <v>70</v>
      </c>
      <c r="E1028">
        <v>213</v>
      </c>
    </row>
    <row r="1029" spans="4:5" x14ac:dyDescent="0.2">
      <c r="D1029">
        <v>80</v>
      </c>
      <c r="E1029">
        <v>242</v>
      </c>
    </row>
    <row r="1030" spans="4:5" x14ac:dyDescent="0.2">
      <c r="D1030">
        <v>80</v>
      </c>
      <c r="E1030">
        <v>194</v>
      </c>
    </row>
    <row r="1031" spans="4:5" x14ac:dyDescent="0.2">
      <c r="D1031">
        <v>80</v>
      </c>
      <c r="E1031">
        <v>225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9BF7-9CAB-2C42-B40C-29B9C131A015}">
  <dimension ref="B2:I11"/>
  <sheetViews>
    <sheetView workbookViewId="0">
      <selection activeCell="M11" sqref="M11"/>
    </sheetView>
  </sheetViews>
  <sheetFormatPr baseColWidth="10" defaultRowHeight="16" x14ac:dyDescent="0.2"/>
  <cols>
    <col min="2" max="2" width="8.1640625" bestFit="1" customWidth="1"/>
    <col min="3" max="4" width="9" bestFit="1" customWidth="1"/>
    <col min="5" max="6" width="10.83203125" customWidth="1"/>
    <col min="8" max="8" width="14.1640625" bestFit="1" customWidth="1"/>
  </cols>
  <sheetData>
    <row r="2" spans="2:9" x14ac:dyDescent="0.2">
      <c r="B2" s="42" t="s">
        <v>52</v>
      </c>
      <c r="C2" s="43" t="s">
        <v>53</v>
      </c>
      <c r="D2" s="44" t="s">
        <v>54</v>
      </c>
      <c r="E2" s="43" t="s">
        <v>55</v>
      </c>
      <c r="F2" s="44" t="s">
        <v>56</v>
      </c>
      <c r="H2" s="45" t="s">
        <v>57</v>
      </c>
      <c r="I2">
        <f>1-(6*F11)/(8*(8^2-1))</f>
        <v>0.85714285714285721</v>
      </c>
    </row>
    <row r="3" spans="2:9" x14ac:dyDescent="0.2">
      <c r="B3" s="46">
        <v>1</v>
      </c>
      <c r="C3" s="47">
        <v>4</v>
      </c>
      <c r="D3" s="48">
        <v>5</v>
      </c>
      <c r="E3" s="5">
        <f>C3-D3</f>
        <v>-1</v>
      </c>
      <c r="F3" s="7">
        <f>E3^2</f>
        <v>1</v>
      </c>
      <c r="H3" s="19" t="s">
        <v>58</v>
      </c>
      <c r="I3" s="19">
        <f>I2/SQRT((1-I2^2)/(8-2))</f>
        <v>4.0761973229205459</v>
      </c>
    </row>
    <row r="4" spans="2:9" x14ac:dyDescent="0.2">
      <c r="B4" s="49">
        <v>2</v>
      </c>
      <c r="C4" s="50">
        <v>3</v>
      </c>
      <c r="D4" s="51">
        <v>1</v>
      </c>
      <c r="E4" s="8">
        <f t="shared" ref="E4:E10" si="0">C4-D4</f>
        <v>2</v>
      </c>
      <c r="F4" s="9">
        <f t="shared" ref="F4:F10" si="1">E4^2</f>
        <v>4</v>
      </c>
      <c r="H4" t="s">
        <v>59</v>
      </c>
      <c r="I4">
        <f>_xlfn.T.INV(0.95,6)</f>
        <v>1.9431802805153022</v>
      </c>
    </row>
    <row r="5" spans="2:9" x14ac:dyDescent="0.2">
      <c r="B5" s="49">
        <v>3</v>
      </c>
      <c r="C5" s="50">
        <v>2</v>
      </c>
      <c r="D5" s="51">
        <v>2</v>
      </c>
      <c r="E5" s="8">
        <f t="shared" si="0"/>
        <v>0</v>
      </c>
      <c r="F5" s="9">
        <f t="shared" si="1"/>
        <v>0</v>
      </c>
      <c r="H5" s="19" t="s">
        <v>60</v>
      </c>
      <c r="I5" s="19">
        <f>_xlfn.T.DIST.2T(I3,6)</f>
        <v>6.5300172547152896E-3</v>
      </c>
    </row>
    <row r="6" spans="2:9" x14ac:dyDescent="0.2">
      <c r="B6" s="49">
        <v>4</v>
      </c>
      <c r="C6" s="50">
        <v>1</v>
      </c>
      <c r="D6" s="51">
        <v>3</v>
      </c>
      <c r="E6" s="8">
        <f t="shared" si="0"/>
        <v>-2</v>
      </c>
      <c r="F6" s="9">
        <f t="shared" si="1"/>
        <v>4</v>
      </c>
    </row>
    <row r="7" spans="2:9" x14ac:dyDescent="0.2">
      <c r="B7" s="49">
        <v>5</v>
      </c>
      <c r="C7" s="50">
        <v>6</v>
      </c>
      <c r="D7" s="51">
        <v>6</v>
      </c>
      <c r="E7" s="8">
        <f t="shared" si="0"/>
        <v>0</v>
      </c>
      <c r="F7" s="9">
        <f t="shared" si="1"/>
        <v>0</v>
      </c>
    </row>
    <row r="8" spans="2:9" x14ac:dyDescent="0.2">
      <c r="B8" s="49">
        <v>6</v>
      </c>
      <c r="C8" s="50">
        <v>5</v>
      </c>
      <c r="D8" s="51">
        <v>4</v>
      </c>
      <c r="E8" s="8">
        <f t="shared" si="0"/>
        <v>1</v>
      </c>
      <c r="F8" s="9">
        <f t="shared" si="1"/>
        <v>1</v>
      </c>
    </row>
    <row r="9" spans="2:9" x14ac:dyDescent="0.2">
      <c r="B9" s="49">
        <v>7</v>
      </c>
      <c r="C9" s="50">
        <v>8</v>
      </c>
      <c r="D9" s="51">
        <v>7</v>
      </c>
      <c r="E9" s="8">
        <f t="shared" si="0"/>
        <v>1</v>
      </c>
      <c r="F9" s="9">
        <f t="shared" si="1"/>
        <v>1</v>
      </c>
    </row>
    <row r="10" spans="2:9" x14ac:dyDescent="0.2">
      <c r="B10" s="52">
        <v>8</v>
      </c>
      <c r="C10" s="53">
        <v>7</v>
      </c>
      <c r="D10" s="54">
        <v>8</v>
      </c>
      <c r="E10" s="10">
        <f t="shared" si="0"/>
        <v>-1</v>
      </c>
      <c r="F10" s="11">
        <f t="shared" si="1"/>
        <v>1</v>
      </c>
    </row>
    <row r="11" spans="2:9" x14ac:dyDescent="0.2">
      <c r="F11" s="23">
        <f>SUM(F3:F10)</f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4B80-1FED-9742-A1D4-724C1665F63D}">
  <dimension ref="B2:N14"/>
  <sheetViews>
    <sheetView workbookViewId="0">
      <selection activeCell="E16" sqref="E16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B2" t="s">
        <v>61</v>
      </c>
      <c r="C2" s="5"/>
      <c r="D2" s="6" t="s">
        <v>62</v>
      </c>
      <c r="E2" s="6" t="s">
        <v>63</v>
      </c>
      <c r="F2" s="6" t="s">
        <v>64</v>
      </c>
      <c r="G2" s="7" t="s">
        <v>65</v>
      </c>
      <c r="J2" s="5"/>
      <c r="K2" s="6" t="s">
        <v>62</v>
      </c>
      <c r="L2" s="6" t="s">
        <v>63</v>
      </c>
      <c r="M2" s="7" t="s">
        <v>64</v>
      </c>
    </row>
    <row r="3" spans="2:14" x14ac:dyDescent="0.2">
      <c r="C3" s="8" t="s">
        <v>66</v>
      </c>
      <c r="D3">
        <v>115</v>
      </c>
      <c r="E3">
        <v>23</v>
      </c>
      <c r="F3">
        <v>21</v>
      </c>
      <c r="G3" s="9">
        <v>159</v>
      </c>
      <c r="J3" s="8" t="s">
        <v>66</v>
      </c>
      <c r="K3">
        <f>(D3-D9)^2/D9</f>
        <v>1.2696096867882725</v>
      </c>
      <c r="L3">
        <f t="shared" ref="L3:M4" si="0">(E3-E9)^2/E9</f>
        <v>2.553768521956322</v>
      </c>
      <c r="M3" s="9">
        <f t="shared" si="0"/>
        <v>0.24978637906745818</v>
      </c>
    </row>
    <row r="4" spans="2:14" x14ac:dyDescent="0.2">
      <c r="C4" s="8" t="s">
        <v>67</v>
      </c>
      <c r="D4">
        <v>53</v>
      </c>
      <c r="E4">
        <v>29</v>
      </c>
      <c r="F4">
        <v>17</v>
      </c>
      <c r="G4" s="9">
        <v>99</v>
      </c>
      <c r="J4" s="10" t="s">
        <v>67</v>
      </c>
      <c r="K4" s="17">
        <f>(D4-D10)^2/D10</f>
        <v>2.0390701030235894</v>
      </c>
      <c r="L4" s="17">
        <f t="shared" si="0"/>
        <v>4.1015070201116712</v>
      </c>
      <c r="M4" s="17">
        <f t="shared" si="0"/>
        <v>0.40117206335076622</v>
      </c>
      <c r="N4" s="18" t="s">
        <v>68</v>
      </c>
    </row>
    <row r="5" spans="2:14" x14ac:dyDescent="0.2">
      <c r="C5" s="10" t="s">
        <v>65</v>
      </c>
      <c r="D5" s="17">
        <v>168</v>
      </c>
      <c r="E5" s="17">
        <v>52</v>
      </c>
      <c r="F5" s="17">
        <v>38</v>
      </c>
      <c r="G5" s="11">
        <v>258</v>
      </c>
      <c r="K5">
        <f>SUM(K3:K4)</f>
        <v>3.3086797898118618</v>
      </c>
      <c r="L5">
        <f t="shared" ref="L5:M5" si="1">SUM(L3:L4)</f>
        <v>6.6552755420679937</v>
      </c>
      <c r="M5">
        <f t="shared" si="1"/>
        <v>0.65095844241822443</v>
      </c>
      <c r="N5" s="21">
        <f>SUM(K5:M5)</f>
        <v>10.614913774298079</v>
      </c>
    </row>
    <row r="7" spans="2:14" x14ac:dyDescent="0.2">
      <c r="M7" t="s">
        <v>60</v>
      </c>
      <c r="N7">
        <f>_xlfn.CHISQ.DIST.RT(N5,2)</f>
        <v>4.9545105893448269E-3</v>
      </c>
    </row>
    <row r="8" spans="2:14" x14ac:dyDescent="0.2">
      <c r="B8" t="s">
        <v>69</v>
      </c>
      <c r="C8" s="5"/>
      <c r="D8" s="6" t="s">
        <v>62</v>
      </c>
      <c r="E8" s="6" t="s">
        <v>63</v>
      </c>
      <c r="F8" s="6" t="s">
        <v>64</v>
      </c>
      <c r="G8" s="7" t="s">
        <v>65</v>
      </c>
    </row>
    <row r="9" spans="2:14" x14ac:dyDescent="0.2">
      <c r="C9" s="8" t="s">
        <v>66</v>
      </c>
      <c r="D9" s="28">
        <f>D11*G9/G11</f>
        <v>103.53488372093024</v>
      </c>
      <c r="E9" s="28">
        <f>E11*G9/G11</f>
        <v>32.046511627906973</v>
      </c>
      <c r="F9" s="28">
        <f>F11*G9/G11</f>
        <v>23.418604651162791</v>
      </c>
      <c r="G9" s="9">
        <v>159</v>
      </c>
    </row>
    <row r="10" spans="2:14" x14ac:dyDescent="0.2">
      <c r="C10" s="8" t="s">
        <v>67</v>
      </c>
      <c r="D10" s="28">
        <f>D11*G10/G11</f>
        <v>64.465116279069761</v>
      </c>
      <c r="E10" s="28">
        <f>E11*G10/G11</f>
        <v>19.953488372093023</v>
      </c>
      <c r="F10" s="28">
        <f>F11*G10/G11</f>
        <v>14.581395348837209</v>
      </c>
      <c r="G10" s="9">
        <v>99</v>
      </c>
    </row>
    <row r="11" spans="2:14" x14ac:dyDescent="0.2">
      <c r="C11" s="10" t="s">
        <v>65</v>
      </c>
      <c r="D11" s="17">
        <v>168</v>
      </c>
      <c r="E11" s="17">
        <v>52</v>
      </c>
      <c r="F11" s="17">
        <v>38</v>
      </c>
      <c r="G11" s="11">
        <v>258</v>
      </c>
    </row>
    <row r="14" spans="2:14" x14ac:dyDescent="0.2">
      <c r="B14" t="s">
        <v>51</v>
      </c>
      <c r="C14">
        <f>_xlfn.CHISQ.TEST(D3:F4,D9:F10)</f>
        <v>4.9545105893448269E-3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DB0A-C90D-5B4C-B743-360F69CF961F}">
  <dimension ref="B2:U31"/>
  <sheetViews>
    <sheetView workbookViewId="0">
      <selection activeCell="F14" sqref="F14"/>
    </sheetView>
  </sheetViews>
  <sheetFormatPr baseColWidth="10" defaultRowHeight="16" x14ac:dyDescent="0.2"/>
  <cols>
    <col min="3" max="3" width="15.33203125" bestFit="1" customWidth="1"/>
    <col min="4" max="4" width="11.5" bestFit="1" customWidth="1"/>
  </cols>
  <sheetData>
    <row r="2" spans="2:21" x14ac:dyDescent="0.2">
      <c r="C2" t="s">
        <v>70</v>
      </c>
      <c r="D2" s="36" t="s">
        <v>71</v>
      </c>
      <c r="E2" t="s">
        <v>65</v>
      </c>
      <c r="I2" t="s">
        <v>70</v>
      </c>
      <c r="J2" s="36" t="s">
        <v>71</v>
      </c>
      <c r="K2" t="s">
        <v>65</v>
      </c>
      <c r="N2" t="s">
        <v>70</v>
      </c>
      <c r="O2" s="36" t="s">
        <v>71</v>
      </c>
      <c r="P2" t="s">
        <v>65</v>
      </c>
      <c r="S2" t="s">
        <v>70</v>
      </c>
      <c r="T2" s="36" t="s">
        <v>71</v>
      </c>
      <c r="U2" t="s">
        <v>65</v>
      </c>
    </row>
    <row r="3" spans="2:21" x14ac:dyDescent="0.2">
      <c r="B3" t="s">
        <v>72</v>
      </c>
      <c r="C3" s="5">
        <v>3</v>
      </c>
      <c r="D3" s="7">
        <v>9</v>
      </c>
      <c r="E3">
        <f>SUM(C3:D3)</f>
        <v>12</v>
      </c>
      <c r="H3" t="s">
        <v>72</v>
      </c>
      <c r="I3" s="5">
        <v>2</v>
      </c>
      <c r="J3" s="7">
        <v>10</v>
      </c>
      <c r="K3">
        <v>12</v>
      </c>
      <c r="M3" t="s">
        <v>72</v>
      </c>
      <c r="N3" s="5">
        <v>1</v>
      </c>
      <c r="O3" s="7">
        <v>11</v>
      </c>
      <c r="P3">
        <v>12</v>
      </c>
      <c r="R3" t="s">
        <v>72</v>
      </c>
      <c r="S3" s="5">
        <v>0</v>
      </c>
      <c r="T3" s="7">
        <v>12</v>
      </c>
      <c r="U3">
        <v>12</v>
      </c>
    </row>
    <row r="4" spans="2:21" x14ac:dyDescent="0.2">
      <c r="B4" t="s">
        <v>73</v>
      </c>
      <c r="C4" s="10">
        <v>13</v>
      </c>
      <c r="D4" s="11">
        <v>4</v>
      </c>
      <c r="E4">
        <f>SUM(C4:D4)</f>
        <v>17</v>
      </c>
      <c r="H4" t="s">
        <v>73</v>
      </c>
      <c r="I4" s="10">
        <v>14</v>
      </c>
      <c r="J4" s="11">
        <v>3</v>
      </c>
      <c r="K4">
        <v>17</v>
      </c>
      <c r="M4" t="s">
        <v>73</v>
      </c>
      <c r="N4" s="10">
        <v>15</v>
      </c>
      <c r="O4" s="11">
        <v>2</v>
      </c>
      <c r="P4">
        <v>17</v>
      </c>
      <c r="R4" t="s">
        <v>73</v>
      </c>
      <c r="S4" s="10">
        <v>16</v>
      </c>
      <c r="T4" s="11">
        <v>1</v>
      </c>
      <c r="U4">
        <v>17</v>
      </c>
    </row>
    <row r="5" spans="2:21" x14ac:dyDescent="0.2">
      <c r="B5" t="s">
        <v>65</v>
      </c>
      <c r="C5">
        <f>SUM(C3:C4)</f>
        <v>16</v>
      </c>
      <c r="D5">
        <f>SUM(D3:D4)</f>
        <v>13</v>
      </c>
      <c r="E5">
        <f>SUM(E3:E4)</f>
        <v>29</v>
      </c>
      <c r="H5" t="s">
        <v>65</v>
      </c>
      <c r="I5">
        <v>16</v>
      </c>
      <c r="J5">
        <v>13</v>
      </c>
      <c r="K5">
        <f>SUM(K3:K4)</f>
        <v>29</v>
      </c>
      <c r="M5" t="s">
        <v>65</v>
      </c>
      <c r="N5">
        <v>16</v>
      </c>
      <c r="O5">
        <v>13</v>
      </c>
      <c r="P5">
        <f>SUM(P3:P4)</f>
        <v>29</v>
      </c>
      <c r="R5" t="s">
        <v>65</v>
      </c>
      <c r="S5">
        <v>16</v>
      </c>
      <c r="T5">
        <v>13</v>
      </c>
      <c r="U5">
        <f>SUM(U3:U4)</f>
        <v>29</v>
      </c>
    </row>
    <row r="7" spans="2:21" x14ac:dyDescent="0.2">
      <c r="B7" t="s">
        <v>74</v>
      </c>
      <c r="C7">
        <f>(FACT(E3)*FACT(E4)*FACT(C5)*FACT(D5))/(FACT(E5)*FACT(C3)*FACT(D3)*FACT(C4)*FACT(D4))</f>
        <v>7.715440525351361E-3</v>
      </c>
      <c r="H7" t="s">
        <v>74</v>
      </c>
      <c r="I7">
        <f>(FACT(K3)*FACT(K4)*FACT(I5)*FACT(J5))/(FACT(K5)*FACT(I3)*FACT(J3)*FACT(I4)*FACT(J4))</f>
        <v>6.6132347360154525E-4</v>
      </c>
      <c r="M7" t="s">
        <v>74</v>
      </c>
      <c r="N7">
        <f>(FACT(P3)*FACT(P4)*FACT(N5)*FACT(O5))/(FACT(P5)*FACT(N3)*FACT(O3)*FACT(N4)*FACT(O4))</f>
        <v>2.4048126312783466E-5</v>
      </c>
      <c r="R7" t="s">
        <v>74</v>
      </c>
      <c r="S7">
        <f>(FACT(U3)*FACT(U4)*FACT(S5)*FACT(T5))/(FACT(U5)*FACT(S3)*FACT(T3)*FACT(S4)*FACT(T4))</f>
        <v>2.5050131575816101E-7</v>
      </c>
    </row>
    <row r="9" spans="2:21" x14ac:dyDescent="0.2">
      <c r="B9" s="19" t="s">
        <v>51</v>
      </c>
      <c r="C9" s="19">
        <f>C7+I7+N7+S7+N31+S31</f>
        <v>9.5303225580192375E-3</v>
      </c>
    </row>
    <row r="10" spans="2:21" x14ac:dyDescent="0.2">
      <c r="I10" t="s">
        <v>70</v>
      </c>
      <c r="J10" s="36" t="s">
        <v>71</v>
      </c>
      <c r="K10" t="s">
        <v>65</v>
      </c>
      <c r="N10" t="s">
        <v>70</v>
      </c>
      <c r="O10" s="36" t="s">
        <v>71</v>
      </c>
      <c r="P10" t="s">
        <v>65</v>
      </c>
      <c r="S10" t="s">
        <v>70</v>
      </c>
      <c r="T10" s="36" t="s">
        <v>71</v>
      </c>
      <c r="U10" t="s">
        <v>65</v>
      </c>
    </row>
    <row r="11" spans="2:21" x14ac:dyDescent="0.2">
      <c r="H11" t="s">
        <v>72</v>
      </c>
      <c r="I11" s="5">
        <v>4</v>
      </c>
      <c r="J11" s="7">
        <v>8</v>
      </c>
      <c r="K11">
        <v>12</v>
      </c>
      <c r="M11" t="s">
        <v>72</v>
      </c>
      <c r="N11" s="5">
        <v>5</v>
      </c>
      <c r="O11" s="7">
        <v>7</v>
      </c>
      <c r="P11">
        <v>12</v>
      </c>
      <c r="R11" t="s">
        <v>72</v>
      </c>
      <c r="S11" s="5">
        <v>6</v>
      </c>
      <c r="T11" s="7">
        <v>6</v>
      </c>
      <c r="U11">
        <v>12</v>
      </c>
    </row>
    <row r="12" spans="2:21" x14ac:dyDescent="0.2">
      <c r="H12" t="s">
        <v>73</v>
      </c>
      <c r="I12" s="10">
        <v>12</v>
      </c>
      <c r="J12" s="11">
        <v>5</v>
      </c>
      <c r="K12">
        <v>17</v>
      </c>
      <c r="M12" t="s">
        <v>73</v>
      </c>
      <c r="N12" s="10">
        <v>11</v>
      </c>
      <c r="O12" s="11">
        <v>6</v>
      </c>
      <c r="P12">
        <v>17</v>
      </c>
      <c r="R12" t="s">
        <v>73</v>
      </c>
      <c r="S12" s="10">
        <v>10</v>
      </c>
      <c r="T12" s="11">
        <v>7</v>
      </c>
      <c r="U12">
        <v>17</v>
      </c>
    </row>
    <row r="13" spans="2:21" x14ac:dyDescent="0.2">
      <c r="H13" t="s">
        <v>65</v>
      </c>
      <c r="I13">
        <v>16</v>
      </c>
      <c r="J13">
        <v>13</v>
      </c>
      <c r="K13">
        <f>SUM(K11:K12)</f>
        <v>29</v>
      </c>
      <c r="M13" t="s">
        <v>65</v>
      </c>
      <c r="N13">
        <v>16</v>
      </c>
      <c r="O13">
        <v>13</v>
      </c>
      <c r="P13">
        <f>SUM(P11:P12)</f>
        <v>29</v>
      </c>
      <c r="R13" t="s">
        <v>65</v>
      </c>
      <c r="S13">
        <v>16</v>
      </c>
      <c r="T13">
        <v>13</v>
      </c>
      <c r="U13">
        <f>SUM(U11:U12)</f>
        <v>29</v>
      </c>
    </row>
    <row r="15" spans="2:21" x14ac:dyDescent="0.2">
      <c r="H15" t="s">
        <v>74</v>
      </c>
      <c r="I15">
        <f>(FACT(K11)*FACT(K12)*FACT(I13)*FACT(J13))/(FACT(K13)*FACT(I11)*FACT(J11)*FACT(I12)*FACT(J12))</f>
        <v>4.5135327073305462E-2</v>
      </c>
      <c r="M15" t="s">
        <v>74</v>
      </c>
      <c r="N15">
        <f>(FACT(P11)*FACT(P12)*FACT(N13)*FACT(O13))/(FACT(P13)*FACT(N11)*FACT(O11)*FACT(N12)*FACT(O12))</f>
        <v>0.14443304663457746</v>
      </c>
      <c r="R15" t="s">
        <v>74</v>
      </c>
      <c r="S15">
        <f>(FACT(U11)*FACT(U12)*FACT(S13)*FACT(T13))/(FACT(U13)*FACT(S11)*FACT(T11)*FACT(S12)*FACT(T12))</f>
        <v>0.26479391883005871</v>
      </c>
    </row>
    <row r="18" spans="8:21" x14ac:dyDescent="0.2">
      <c r="I18" t="s">
        <v>70</v>
      </c>
      <c r="J18" s="36" t="s">
        <v>71</v>
      </c>
      <c r="K18" t="s">
        <v>65</v>
      </c>
      <c r="N18" t="s">
        <v>70</v>
      </c>
      <c r="O18" s="36" t="s">
        <v>71</v>
      </c>
      <c r="P18" t="s">
        <v>65</v>
      </c>
      <c r="S18" t="s">
        <v>70</v>
      </c>
      <c r="T18" s="36" t="s">
        <v>71</v>
      </c>
      <c r="U18" t="s">
        <v>65</v>
      </c>
    </row>
    <row r="19" spans="8:21" x14ac:dyDescent="0.2">
      <c r="H19" t="s">
        <v>72</v>
      </c>
      <c r="I19" s="5">
        <v>7</v>
      </c>
      <c r="J19" s="7">
        <v>5</v>
      </c>
      <c r="K19">
        <v>12</v>
      </c>
      <c r="M19" t="s">
        <v>72</v>
      </c>
      <c r="N19" s="5">
        <v>8</v>
      </c>
      <c r="O19" s="7">
        <v>4</v>
      </c>
      <c r="P19">
        <v>12</v>
      </c>
      <c r="R19" t="s">
        <v>72</v>
      </c>
      <c r="S19" s="5">
        <v>9</v>
      </c>
      <c r="T19" s="7">
        <v>3</v>
      </c>
      <c r="U19">
        <v>12</v>
      </c>
    </row>
    <row r="20" spans="8:21" x14ac:dyDescent="0.2">
      <c r="H20" t="s">
        <v>73</v>
      </c>
      <c r="I20" s="10">
        <v>9</v>
      </c>
      <c r="J20" s="11">
        <v>8</v>
      </c>
      <c r="K20">
        <v>17</v>
      </c>
      <c r="M20" t="s">
        <v>73</v>
      </c>
      <c r="N20" s="10">
        <v>8</v>
      </c>
      <c r="O20" s="11">
        <v>9</v>
      </c>
      <c r="P20">
        <v>17</v>
      </c>
      <c r="R20" t="s">
        <v>73</v>
      </c>
      <c r="S20" s="10">
        <v>7</v>
      </c>
      <c r="T20" s="11">
        <v>10</v>
      </c>
      <c r="U20">
        <v>17</v>
      </c>
    </row>
    <row r="21" spans="8:21" x14ac:dyDescent="0.2">
      <c r="H21" t="s">
        <v>65</v>
      </c>
      <c r="I21">
        <v>16</v>
      </c>
      <c r="J21">
        <v>13</v>
      </c>
      <c r="K21">
        <f>SUM(K19:K20)</f>
        <v>29</v>
      </c>
      <c r="M21" t="s">
        <v>65</v>
      </c>
      <c r="N21">
        <v>16</v>
      </c>
      <c r="O21">
        <v>13</v>
      </c>
      <c r="P21">
        <f>SUM(P19:P20)</f>
        <v>29</v>
      </c>
      <c r="R21" t="s">
        <v>65</v>
      </c>
      <c r="S21">
        <v>16</v>
      </c>
      <c r="T21">
        <v>13</v>
      </c>
      <c r="U21">
        <f>SUM(U19:U20)</f>
        <v>29</v>
      </c>
    </row>
    <row r="23" spans="8:21" x14ac:dyDescent="0.2">
      <c r="H23" t="s">
        <v>74</v>
      </c>
      <c r="I23">
        <f>(FACT(K19)*FACT(K20)*FACT(I21)*FACT(J21))/(FACT(K21)*FACT(I19)*FACT(J19)*FACT(I20)*FACT(J20))</f>
        <v>0.28370777017506288</v>
      </c>
      <c r="M23" t="s">
        <v>74</v>
      </c>
      <c r="N23">
        <f>(FACT(P19)*FACT(P20)*FACT(N21)*FACT(O21))/(FACT(P21)*FACT(N19)*FACT(O19)*FACT(N20)*FACT(O20))</f>
        <v>0.17731735635941431</v>
      </c>
      <c r="R23" t="s">
        <v>74</v>
      </c>
      <c r="S23">
        <f>(FACT(U19)*FACT(U20)*FACT(S21)*FACT(T21))/(FACT(U21)*FACT(S19)*FACT(T19)*FACT(S20)*FACT(T20))</f>
        <v>6.3046171150013972E-2</v>
      </c>
    </row>
    <row r="26" spans="8:21" x14ac:dyDescent="0.2">
      <c r="I26" t="s">
        <v>70</v>
      </c>
      <c r="J26" s="36" t="s">
        <v>71</v>
      </c>
      <c r="K26" t="s">
        <v>65</v>
      </c>
      <c r="N26" t="s">
        <v>70</v>
      </c>
      <c r="O26" s="36" t="s">
        <v>71</v>
      </c>
      <c r="P26" t="s">
        <v>65</v>
      </c>
      <c r="S26" t="s">
        <v>70</v>
      </c>
      <c r="T26" s="36" t="s">
        <v>71</v>
      </c>
      <c r="U26" t="s">
        <v>65</v>
      </c>
    </row>
    <row r="27" spans="8:21" x14ac:dyDescent="0.2">
      <c r="H27" t="s">
        <v>72</v>
      </c>
      <c r="I27" s="5">
        <v>10</v>
      </c>
      <c r="J27" s="7">
        <v>2</v>
      </c>
      <c r="K27">
        <v>12</v>
      </c>
      <c r="M27" t="s">
        <v>72</v>
      </c>
      <c r="N27" s="5">
        <v>11</v>
      </c>
      <c r="O27" s="7">
        <v>1</v>
      </c>
      <c r="P27">
        <v>12</v>
      </c>
      <c r="R27" t="s">
        <v>72</v>
      </c>
      <c r="S27" s="5">
        <v>12</v>
      </c>
      <c r="T27" s="7">
        <v>0</v>
      </c>
      <c r="U27">
        <v>12</v>
      </c>
    </row>
    <row r="28" spans="8:21" x14ac:dyDescent="0.2">
      <c r="H28" t="s">
        <v>73</v>
      </c>
      <c r="I28" s="10">
        <v>6</v>
      </c>
      <c r="J28" s="11">
        <v>11</v>
      </c>
      <c r="K28">
        <v>17</v>
      </c>
      <c r="M28" t="s">
        <v>73</v>
      </c>
      <c r="N28" s="10">
        <v>5</v>
      </c>
      <c r="O28" s="11">
        <v>12</v>
      </c>
      <c r="P28">
        <v>17</v>
      </c>
      <c r="R28" t="s">
        <v>73</v>
      </c>
      <c r="S28" s="10">
        <v>4</v>
      </c>
      <c r="T28" s="11">
        <v>13</v>
      </c>
      <c r="U28">
        <v>17</v>
      </c>
    </row>
    <row r="29" spans="8:21" x14ac:dyDescent="0.2">
      <c r="H29" t="s">
        <v>65</v>
      </c>
      <c r="I29">
        <v>16</v>
      </c>
      <c r="J29">
        <v>13</v>
      </c>
      <c r="K29">
        <f>SUM(K27:K28)</f>
        <v>29</v>
      </c>
      <c r="M29" t="s">
        <v>65</v>
      </c>
      <c r="N29">
        <v>16</v>
      </c>
      <c r="O29">
        <v>13</v>
      </c>
      <c r="P29">
        <f>SUM(P27:P28)</f>
        <v>29</v>
      </c>
      <c r="R29" t="s">
        <v>65</v>
      </c>
      <c r="S29">
        <v>16</v>
      </c>
      <c r="T29">
        <v>13</v>
      </c>
      <c r="U29">
        <f>SUM(U27:U28)</f>
        <v>29</v>
      </c>
    </row>
    <row r="31" spans="8:21" x14ac:dyDescent="0.2">
      <c r="H31" t="s">
        <v>74</v>
      </c>
      <c r="I31">
        <f>(FACT(K27)*FACT(K28)*FACT(I29)*FACT(J29))/(FACT(K29)*FACT(I27)*FACT(J27)*FACT(I28)*FACT(J28))</f>
        <v>1.2036087219548122E-2</v>
      </c>
      <c r="M31" t="s">
        <v>74</v>
      </c>
      <c r="N31">
        <f>(FACT(P27)*FACT(P28)*FACT(N29)*FACT(O29))/(FACT(P29)*FACT(N27)*FACT(O27)*FACT(N28)*FACT(O28))</f>
        <v>1.0941897472316476E-3</v>
      </c>
      <c r="R31" t="s">
        <v>74</v>
      </c>
      <c r="S31">
        <f>(FACT(U27)*FACT(U28)*FACT(S29)*FACT(T29))/(FACT(U29)*FACT(S27)*FACT(T27)*FACT(S28)*FACT(T28))</f>
        <v>3.5070184206142542E-5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B8D5-C435-2447-80B0-1F902826B9B6}">
  <dimension ref="A1:A51"/>
  <sheetViews>
    <sheetView workbookViewId="0">
      <selection activeCell="C6" sqref="C6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>
        <v>112.25587418075018</v>
      </c>
    </row>
    <row r="3" spans="1:1" x14ac:dyDescent="0.2">
      <c r="A3">
        <v>282.64916352264021</v>
      </c>
    </row>
    <row r="4" spans="1:1" x14ac:dyDescent="0.2">
      <c r="A4">
        <v>812.50651546683787</v>
      </c>
    </row>
    <row r="5" spans="1:1" x14ac:dyDescent="0.2">
      <c r="A5">
        <v>914.54447841135914</v>
      </c>
    </row>
    <row r="6" spans="1:1" x14ac:dyDescent="0.2">
      <c r="A6">
        <v>1152.5226503115532</v>
      </c>
    </row>
    <row r="7" spans="1:1" x14ac:dyDescent="0.2">
      <c r="A7">
        <v>1314.1227885315734</v>
      </c>
    </row>
    <row r="8" spans="1:1" x14ac:dyDescent="0.2">
      <c r="A8">
        <v>1432.2801077641232</v>
      </c>
    </row>
    <row r="9" spans="1:1" x14ac:dyDescent="0.2">
      <c r="A9">
        <v>1853.3613628790577</v>
      </c>
    </row>
    <row r="10" spans="1:1" x14ac:dyDescent="0.2">
      <c r="A10">
        <v>1959.8407321583202</v>
      </c>
    </row>
    <row r="11" spans="1:1" x14ac:dyDescent="0.2">
      <c r="A11">
        <v>2632.9717210387507</v>
      </c>
    </row>
    <row r="12" spans="1:1" x14ac:dyDescent="0.2">
      <c r="A12">
        <v>2648.4294733182019</v>
      </c>
    </row>
    <row r="13" spans="1:1" x14ac:dyDescent="0.2">
      <c r="A13">
        <v>4083.6648305172389</v>
      </c>
    </row>
    <row r="14" spans="1:1" x14ac:dyDescent="0.2">
      <c r="A14">
        <v>4156.2923095656533</v>
      </c>
    </row>
    <row r="15" spans="1:1" x14ac:dyDescent="0.2">
      <c r="A15">
        <v>4845.650292322498</v>
      </c>
    </row>
    <row r="16" spans="1:1" x14ac:dyDescent="0.2">
      <c r="A16">
        <v>5330.0030112612949</v>
      </c>
    </row>
    <row r="17" spans="1:1" x14ac:dyDescent="0.2">
      <c r="A17">
        <v>6074.8990713127723</v>
      </c>
    </row>
    <row r="18" spans="1:1" x14ac:dyDescent="0.2">
      <c r="A18">
        <v>6231.756519228471</v>
      </c>
    </row>
    <row r="19" spans="1:1" x14ac:dyDescent="0.2">
      <c r="A19">
        <v>6424.6280684556677</v>
      </c>
    </row>
    <row r="20" spans="1:1" x14ac:dyDescent="0.2">
      <c r="A20">
        <v>6596.3409244196819</v>
      </c>
    </row>
    <row r="21" spans="1:1" x14ac:dyDescent="0.2">
      <c r="A21">
        <v>7107.8598261820216</v>
      </c>
    </row>
    <row r="22" spans="1:1" x14ac:dyDescent="0.2">
      <c r="A22">
        <v>7933.6242440731166</v>
      </c>
    </row>
    <row r="23" spans="1:1" x14ac:dyDescent="0.2">
      <c r="A23">
        <v>8594.7627944898959</v>
      </c>
    </row>
    <row r="24" spans="1:1" x14ac:dyDescent="0.2">
      <c r="A24">
        <v>15909.666409305595</v>
      </c>
    </row>
    <row r="25" spans="1:1" x14ac:dyDescent="0.2">
      <c r="A25">
        <v>17411.861589515775</v>
      </c>
    </row>
    <row r="26" spans="1:1" x14ac:dyDescent="0.2">
      <c r="A26">
        <v>19507.121306581786</v>
      </c>
    </row>
    <row r="27" spans="1:1" x14ac:dyDescent="0.2">
      <c r="A27">
        <v>19955.531963750596</v>
      </c>
    </row>
    <row r="28" spans="1:1" x14ac:dyDescent="0.2">
      <c r="A28">
        <v>23286.016083189377</v>
      </c>
    </row>
    <row r="29" spans="1:1" x14ac:dyDescent="0.2">
      <c r="A29">
        <v>23569.638306539175</v>
      </c>
    </row>
    <row r="30" spans="1:1" x14ac:dyDescent="0.2">
      <c r="A30">
        <v>27417.941759109828</v>
      </c>
    </row>
    <row r="31" spans="1:1" x14ac:dyDescent="0.2">
      <c r="A31">
        <v>35009.73021960917</v>
      </c>
    </row>
    <row r="32" spans="1:1" x14ac:dyDescent="0.2">
      <c r="A32">
        <v>40871.975445305579</v>
      </c>
    </row>
    <row r="33" spans="1:1" x14ac:dyDescent="0.2">
      <c r="A33">
        <v>42845.556684001203</v>
      </c>
    </row>
    <row r="34" spans="1:1" x14ac:dyDescent="0.2">
      <c r="A34">
        <v>46172.019337166232</v>
      </c>
    </row>
    <row r="35" spans="1:1" x14ac:dyDescent="0.2">
      <c r="A35">
        <v>53196.954555861805</v>
      </c>
    </row>
    <row r="36" spans="1:1" x14ac:dyDescent="0.2">
      <c r="A36">
        <v>60011.187963319862</v>
      </c>
    </row>
    <row r="37" spans="1:1" x14ac:dyDescent="0.2">
      <c r="A37">
        <v>72858.313030523699</v>
      </c>
    </row>
    <row r="38" spans="1:1" x14ac:dyDescent="0.2">
      <c r="A38">
        <v>73467.08831414234</v>
      </c>
    </row>
    <row r="39" spans="1:1" x14ac:dyDescent="0.2">
      <c r="A39">
        <v>78316.344282925405</v>
      </c>
    </row>
    <row r="40" spans="1:1" x14ac:dyDescent="0.2">
      <c r="A40">
        <v>103196.61214604274</v>
      </c>
    </row>
    <row r="41" spans="1:1" x14ac:dyDescent="0.2">
      <c r="A41">
        <v>108169.82957316548</v>
      </c>
    </row>
    <row r="42" spans="1:1" x14ac:dyDescent="0.2">
      <c r="A42">
        <v>113166.40626754177</v>
      </c>
    </row>
    <row r="43" spans="1:1" x14ac:dyDescent="0.2">
      <c r="A43">
        <v>126790.93932826161</v>
      </c>
    </row>
    <row r="44" spans="1:1" x14ac:dyDescent="0.2">
      <c r="A44">
        <v>136125.07632941462</v>
      </c>
    </row>
    <row r="45" spans="1:1" x14ac:dyDescent="0.2">
      <c r="A45">
        <v>162492.22158225474</v>
      </c>
    </row>
    <row r="46" spans="1:1" x14ac:dyDescent="0.2">
      <c r="A46">
        <v>192760.24643641885</v>
      </c>
    </row>
    <row r="47" spans="1:1" x14ac:dyDescent="0.2">
      <c r="A47">
        <v>315907.92794488941</v>
      </c>
    </row>
    <row r="48" spans="1:1" x14ac:dyDescent="0.2">
      <c r="A48">
        <v>496267.91775001347</v>
      </c>
    </row>
    <row r="49" spans="1:1" x14ac:dyDescent="0.2">
      <c r="A49">
        <v>683736.37531231472</v>
      </c>
    </row>
    <row r="50" spans="1:1" x14ac:dyDescent="0.2">
      <c r="A50">
        <v>907446.29635626834</v>
      </c>
    </row>
    <row r="51" spans="1:1" x14ac:dyDescent="0.2">
      <c r="A51">
        <v>1063313.2195207826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CF61-82AB-744F-BE09-3DA849F9FA53}">
  <dimension ref="A1:A30"/>
  <sheetViews>
    <sheetView workbookViewId="0">
      <selection activeCell="D4" sqref="D4"/>
    </sheetView>
  </sheetViews>
  <sheetFormatPr baseColWidth="10" defaultRowHeight="16" x14ac:dyDescent="0.2"/>
  <sheetData>
    <row r="1" spans="1:1" x14ac:dyDescent="0.2">
      <c r="A1">
        <v>9.3000000000000007</v>
      </c>
    </row>
    <row r="2" spans="1:1" x14ac:dyDescent="0.2">
      <c r="A2">
        <v>10.4</v>
      </c>
    </row>
    <row r="3" spans="1:1" x14ac:dyDescent="0.2">
      <c r="A3">
        <v>9</v>
      </c>
    </row>
    <row r="4" spans="1:1" x14ac:dyDescent="0.2">
      <c r="A4">
        <v>13.5</v>
      </c>
    </row>
    <row r="5" spans="1:1" x14ac:dyDescent="0.2">
      <c r="A5">
        <v>11.7</v>
      </c>
    </row>
    <row r="6" spans="1:1" x14ac:dyDescent="0.2">
      <c r="A6">
        <v>10.4</v>
      </c>
    </row>
    <row r="7" spans="1:1" x14ac:dyDescent="0.2">
      <c r="A7">
        <v>9.1</v>
      </c>
    </row>
    <row r="8" spans="1:1" x14ac:dyDescent="0.2">
      <c r="A8">
        <v>9.6</v>
      </c>
    </row>
    <row r="9" spans="1:1" x14ac:dyDescent="0.2">
      <c r="A9">
        <v>7.6</v>
      </c>
    </row>
    <row r="10" spans="1:1" x14ac:dyDescent="0.2">
      <c r="A10">
        <v>9.6999999999999993</v>
      </c>
    </row>
    <row r="11" spans="1:1" x14ac:dyDescent="0.2">
      <c r="A11">
        <v>8.1999999999999993</v>
      </c>
    </row>
    <row r="12" spans="1:1" x14ac:dyDescent="0.2">
      <c r="A12">
        <v>9.6</v>
      </c>
    </row>
    <row r="13" spans="1:1" x14ac:dyDescent="0.2">
      <c r="A13">
        <v>11.5</v>
      </c>
    </row>
    <row r="14" spans="1:1" x14ac:dyDescent="0.2">
      <c r="A14">
        <v>11</v>
      </c>
    </row>
    <row r="15" spans="1:1" x14ac:dyDescent="0.2">
      <c r="A15">
        <v>8.8000000000000007</v>
      </c>
    </row>
    <row r="16" spans="1:1" x14ac:dyDescent="0.2">
      <c r="A16">
        <v>11.4</v>
      </c>
    </row>
    <row r="17" spans="1:1" x14ac:dyDescent="0.2">
      <c r="A17">
        <v>11.3</v>
      </c>
    </row>
    <row r="18" spans="1:1" x14ac:dyDescent="0.2">
      <c r="A18">
        <v>12.3</v>
      </c>
    </row>
    <row r="19" spans="1:1" x14ac:dyDescent="0.2">
      <c r="A19">
        <v>10.5</v>
      </c>
    </row>
    <row r="20" spans="1:1" x14ac:dyDescent="0.2">
      <c r="A20">
        <v>10.199999999999999</v>
      </c>
    </row>
    <row r="21" spans="1:1" x14ac:dyDescent="0.2">
      <c r="A21">
        <v>11.7</v>
      </c>
    </row>
    <row r="22" spans="1:1" x14ac:dyDescent="0.2">
      <c r="A22">
        <v>8</v>
      </c>
    </row>
    <row r="23" spans="1:1" x14ac:dyDescent="0.2">
      <c r="A23">
        <v>8.5</v>
      </c>
    </row>
    <row r="24" spans="1:1" x14ac:dyDescent="0.2">
      <c r="A24">
        <v>11.9</v>
      </c>
    </row>
    <row r="25" spans="1:1" x14ac:dyDescent="0.2">
      <c r="A25">
        <v>10.7</v>
      </c>
    </row>
    <row r="26" spans="1:1" x14ac:dyDescent="0.2">
      <c r="A26">
        <v>7.3</v>
      </c>
    </row>
    <row r="27" spans="1:1" x14ac:dyDescent="0.2">
      <c r="A27">
        <v>8.9</v>
      </c>
    </row>
    <row r="28" spans="1:1" x14ac:dyDescent="0.2">
      <c r="A28">
        <v>11.4</v>
      </c>
    </row>
    <row r="29" spans="1:1" x14ac:dyDescent="0.2">
      <c r="A29">
        <v>8.1999999999999993</v>
      </c>
    </row>
    <row r="30" spans="1:1" x14ac:dyDescent="0.2">
      <c r="A30">
        <v>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966F-9723-E14B-9CC9-E6DFA7898924}">
  <dimension ref="A2:B11"/>
  <sheetViews>
    <sheetView workbookViewId="0">
      <selection activeCell="B11" sqref="B11"/>
    </sheetView>
  </sheetViews>
  <sheetFormatPr baseColWidth="10" defaultRowHeight="16" x14ac:dyDescent="0.2"/>
  <sheetData>
    <row r="2" spans="1:2" x14ac:dyDescent="0.2">
      <c r="B2">
        <v>36.72</v>
      </c>
    </row>
    <row r="3" spans="1:2" x14ac:dyDescent="0.2">
      <c r="B3">
        <v>35.71</v>
      </c>
    </row>
    <row r="4" spans="1:2" x14ac:dyDescent="0.2">
      <c r="B4">
        <v>37.119999999999997</v>
      </c>
    </row>
    <row r="5" spans="1:2" x14ac:dyDescent="0.2">
      <c r="B5">
        <v>36.49</v>
      </c>
    </row>
    <row r="6" spans="1:2" x14ac:dyDescent="0.2">
      <c r="B6">
        <v>36.81</v>
      </c>
    </row>
    <row r="7" spans="1:2" x14ac:dyDescent="0.2">
      <c r="B7">
        <v>35.9</v>
      </c>
    </row>
    <row r="8" spans="1:2" x14ac:dyDescent="0.2">
      <c r="B8">
        <v>37.479999999999997</v>
      </c>
    </row>
    <row r="9" spans="1:2" x14ac:dyDescent="0.2">
      <c r="B9">
        <v>37.19</v>
      </c>
    </row>
    <row r="10" spans="1:2" x14ac:dyDescent="0.2">
      <c r="B10">
        <v>36.659999999999997</v>
      </c>
    </row>
    <row r="11" spans="1:2" x14ac:dyDescent="0.2">
      <c r="A1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8408-B6EF-5D44-9BD4-DF9E0A6D09F8}">
  <dimension ref="A1:H76"/>
  <sheetViews>
    <sheetView workbookViewId="0">
      <selection activeCell="H7" sqref="H7"/>
    </sheetView>
  </sheetViews>
  <sheetFormatPr baseColWidth="10" defaultRowHeight="16" x14ac:dyDescent="0.2"/>
  <cols>
    <col min="4" max="4" width="11.5" bestFit="1" customWidth="1"/>
  </cols>
  <sheetData>
    <row r="1" spans="1:8" x14ac:dyDescent="0.2">
      <c r="A1" s="4" t="s">
        <v>6</v>
      </c>
      <c r="B1" s="4" t="s">
        <v>7</v>
      </c>
    </row>
    <row r="2" spans="1:8" x14ac:dyDescent="0.2">
      <c r="A2">
        <v>39</v>
      </c>
      <c r="B2">
        <v>40</v>
      </c>
      <c r="D2" t="s">
        <v>10</v>
      </c>
      <c r="E2">
        <f>AVERAGE(A2:A76)</f>
        <v>32.76</v>
      </c>
      <c r="G2" t="s">
        <v>16</v>
      </c>
      <c r="H2">
        <f>(E2-E3)/SQRT(E4^2/E6+E5^2/E7)</f>
        <v>1.0624235939117959</v>
      </c>
    </row>
    <row r="3" spans="1:8" x14ac:dyDescent="0.2">
      <c r="A3">
        <v>31</v>
      </c>
      <c r="B3">
        <v>14</v>
      </c>
      <c r="D3" t="s">
        <v>11</v>
      </c>
      <c r="E3">
        <f>AVERAGE(B2:B76)</f>
        <v>31.213333333333335</v>
      </c>
    </row>
    <row r="4" spans="1:8" x14ac:dyDescent="0.2">
      <c r="A4">
        <v>28</v>
      </c>
      <c r="B4">
        <v>25</v>
      </c>
      <c r="D4" t="s">
        <v>12</v>
      </c>
      <c r="E4">
        <f>_xlfn.STDEV.S(A2:A76)</f>
        <v>9.2558819866802136</v>
      </c>
    </row>
    <row r="5" spans="1:8" x14ac:dyDescent="0.2">
      <c r="A5">
        <v>26</v>
      </c>
      <c r="B5">
        <v>21</v>
      </c>
      <c r="D5" t="s">
        <v>13</v>
      </c>
      <c r="E5">
        <f>_xlfn.STDEV.S(B2:B76)</f>
        <v>8.5602685821297833</v>
      </c>
    </row>
    <row r="6" spans="1:8" x14ac:dyDescent="0.2">
      <c r="A6">
        <v>18</v>
      </c>
      <c r="B6">
        <v>33</v>
      </c>
      <c r="D6" t="s">
        <v>14</v>
      </c>
      <c r="E6">
        <v>75</v>
      </c>
    </row>
    <row r="7" spans="1:8" x14ac:dyDescent="0.2">
      <c r="A7">
        <v>25</v>
      </c>
      <c r="B7">
        <v>33</v>
      </c>
      <c r="D7" t="s">
        <v>15</v>
      </c>
      <c r="E7">
        <v>75</v>
      </c>
    </row>
    <row r="8" spans="1:8" x14ac:dyDescent="0.2">
      <c r="A8">
        <v>23</v>
      </c>
      <c r="B8">
        <v>26</v>
      </c>
    </row>
    <row r="9" spans="1:8" x14ac:dyDescent="0.2">
      <c r="A9">
        <v>41</v>
      </c>
      <c r="B9">
        <v>44</v>
      </c>
    </row>
    <row r="10" spans="1:8" x14ac:dyDescent="0.2">
      <c r="A10">
        <v>18</v>
      </c>
      <c r="B10">
        <v>28</v>
      </c>
    </row>
    <row r="11" spans="1:8" x14ac:dyDescent="0.2">
      <c r="A11">
        <v>36</v>
      </c>
      <c r="B11">
        <v>42</v>
      </c>
    </row>
    <row r="12" spans="1:8" x14ac:dyDescent="0.2">
      <c r="A12">
        <v>30</v>
      </c>
      <c r="B12">
        <v>37</v>
      </c>
    </row>
    <row r="13" spans="1:8" x14ac:dyDescent="0.2">
      <c r="A13">
        <v>49</v>
      </c>
      <c r="B13">
        <v>23</v>
      </c>
    </row>
    <row r="14" spans="1:8" x14ac:dyDescent="0.2">
      <c r="A14">
        <v>17</v>
      </c>
      <c r="B14">
        <v>44</v>
      </c>
    </row>
    <row r="15" spans="1:8" x14ac:dyDescent="0.2">
      <c r="A15">
        <v>27</v>
      </c>
      <c r="B15">
        <v>25</v>
      </c>
    </row>
    <row r="16" spans="1:8" x14ac:dyDescent="0.2">
      <c r="A16">
        <v>34</v>
      </c>
      <c r="B16">
        <v>36</v>
      </c>
    </row>
    <row r="17" spans="1:2" x14ac:dyDescent="0.2">
      <c r="A17">
        <v>47</v>
      </c>
      <c r="B17">
        <v>33</v>
      </c>
    </row>
    <row r="18" spans="1:2" x14ac:dyDescent="0.2">
      <c r="A18">
        <v>40</v>
      </c>
      <c r="B18">
        <v>37</v>
      </c>
    </row>
    <row r="19" spans="1:2" x14ac:dyDescent="0.2">
      <c r="A19">
        <v>33</v>
      </c>
      <c r="B19">
        <v>44</v>
      </c>
    </row>
    <row r="20" spans="1:2" x14ac:dyDescent="0.2">
      <c r="A20">
        <v>26</v>
      </c>
      <c r="B20">
        <v>11</v>
      </c>
    </row>
    <row r="21" spans="1:2" x14ac:dyDescent="0.2">
      <c r="A21">
        <v>41</v>
      </c>
      <c r="B21">
        <v>32</v>
      </c>
    </row>
    <row r="22" spans="1:2" x14ac:dyDescent="0.2">
      <c r="A22">
        <v>37</v>
      </c>
      <c r="B22">
        <v>23</v>
      </c>
    </row>
    <row r="23" spans="1:2" x14ac:dyDescent="0.2">
      <c r="A23">
        <v>27</v>
      </c>
      <c r="B23">
        <v>29</v>
      </c>
    </row>
    <row r="24" spans="1:2" x14ac:dyDescent="0.2">
      <c r="A24">
        <v>47</v>
      </c>
      <c r="B24">
        <v>25</v>
      </c>
    </row>
    <row r="25" spans="1:2" x14ac:dyDescent="0.2">
      <c r="A25">
        <v>50</v>
      </c>
      <c r="B25">
        <v>20</v>
      </c>
    </row>
    <row r="26" spans="1:2" x14ac:dyDescent="0.2">
      <c r="A26">
        <v>42</v>
      </c>
      <c r="B26">
        <v>33</v>
      </c>
    </row>
    <row r="27" spans="1:2" x14ac:dyDescent="0.2">
      <c r="A27">
        <v>32</v>
      </c>
      <c r="B27">
        <v>21</v>
      </c>
    </row>
    <row r="28" spans="1:2" x14ac:dyDescent="0.2">
      <c r="A28">
        <v>39</v>
      </c>
      <c r="B28">
        <v>35</v>
      </c>
    </row>
    <row r="29" spans="1:2" x14ac:dyDescent="0.2">
      <c r="A29">
        <v>19</v>
      </c>
      <c r="B29">
        <v>20</v>
      </c>
    </row>
    <row r="30" spans="1:2" x14ac:dyDescent="0.2">
      <c r="A30">
        <v>19</v>
      </c>
      <c r="B30">
        <v>14</v>
      </c>
    </row>
    <row r="31" spans="1:2" x14ac:dyDescent="0.2">
      <c r="A31">
        <v>35</v>
      </c>
      <c r="B31">
        <v>22</v>
      </c>
    </row>
    <row r="32" spans="1:2" x14ac:dyDescent="0.2">
      <c r="A32">
        <v>31</v>
      </c>
      <c r="B32">
        <v>45</v>
      </c>
    </row>
    <row r="33" spans="1:2" x14ac:dyDescent="0.2">
      <c r="A33">
        <v>37</v>
      </c>
      <c r="B33">
        <v>28</v>
      </c>
    </row>
    <row r="34" spans="1:2" x14ac:dyDescent="0.2">
      <c r="A34">
        <v>27</v>
      </c>
      <c r="B34">
        <v>34</v>
      </c>
    </row>
    <row r="35" spans="1:2" x14ac:dyDescent="0.2">
      <c r="A35">
        <v>32</v>
      </c>
      <c r="B35">
        <v>48</v>
      </c>
    </row>
    <row r="36" spans="1:2" x14ac:dyDescent="0.2">
      <c r="A36">
        <v>34</v>
      </c>
      <c r="B36">
        <v>22</v>
      </c>
    </row>
    <row r="37" spans="1:2" x14ac:dyDescent="0.2">
      <c r="A37">
        <v>17</v>
      </c>
      <c r="B37">
        <v>22</v>
      </c>
    </row>
    <row r="38" spans="1:2" x14ac:dyDescent="0.2">
      <c r="A38">
        <v>38</v>
      </c>
      <c r="B38">
        <v>30</v>
      </c>
    </row>
    <row r="39" spans="1:2" x14ac:dyDescent="0.2">
      <c r="A39">
        <v>47</v>
      </c>
      <c r="B39">
        <v>41</v>
      </c>
    </row>
    <row r="40" spans="1:2" x14ac:dyDescent="0.2">
      <c r="A40">
        <v>14</v>
      </c>
      <c r="B40">
        <v>39</v>
      </c>
    </row>
    <row r="41" spans="1:2" x14ac:dyDescent="0.2">
      <c r="A41">
        <v>34</v>
      </c>
      <c r="B41">
        <v>23</v>
      </c>
    </row>
    <row r="42" spans="1:2" x14ac:dyDescent="0.2">
      <c r="A42">
        <v>24</v>
      </c>
      <c r="B42">
        <v>24</v>
      </c>
    </row>
    <row r="43" spans="1:2" x14ac:dyDescent="0.2">
      <c r="A43">
        <v>31</v>
      </c>
      <c r="B43">
        <v>27</v>
      </c>
    </row>
    <row r="44" spans="1:2" x14ac:dyDescent="0.2">
      <c r="A44">
        <v>23</v>
      </c>
      <c r="B44">
        <v>34</v>
      </c>
    </row>
    <row r="45" spans="1:2" x14ac:dyDescent="0.2">
      <c r="A45">
        <v>28</v>
      </c>
      <c r="B45">
        <v>35</v>
      </c>
    </row>
    <row r="46" spans="1:2" x14ac:dyDescent="0.2">
      <c r="A46">
        <v>22</v>
      </c>
      <c r="B46">
        <v>20</v>
      </c>
    </row>
    <row r="47" spans="1:2" x14ac:dyDescent="0.2">
      <c r="A47">
        <v>49</v>
      </c>
      <c r="B47">
        <v>38</v>
      </c>
    </row>
    <row r="48" spans="1:2" x14ac:dyDescent="0.2">
      <c r="A48">
        <v>34</v>
      </c>
      <c r="B48">
        <v>30</v>
      </c>
    </row>
    <row r="49" spans="1:2" x14ac:dyDescent="0.2">
      <c r="A49">
        <v>23</v>
      </c>
      <c r="B49">
        <v>40</v>
      </c>
    </row>
    <row r="50" spans="1:2" x14ac:dyDescent="0.2">
      <c r="A50">
        <v>46</v>
      </c>
      <c r="B50">
        <v>45</v>
      </c>
    </row>
    <row r="51" spans="1:2" x14ac:dyDescent="0.2">
      <c r="A51">
        <v>32</v>
      </c>
      <c r="B51">
        <v>22</v>
      </c>
    </row>
    <row r="52" spans="1:2" x14ac:dyDescent="0.2">
      <c r="A52">
        <v>32</v>
      </c>
      <c r="B52">
        <v>39</v>
      </c>
    </row>
    <row r="53" spans="1:2" x14ac:dyDescent="0.2">
      <c r="A53">
        <v>42</v>
      </c>
      <c r="B53">
        <v>37</v>
      </c>
    </row>
    <row r="54" spans="1:2" x14ac:dyDescent="0.2">
      <c r="A54">
        <v>45</v>
      </c>
      <c r="B54">
        <v>47</v>
      </c>
    </row>
    <row r="55" spans="1:2" x14ac:dyDescent="0.2">
      <c r="A55">
        <v>31</v>
      </c>
      <c r="B55">
        <v>40</v>
      </c>
    </row>
    <row r="56" spans="1:2" x14ac:dyDescent="0.2">
      <c r="A56">
        <v>47</v>
      </c>
      <c r="B56">
        <v>32</v>
      </c>
    </row>
    <row r="57" spans="1:2" x14ac:dyDescent="0.2">
      <c r="A57">
        <v>25</v>
      </c>
      <c r="B57">
        <v>32</v>
      </c>
    </row>
    <row r="58" spans="1:2" x14ac:dyDescent="0.2">
      <c r="A58">
        <v>35</v>
      </c>
      <c r="B58">
        <v>19</v>
      </c>
    </row>
    <row r="59" spans="1:2" x14ac:dyDescent="0.2">
      <c r="A59">
        <v>24</v>
      </c>
      <c r="B59">
        <v>30</v>
      </c>
    </row>
    <row r="60" spans="1:2" x14ac:dyDescent="0.2">
      <c r="A60">
        <v>28</v>
      </c>
      <c r="B60">
        <v>29</v>
      </c>
    </row>
    <row r="61" spans="1:2" x14ac:dyDescent="0.2">
      <c r="A61">
        <v>39</v>
      </c>
      <c r="B61">
        <v>41</v>
      </c>
    </row>
    <row r="62" spans="1:2" x14ac:dyDescent="0.2">
      <c r="A62">
        <v>39</v>
      </c>
      <c r="B62">
        <v>36</v>
      </c>
    </row>
    <row r="63" spans="1:2" x14ac:dyDescent="0.2">
      <c r="A63">
        <v>49</v>
      </c>
      <c r="B63">
        <v>24</v>
      </c>
    </row>
    <row r="64" spans="1:2" x14ac:dyDescent="0.2">
      <c r="A64">
        <v>34</v>
      </c>
      <c r="B64">
        <v>31</v>
      </c>
    </row>
    <row r="65" spans="1:2" x14ac:dyDescent="0.2">
      <c r="A65">
        <v>30</v>
      </c>
      <c r="B65">
        <v>27</v>
      </c>
    </row>
    <row r="66" spans="1:2" x14ac:dyDescent="0.2">
      <c r="A66">
        <v>25</v>
      </c>
      <c r="B66">
        <v>33</v>
      </c>
    </row>
    <row r="67" spans="1:2" x14ac:dyDescent="0.2">
      <c r="A67">
        <v>30</v>
      </c>
      <c r="B67">
        <v>39</v>
      </c>
    </row>
    <row r="68" spans="1:2" x14ac:dyDescent="0.2">
      <c r="A68">
        <v>38</v>
      </c>
      <c r="B68">
        <v>30</v>
      </c>
    </row>
    <row r="69" spans="1:2" x14ac:dyDescent="0.2">
      <c r="A69">
        <v>19</v>
      </c>
      <c r="B69">
        <v>34</v>
      </c>
    </row>
    <row r="70" spans="1:2" x14ac:dyDescent="0.2">
      <c r="A70">
        <v>31</v>
      </c>
      <c r="B70">
        <v>24</v>
      </c>
    </row>
    <row r="71" spans="1:2" x14ac:dyDescent="0.2">
      <c r="A71">
        <v>35</v>
      </c>
      <c r="B71">
        <v>19</v>
      </c>
    </row>
    <row r="72" spans="1:2" x14ac:dyDescent="0.2">
      <c r="A72">
        <v>31</v>
      </c>
      <c r="B72">
        <v>41</v>
      </c>
    </row>
    <row r="73" spans="1:2" x14ac:dyDescent="0.2">
      <c r="A73">
        <v>41</v>
      </c>
      <c r="B73">
        <v>31</v>
      </c>
    </row>
    <row r="74" spans="1:2" x14ac:dyDescent="0.2">
      <c r="A74">
        <v>45</v>
      </c>
      <c r="B74">
        <v>30</v>
      </c>
    </row>
    <row r="75" spans="1:2" x14ac:dyDescent="0.2">
      <c r="A75">
        <v>45</v>
      </c>
      <c r="B75">
        <v>41</v>
      </c>
    </row>
    <row r="76" spans="1:2" x14ac:dyDescent="0.2">
      <c r="A76">
        <v>18</v>
      </c>
      <c r="B76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3B53-3353-A748-A234-9D00C2A3B589}">
  <dimension ref="A1:B76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s="4" t="s">
        <v>8</v>
      </c>
      <c r="B1" s="4" t="s">
        <v>9</v>
      </c>
    </row>
    <row r="2" spans="1:2" x14ac:dyDescent="0.2">
      <c r="A2">
        <v>13.794687672278034</v>
      </c>
      <c r="B2">
        <v>18.093901980567701</v>
      </c>
    </row>
    <row r="3" spans="1:2" x14ac:dyDescent="0.2">
      <c r="A3">
        <v>13.266932485086128</v>
      </c>
      <c r="B3">
        <v>10.591326695149599</v>
      </c>
    </row>
    <row r="4" spans="1:2" x14ac:dyDescent="0.2">
      <c r="A4">
        <v>11.653739495214994</v>
      </c>
      <c r="B4">
        <v>13.153155033669039</v>
      </c>
    </row>
    <row r="5" spans="1:2" x14ac:dyDescent="0.2">
      <c r="A5">
        <v>10.763560203178534</v>
      </c>
      <c r="B5">
        <v>12.481929406378068</v>
      </c>
    </row>
    <row r="6" spans="1:2" x14ac:dyDescent="0.2">
      <c r="A6">
        <v>13.938953650053678</v>
      </c>
      <c r="B6">
        <v>15.849537644043696</v>
      </c>
    </row>
    <row r="7" spans="1:2" x14ac:dyDescent="0.2">
      <c r="A7">
        <v>12.720733488868071</v>
      </c>
      <c r="B7">
        <v>11.118820126889513</v>
      </c>
    </row>
    <row r="8" spans="1:2" x14ac:dyDescent="0.2">
      <c r="A8">
        <v>14.443252891482054</v>
      </c>
      <c r="B8">
        <v>13.744661783532441</v>
      </c>
    </row>
    <row r="9" spans="1:2" x14ac:dyDescent="0.2">
      <c r="A9">
        <v>13.15536904781248</v>
      </c>
      <c r="B9">
        <v>12.524858123742542</v>
      </c>
    </row>
    <row r="10" spans="1:2" x14ac:dyDescent="0.2">
      <c r="A10">
        <v>14.596193191054493</v>
      </c>
      <c r="B10">
        <v>12.607394441190332</v>
      </c>
    </row>
    <row r="11" spans="1:2" x14ac:dyDescent="0.2">
      <c r="A11">
        <v>14.212594788608055</v>
      </c>
      <c r="B11">
        <v>12.227068800358946</v>
      </c>
    </row>
    <row r="12" spans="1:2" x14ac:dyDescent="0.2">
      <c r="A12">
        <v>12.846689103051752</v>
      </c>
      <c r="B12">
        <v>10.186135184557445</v>
      </c>
    </row>
    <row r="13" spans="1:2" x14ac:dyDescent="0.2">
      <c r="A13">
        <v>11.059919627270993</v>
      </c>
      <c r="B13">
        <v>14.754446733549985</v>
      </c>
    </row>
    <row r="14" spans="1:2" x14ac:dyDescent="0.2">
      <c r="A14">
        <v>12.961784911519191</v>
      </c>
      <c r="B14">
        <v>15.08160133443538</v>
      </c>
    </row>
    <row r="15" spans="1:2" x14ac:dyDescent="0.2">
      <c r="A15">
        <v>12.905333332398861</v>
      </c>
      <c r="B15">
        <v>14.554467119030395</v>
      </c>
    </row>
    <row r="16" spans="1:2" x14ac:dyDescent="0.2">
      <c r="A16">
        <v>12.055531670735935</v>
      </c>
      <c r="B16">
        <v>11.672321414839139</v>
      </c>
    </row>
    <row r="17" spans="1:2" x14ac:dyDescent="0.2">
      <c r="A17">
        <v>13.136526378872135</v>
      </c>
      <c r="B17">
        <v>17.063248083142312</v>
      </c>
    </row>
    <row r="18" spans="1:2" x14ac:dyDescent="0.2">
      <c r="A18">
        <v>12.575483058225378</v>
      </c>
      <c r="B18">
        <v>14.5138809412871</v>
      </c>
    </row>
    <row r="19" spans="1:2" x14ac:dyDescent="0.2">
      <c r="A19">
        <v>13.633760009965378</v>
      </c>
      <c r="B19">
        <v>15.866783695191385</v>
      </c>
    </row>
    <row r="20" spans="1:2" x14ac:dyDescent="0.2">
      <c r="A20">
        <v>15.039504980163635</v>
      </c>
      <c r="B20">
        <v>13.875836271177343</v>
      </c>
    </row>
    <row r="21" spans="1:2" x14ac:dyDescent="0.2">
      <c r="A21">
        <v>14.752040927685911</v>
      </c>
      <c r="B21">
        <v>11.915052523766875</v>
      </c>
    </row>
    <row r="22" spans="1:2" x14ac:dyDescent="0.2">
      <c r="A22">
        <v>12.302886857013664</v>
      </c>
      <c r="B22">
        <v>16.12249335758856</v>
      </c>
    </row>
    <row r="23" spans="1:2" x14ac:dyDescent="0.2">
      <c r="A23">
        <v>11.888613095958299</v>
      </c>
      <c r="B23">
        <v>10.541080715856914</v>
      </c>
    </row>
    <row r="24" spans="1:2" x14ac:dyDescent="0.2">
      <c r="A24">
        <v>11.359903975890079</v>
      </c>
      <c r="B24">
        <v>14.709187308413236</v>
      </c>
    </row>
    <row r="25" spans="1:2" x14ac:dyDescent="0.2">
      <c r="A25">
        <v>11.47711211983604</v>
      </c>
      <c r="B25">
        <v>12.824604700251566</v>
      </c>
    </row>
    <row r="26" spans="1:2" x14ac:dyDescent="0.2">
      <c r="A26">
        <v>12.651102612270297</v>
      </c>
      <c r="B26">
        <v>12.94435260656547</v>
      </c>
    </row>
    <row r="27" spans="1:2" x14ac:dyDescent="0.2">
      <c r="A27">
        <v>12.258753875745661</v>
      </c>
      <c r="B27">
        <v>11.03751819369222</v>
      </c>
    </row>
    <row r="28" spans="1:2" x14ac:dyDescent="0.2">
      <c r="A28">
        <v>12.520736616450634</v>
      </c>
      <c r="B28">
        <v>13.872576541820408</v>
      </c>
    </row>
    <row r="29" spans="1:2" x14ac:dyDescent="0.2">
      <c r="A29">
        <v>13.400389596339171</v>
      </c>
      <c r="B29">
        <v>11.824651150082222</v>
      </c>
    </row>
    <row r="30" spans="1:2" x14ac:dyDescent="0.2">
      <c r="A30">
        <v>12.029076474878531</v>
      </c>
      <c r="B30">
        <v>12.939677723896516</v>
      </c>
    </row>
    <row r="31" spans="1:2" x14ac:dyDescent="0.2">
      <c r="A31">
        <v>11.927135558865849</v>
      </c>
      <c r="B31">
        <v>12.547740007336023</v>
      </c>
    </row>
    <row r="32" spans="1:2" x14ac:dyDescent="0.2">
      <c r="A32">
        <v>12.612935037094475</v>
      </c>
      <c r="B32">
        <v>13.204556056879285</v>
      </c>
    </row>
    <row r="33" spans="1:2" x14ac:dyDescent="0.2">
      <c r="A33">
        <v>12.108491150276823</v>
      </c>
      <c r="B33">
        <v>14.274474059637424</v>
      </c>
    </row>
    <row r="34" spans="1:2" x14ac:dyDescent="0.2">
      <c r="A34">
        <v>10.909848944033179</v>
      </c>
      <c r="B34">
        <v>14.099935689395608</v>
      </c>
    </row>
    <row r="35" spans="1:2" x14ac:dyDescent="0.2">
      <c r="A35">
        <v>12.849039527640763</v>
      </c>
      <c r="B35">
        <v>12.228542531038999</v>
      </c>
    </row>
    <row r="36" spans="1:2" x14ac:dyDescent="0.2">
      <c r="A36">
        <v>12.033150398622515</v>
      </c>
      <c r="B36">
        <v>12.033217903558988</v>
      </c>
    </row>
    <row r="37" spans="1:2" x14ac:dyDescent="0.2">
      <c r="A37">
        <v>12.905397741456724</v>
      </c>
      <c r="B37">
        <v>14.537646542315885</v>
      </c>
    </row>
    <row r="38" spans="1:2" x14ac:dyDescent="0.2">
      <c r="A38">
        <v>12.766865276208112</v>
      </c>
      <c r="B38">
        <v>12.862431247075023</v>
      </c>
    </row>
    <row r="39" spans="1:2" x14ac:dyDescent="0.2">
      <c r="A39">
        <v>14.329272561471203</v>
      </c>
      <c r="B39">
        <v>14.840312717802401</v>
      </c>
    </row>
    <row r="40" spans="1:2" x14ac:dyDescent="0.2">
      <c r="A40">
        <v>12.630344895699839</v>
      </c>
      <c r="B40">
        <v>12.850549952281215</v>
      </c>
    </row>
    <row r="41" spans="1:2" x14ac:dyDescent="0.2">
      <c r="A41">
        <v>14.850142609381681</v>
      </c>
      <c r="B41">
        <v>11.76329862657577</v>
      </c>
    </row>
    <row r="42" spans="1:2" x14ac:dyDescent="0.2">
      <c r="A42">
        <v>14.283072865371988</v>
      </c>
      <c r="B42">
        <v>15.859607469830998</v>
      </c>
    </row>
    <row r="43" spans="1:2" x14ac:dyDescent="0.2">
      <c r="A43">
        <v>13.855345370225216</v>
      </c>
      <c r="B43">
        <v>16.416371869311767</v>
      </c>
    </row>
    <row r="44" spans="1:2" x14ac:dyDescent="0.2">
      <c r="A44">
        <v>11.600424049560349</v>
      </c>
      <c r="B44">
        <v>14.60241906834165</v>
      </c>
    </row>
    <row r="45" spans="1:2" x14ac:dyDescent="0.2">
      <c r="A45">
        <v>12.631304896922698</v>
      </c>
      <c r="B45">
        <v>14.731855451629615</v>
      </c>
    </row>
    <row r="46" spans="1:2" x14ac:dyDescent="0.2">
      <c r="A46">
        <v>12.688127656128721</v>
      </c>
      <c r="B46">
        <v>12.960356133958641</v>
      </c>
    </row>
    <row r="47" spans="1:2" x14ac:dyDescent="0.2">
      <c r="A47">
        <v>12.876089416364074</v>
      </c>
      <c r="B47">
        <v>12.914970397134587</v>
      </c>
    </row>
    <row r="48" spans="1:2" x14ac:dyDescent="0.2">
      <c r="A48">
        <v>11.958988259067247</v>
      </c>
      <c r="B48">
        <v>13.346120418058005</v>
      </c>
    </row>
    <row r="49" spans="1:2" x14ac:dyDescent="0.2">
      <c r="A49">
        <v>12.474853457417385</v>
      </c>
      <c r="B49">
        <v>11.888759911572434</v>
      </c>
    </row>
    <row r="50" spans="1:2" x14ac:dyDescent="0.2">
      <c r="A50">
        <v>12.569421542622825</v>
      </c>
      <c r="B50">
        <v>11.203026750749641</v>
      </c>
    </row>
    <row r="51" spans="1:2" x14ac:dyDescent="0.2">
      <c r="A51">
        <v>10.804271351244459</v>
      </c>
      <c r="B51">
        <v>11.620601554027928</v>
      </c>
    </row>
    <row r="52" spans="1:2" x14ac:dyDescent="0.2">
      <c r="A52">
        <v>12.27559464127501</v>
      </c>
      <c r="B52">
        <v>14.266980156998693</v>
      </c>
    </row>
    <row r="53" spans="1:2" x14ac:dyDescent="0.2">
      <c r="A53">
        <v>9.7565166316789824</v>
      </c>
      <c r="B53">
        <v>8.2169999146349859</v>
      </c>
    </row>
    <row r="54" spans="1:2" x14ac:dyDescent="0.2">
      <c r="A54">
        <v>11.121757839759587</v>
      </c>
      <c r="B54">
        <v>12.271783939928039</v>
      </c>
    </row>
    <row r="55" spans="1:2" x14ac:dyDescent="0.2">
      <c r="A55">
        <v>12.835794656832807</v>
      </c>
      <c r="B55">
        <v>12.987734179683621</v>
      </c>
    </row>
    <row r="56" spans="1:2" x14ac:dyDescent="0.2">
      <c r="A56">
        <v>16.191026347262177</v>
      </c>
      <c r="B56">
        <v>10.373479152351226</v>
      </c>
    </row>
    <row r="57" spans="1:2" x14ac:dyDescent="0.2">
      <c r="A57">
        <v>12.295186737373395</v>
      </c>
      <c r="B57">
        <v>14.928454438093443</v>
      </c>
    </row>
    <row r="58" spans="1:2" x14ac:dyDescent="0.2">
      <c r="A58">
        <v>13.012447577535438</v>
      </c>
      <c r="B58">
        <v>11.739322132630766</v>
      </c>
    </row>
    <row r="59" spans="1:2" x14ac:dyDescent="0.2">
      <c r="A59">
        <v>15.450888911991113</v>
      </c>
      <c r="B59">
        <v>15.828303689383109</v>
      </c>
    </row>
    <row r="60" spans="1:2" x14ac:dyDescent="0.2">
      <c r="A60">
        <v>12.332208946809425</v>
      </c>
      <c r="B60">
        <v>12.571296449989797</v>
      </c>
    </row>
    <row r="61" spans="1:2" x14ac:dyDescent="0.2">
      <c r="A61">
        <v>9.8054204286704998</v>
      </c>
      <c r="B61">
        <v>14.894531293662542</v>
      </c>
    </row>
    <row r="62" spans="1:2" x14ac:dyDescent="0.2">
      <c r="A62">
        <v>11.843738549166737</v>
      </c>
      <c r="B62">
        <v>11.357713836341544</v>
      </c>
    </row>
    <row r="63" spans="1:2" x14ac:dyDescent="0.2">
      <c r="A63">
        <v>13.520942378856443</v>
      </c>
      <c r="B63">
        <v>13.670113048413585</v>
      </c>
    </row>
    <row r="64" spans="1:2" x14ac:dyDescent="0.2">
      <c r="A64">
        <v>11.452032768924285</v>
      </c>
      <c r="B64">
        <v>15.446458379855111</v>
      </c>
    </row>
    <row r="65" spans="1:2" x14ac:dyDescent="0.2">
      <c r="A65">
        <v>9.7376861204820688</v>
      </c>
      <c r="B65">
        <v>10.820583495147179</v>
      </c>
    </row>
    <row r="66" spans="1:2" x14ac:dyDescent="0.2">
      <c r="A66">
        <v>13.831014121244522</v>
      </c>
      <c r="B66">
        <v>10.911901358663817</v>
      </c>
    </row>
    <row r="67" spans="1:2" x14ac:dyDescent="0.2">
      <c r="A67">
        <v>12.961368788173667</v>
      </c>
      <c r="B67">
        <v>11.481918672194853</v>
      </c>
    </row>
    <row r="68" spans="1:2" x14ac:dyDescent="0.2">
      <c r="A68">
        <v>14.764455380570041</v>
      </c>
      <c r="B68">
        <v>13.459901137396638</v>
      </c>
    </row>
    <row r="69" spans="1:2" x14ac:dyDescent="0.2">
      <c r="A69">
        <v>11.635508753017486</v>
      </c>
      <c r="B69">
        <v>14.408528938387933</v>
      </c>
    </row>
    <row r="70" spans="1:2" x14ac:dyDescent="0.2">
      <c r="A70">
        <v>12.688999293114039</v>
      </c>
      <c r="B70">
        <v>11.509087924998411</v>
      </c>
    </row>
    <row r="71" spans="1:2" x14ac:dyDescent="0.2">
      <c r="A71">
        <v>13.407627276909539</v>
      </c>
      <c r="B71">
        <v>11.664499186069325</v>
      </c>
    </row>
    <row r="72" spans="1:2" x14ac:dyDescent="0.2">
      <c r="A72">
        <v>12.291455525638876</v>
      </c>
      <c r="B72">
        <v>16.486682468953408</v>
      </c>
    </row>
    <row r="73" spans="1:2" x14ac:dyDescent="0.2">
      <c r="A73">
        <v>10.9630371155787</v>
      </c>
      <c r="B73">
        <v>13.233109473207891</v>
      </c>
    </row>
    <row r="74" spans="1:2" x14ac:dyDescent="0.2">
      <c r="A74">
        <v>13.550397632102769</v>
      </c>
      <c r="B74">
        <v>14.972842312530986</v>
      </c>
    </row>
    <row r="75" spans="1:2" x14ac:dyDescent="0.2">
      <c r="A75">
        <v>12.632322349869629</v>
      </c>
      <c r="B75">
        <v>12.445164003740949</v>
      </c>
    </row>
    <row r="76" spans="1:2" x14ac:dyDescent="0.2">
      <c r="A76">
        <v>13.658340564151725</v>
      </c>
      <c r="B76">
        <v>13.345096526237631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9C55-8D4C-5A49-84DA-84A544BD0186}">
  <dimension ref="A2:K11"/>
  <sheetViews>
    <sheetView workbookViewId="0">
      <selection activeCell="H16" sqref="H16"/>
    </sheetView>
  </sheetViews>
  <sheetFormatPr baseColWidth="10" defaultRowHeight="16" x14ac:dyDescent="0.2"/>
  <cols>
    <col min="2" max="2" width="12.5" bestFit="1" customWidth="1"/>
    <col min="5" max="5" width="12.5" bestFit="1" customWidth="1"/>
    <col min="7" max="7" width="12.5" bestFit="1" customWidth="1"/>
    <col min="9" max="9" width="11.6640625" bestFit="1" customWidth="1"/>
    <col min="11" max="11" width="12.5" bestFit="1" customWidth="1"/>
  </cols>
  <sheetData>
    <row r="2" spans="1:11" x14ac:dyDescent="0.2">
      <c r="A2" t="s">
        <v>17</v>
      </c>
      <c r="B2" t="s">
        <v>18</v>
      </c>
      <c r="D2" s="55" t="s">
        <v>19</v>
      </c>
      <c r="E2" s="56"/>
      <c r="F2" s="55" t="s">
        <v>20</v>
      </c>
      <c r="G2" s="56"/>
      <c r="I2" s="5"/>
      <c r="J2" s="6" t="s">
        <v>17</v>
      </c>
      <c r="K2" s="7" t="s">
        <v>18</v>
      </c>
    </row>
    <row r="3" spans="1:11" x14ac:dyDescent="0.2">
      <c r="A3">
        <v>7</v>
      </c>
      <c r="B3">
        <v>3</v>
      </c>
      <c r="D3" s="14" t="s">
        <v>17</v>
      </c>
      <c r="E3" s="15" t="s">
        <v>18</v>
      </c>
      <c r="F3" s="14" t="s">
        <v>17</v>
      </c>
      <c r="G3" s="15" t="s">
        <v>18</v>
      </c>
      <c r="I3" s="8" t="s">
        <v>21</v>
      </c>
      <c r="J3" s="5">
        <f>COUNT(D4:D8)</f>
        <v>5</v>
      </c>
      <c r="K3" s="7">
        <f>COUNT(E4:E8)</f>
        <v>5</v>
      </c>
    </row>
    <row r="4" spans="1:11" x14ac:dyDescent="0.2">
      <c r="A4">
        <v>5</v>
      </c>
      <c r="B4">
        <v>6</v>
      </c>
      <c r="D4">
        <v>7</v>
      </c>
      <c r="E4">
        <v>3</v>
      </c>
      <c r="F4" s="12">
        <f>_xlfn.RANK.AVG(D4,$D$4:$E$8,1)</f>
        <v>9</v>
      </c>
      <c r="G4" s="12">
        <f t="shared" ref="G4:G8" si="0">_xlfn.RANK.AVG(E4,$D$4:$E$8,1)</f>
        <v>3</v>
      </c>
      <c r="I4" s="8" t="s">
        <v>22</v>
      </c>
      <c r="J4" s="8">
        <f>SUM(F4:F8)</f>
        <v>37</v>
      </c>
      <c r="K4" s="9">
        <f>SUM(G4:G8)</f>
        <v>18</v>
      </c>
    </row>
    <row r="5" spans="1:11" x14ac:dyDescent="0.2">
      <c r="A5">
        <v>6</v>
      </c>
      <c r="B5">
        <v>4</v>
      </c>
      <c r="D5">
        <v>5</v>
      </c>
      <c r="E5">
        <v>6</v>
      </c>
      <c r="F5" s="12">
        <f t="shared" ref="F5:F8" si="1">_xlfn.RANK.AVG(D5,$D$4:$E$8,1)</f>
        <v>6</v>
      </c>
      <c r="G5" s="12">
        <f t="shared" si="0"/>
        <v>7.5</v>
      </c>
      <c r="I5" s="8" t="s">
        <v>23</v>
      </c>
      <c r="J5" s="8">
        <f>J3*K3+(J3*(J3+1))/2-J4</f>
        <v>3</v>
      </c>
      <c r="K5" s="9">
        <f>J3*K3+(K3*(K3+1))/2-K4</f>
        <v>22</v>
      </c>
    </row>
    <row r="6" spans="1:11" x14ac:dyDescent="0.2">
      <c r="A6">
        <v>4</v>
      </c>
      <c r="B6">
        <v>2</v>
      </c>
      <c r="D6">
        <v>6</v>
      </c>
      <c r="E6">
        <v>4</v>
      </c>
      <c r="F6" s="12">
        <f t="shared" si="1"/>
        <v>7.5</v>
      </c>
      <c r="G6" s="12">
        <f t="shared" si="0"/>
        <v>4.5</v>
      </c>
      <c r="I6" s="10" t="s">
        <v>24</v>
      </c>
      <c r="J6" s="10">
        <f>MIN(J5,K5)</f>
        <v>3</v>
      </c>
      <c r="K6" s="11"/>
    </row>
    <row r="7" spans="1:11" x14ac:dyDescent="0.2">
      <c r="A7">
        <v>12</v>
      </c>
      <c r="B7">
        <v>1</v>
      </c>
      <c r="D7">
        <v>4</v>
      </c>
      <c r="E7">
        <v>2</v>
      </c>
      <c r="F7" s="12">
        <f t="shared" si="1"/>
        <v>4.5</v>
      </c>
      <c r="G7" s="12">
        <f t="shared" si="0"/>
        <v>2</v>
      </c>
    </row>
    <row r="8" spans="1:11" x14ac:dyDescent="0.2">
      <c r="D8">
        <v>12</v>
      </c>
      <c r="E8">
        <v>1</v>
      </c>
      <c r="F8" s="12">
        <f t="shared" si="1"/>
        <v>10</v>
      </c>
      <c r="G8" s="12">
        <f t="shared" si="0"/>
        <v>1</v>
      </c>
    </row>
    <row r="9" spans="1:11" x14ac:dyDescent="0.2">
      <c r="D9" s="12"/>
      <c r="E9" s="12"/>
      <c r="F9" s="13"/>
      <c r="G9" s="13"/>
    </row>
    <row r="10" spans="1:11" x14ac:dyDescent="0.2">
      <c r="D10" s="12"/>
      <c r="E10" s="12"/>
      <c r="F10" s="12"/>
      <c r="G10" s="12"/>
    </row>
    <row r="11" spans="1:11" x14ac:dyDescent="0.2">
      <c r="D11" s="12"/>
      <c r="E11" s="12"/>
      <c r="F11" s="12"/>
      <c r="G11" s="12"/>
    </row>
  </sheetData>
  <mergeCells count="2">
    <mergeCell ref="D2:E2"/>
    <mergeCell ref="F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A430-29A7-8642-83DB-FF329F17CEC9}">
  <dimension ref="B2:E7"/>
  <sheetViews>
    <sheetView workbookViewId="0">
      <selection activeCell="J7" sqref="J7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4" max="4" width="19.1640625" bestFit="1" customWidth="1"/>
    <col min="5" max="5" width="12.33203125" bestFit="1" customWidth="1"/>
  </cols>
  <sheetData>
    <row r="2" spans="2:5" x14ac:dyDescent="0.2">
      <c r="B2" s="14" t="s">
        <v>25</v>
      </c>
      <c r="C2" s="16" t="s">
        <v>26</v>
      </c>
      <c r="D2" s="16" t="s">
        <v>27</v>
      </c>
      <c r="E2" s="15" t="s">
        <v>28</v>
      </c>
    </row>
    <row r="3" spans="2:5" x14ac:dyDescent="0.2">
      <c r="B3" s="5">
        <v>8</v>
      </c>
      <c r="C3" s="6">
        <v>2</v>
      </c>
      <c r="D3" s="6">
        <v>3</v>
      </c>
      <c r="E3" s="7">
        <v>2</v>
      </c>
    </row>
    <row r="4" spans="2:5" x14ac:dyDescent="0.2">
      <c r="B4" s="8">
        <v>9</v>
      </c>
      <c r="C4" s="12">
        <v>4</v>
      </c>
      <c r="D4" s="12">
        <v>5</v>
      </c>
      <c r="E4" s="9">
        <v>2</v>
      </c>
    </row>
    <row r="5" spans="2:5" x14ac:dyDescent="0.2">
      <c r="B5" s="8">
        <v>6</v>
      </c>
      <c r="C5" s="12">
        <v>3</v>
      </c>
      <c r="D5" s="12">
        <v>4</v>
      </c>
      <c r="E5" s="9">
        <v>-1</v>
      </c>
    </row>
    <row r="6" spans="2:5" x14ac:dyDescent="0.2">
      <c r="B6" s="8">
        <v>7</v>
      </c>
      <c r="C6" s="12">
        <v>5</v>
      </c>
      <c r="D6" s="12">
        <v>2</v>
      </c>
      <c r="E6" s="9">
        <v>0</v>
      </c>
    </row>
    <row r="7" spans="2:5" x14ac:dyDescent="0.2">
      <c r="B7" s="10">
        <v>3</v>
      </c>
      <c r="C7" s="17">
        <v>1</v>
      </c>
      <c r="D7" s="17">
        <v>3</v>
      </c>
      <c r="E7" s="1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71F-48F3-9441-8628-1965DCB603FF}">
  <dimension ref="B2:L14"/>
  <sheetViews>
    <sheetView zoomScale="88" workbookViewId="0">
      <selection activeCell="L19" sqref="L19"/>
    </sheetView>
  </sheetViews>
  <sheetFormatPr baseColWidth="10" defaultRowHeight="16" x14ac:dyDescent="0.2"/>
  <cols>
    <col min="3" max="3" width="13.5" bestFit="1" customWidth="1"/>
    <col min="4" max="5" width="14.5" bestFit="1" customWidth="1"/>
    <col min="7" max="7" width="13.5" bestFit="1" customWidth="1"/>
    <col min="8" max="9" width="14.5" bestFit="1" customWidth="1"/>
  </cols>
  <sheetData>
    <row r="2" spans="2:12" x14ac:dyDescent="0.2">
      <c r="G2" t="s">
        <v>20</v>
      </c>
      <c r="K2" t="s">
        <v>30</v>
      </c>
    </row>
    <row r="3" spans="2:12" x14ac:dyDescent="0.2">
      <c r="C3" s="14" t="s">
        <v>31</v>
      </c>
      <c r="D3" s="16" t="s">
        <v>32</v>
      </c>
      <c r="E3" s="15" t="s">
        <v>33</v>
      </c>
      <c r="G3" s="14" t="s">
        <v>31</v>
      </c>
      <c r="H3" s="16" t="s">
        <v>32</v>
      </c>
      <c r="I3" s="15" t="s">
        <v>33</v>
      </c>
      <c r="K3" t="s">
        <v>34</v>
      </c>
      <c r="L3">
        <f>COUNT(C4:E8)</f>
        <v>12</v>
      </c>
    </row>
    <row r="4" spans="2:12" x14ac:dyDescent="0.2">
      <c r="C4" s="8">
        <v>3.1</v>
      </c>
      <c r="D4">
        <v>3.8</v>
      </c>
      <c r="E4" s="9">
        <v>4</v>
      </c>
      <c r="G4" s="5">
        <f>_xlfn.RANK.AVG(C4,$C$4:$E$8,1)</f>
        <v>4</v>
      </c>
      <c r="H4" s="18">
        <f t="shared" ref="H4:I8" si="0">_xlfn.RANK.AVG(D4,$C$4:$E$8,1)</f>
        <v>6</v>
      </c>
      <c r="I4" s="7">
        <f t="shared" si="0"/>
        <v>7</v>
      </c>
      <c r="K4" s="19" t="s">
        <v>35</v>
      </c>
      <c r="L4" s="19">
        <f>12/(L3*(L3+1))*(G9^2/C9+H9^2/D9+I9^2/E9)-3*(L3+1)</f>
        <v>7.5230769230769212</v>
      </c>
    </row>
    <row r="5" spans="2:12" x14ac:dyDescent="0.2">
      <c r="C5" s="8">
        <v>2.6</v>
      </c>
      <c r="D5">
        <v>4.0999999999999996</v>
      </c>
      <c r="E5" s="9">
        <v>5.5</v>
      </c>
      <c r="G5" s="8">
        <f t="shared" ref="G5:G6" si="1">_xlfn.RANK.AVG(C5,$C$4:$E$8,1)</f>
        <v>1</v>
      </c>
      <c r="H5" s="20">
        <f t="shared" si="0"/>
        <v>8</v>
      </c>
      <c r="I5" s="9">
        <f t="shared" si="0"/>
        <v>12</v>
      </c>
    </row>
    <row r="6" spans="2:12" x14ac:dyDescent="0.2">
      <c r="C6" s="8">
        <v>2.9</v>
      </c>
      <c r="D6">
        <v>2.9</v>
      </c>
      <c r="E6" s="9">
        <v>5</v>
      </c>
      <c r="G6" s="8">
        <f t="shared" si="1"/>
        <v>2.5</v>
      </c>
      <c r="H6" s="20">
        <f t="shared" si="0"/>
        <v>2.5</v>
      </c>
      <c r="I6" s="9">
        <f t="shared" si="0"/>
        <v>11</v>
      </c>
    </row>
    <row r="7" spans="2:12" x14ac:dyDescent="0.2">
      <c r="C7" s="8"/>
      <c r="D7">
        <v>3.4</v>
      </c>
      <c r="E7" s="9">
        <v>4.8</v>
      </c>
      <c r="G7" s="8"/>
      <c r="H7" s="20">
        <f t="shared" si="0"/>
        <v>5</v>
      </c>
      <c r="I7" s="9">
        <f t="shared" si="0"/>
        <v>10</v>
      </c>
    </row>
    <row r="8" spans="2:12" x14ac:dyDescent="0.2">
      <c r="C8" s="10"/>
      <c r="D8" s="17">
        <v>4.2</v>
      </c>
      <c r="E8" s="11"/>
      <c r="G8" s="10"/>
      <c r="H8" s="21">
        <f t="shared" si="0"/>
        <v>9</v>
      </c>
      <c r="I8" s="11"/>
    </row>
    <row r="9" spans="2:12" x14ac:dyDescent="0.2">
      <c r="B9" t="s">
        <v>21</v>
      </c>
      <c r="C9">
        <f>COUNT(C4:C8)</f>
        <v>3</v>
      </c>
      <c r="D9">
        <f t="shared" ref="D9:E9" si="2">COUNT(D4:D8)</f>
        <v>5</v>
      </c>
      <c r="E9">
        <f t="shared" si="2"/>
        <v>4</v>
      </c>
      <c r="G9">
        <f>SUM(G4:G8)</f>
        <v>7.5</v>
      </c>
      <c r="H9">
        <f t="shared" ref="H9:I9" si="3">SUM(H4:H8)</f>
        <v>30.5</v>
      </c>
      <c r="I9">
        <f t="shared" si="3"/>
        <v>40</v>
      </c>
    </row>
    <row r="12" spans="2:12" x14ac:dyDescent="0.2">
      <c r="B12" t="s">
        <v>36</v>
      </c>
      <c r="C12">
        <f>MEDIAN(C4:C6)</f>
        <v>2.9</v>
      </c>
      <c r="D12">
        <f>MEDIAN(D4:D8)</f>
        <v>3.8</v>
      </c>
      <c r="E12">
        <f>MEDIAN(E4:E7)</f>
        <v>4.9000000000000004</v>
      </c>
    </row>
    <row r="13" spans="2:12" x14ac:dyDescent="0.2">
      <c r="B13" t="s">
        <v>5</v>
      </c>
      <c r="C13">
        <f>AVERAGE(C4:C8)</f>
        <v>2.8666666666666667</v>
      </c>
      <c r="D13">
        <f t="shared" ref="D13:E13" si="4">AVERAGE(D4:D8)</f>
        <v>3.6799999999999997</v>
      </c>
      <c r="E13">
        <f t="shared" si="4"/>
        <v>4.8250000000000002</v>
      </c>
    </row>
    <row r="14" spans="2:12" x14ac:dyDescent="0.2">
      <c r="B14" t="s">
        <v>37</v>
      </c>
      <c r="C14">
        <f>_xlfn.STDEV.S(C4:C8)</f>
        <v>0.25166114784235832</v>
      </c>
      <c r="D14">
        <f t="shared" ref="D14:E14" si="5">_xlfn.STDEV.S(D4:D8)</f>
        <v>0.53572380943915732</v>
      </c>
      <c r="E14">
        <f t="shared" si="5"/>
        <v>0.62383224240709401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qq-plot1</vt:lpstr>
      <vt:lpstr>qq-plot2</vt:lpstr>
      <vt:lpstr>intervalo_confianza</vt:lpstr>
      <vt:lpstr>contraste</vt:lpstr>
      <vt:lpstr>t.test indep1</vt:lpstr>
      <vt:lpstr>t.test indep2</vt:lpstr>
      <vt:lpstr>Mann-Withney</vt:lpstr>
      <vt:lpstr>anova de un factor</vt:lpstr>
      <vt:lpstr>kruskal-wallis1</vt:lpstr>
      <vt:lpstr>kruskal-wallis2</vt:lpstr>
      <vt:lpstr>t-test depend</vt:lpstr>
      <vt:lpstr>correlación r</vt:lpstr>
      <vt:lpstr>spearman</vt:lpstr>
      <vt:lpstr>chi-cuadrado</vt:lpstr>
      <vt:lpstr>fisher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MANZANO MOZO</dc:creator>
  <cp:lastModifiedBy>FCO. JAVIER MANZANO MOZO</cp:lastModifiedBy>
  <dcterms:created xsi:type="dcterms:W3CDTF">2019-07-23T15:31:28Z</dcterms:created>
  <dcterms:modified xsi:type="dcterms:W3CDTF">2022-08-10T07:23:20Z</dcterms:modified>
</cp:coreProperties>
</file>