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<sst xmlns="http://schemas.openxmlformats.org/spreadsheetml/2006/main" count="22" uniqueCount="20">
  <si>
    <t>Default probability</t>
  </si>
  <si>
    <t>recovery rate</t>
  </si>
  <si>
    <t>Yield/Cost of finance or may be risk free r</t>
  </si>
  <si>
    <t>duration</t>
  </si>
  <si>
    <t>Assume: Deafults occur mid year</t>
  </si>
  <si>
    <t>It can be any period of time in a year</t>
  </si>
  <si>
    <t>Mid year default
prob</t>
  </si>
  <si>
    <t>year</t>
  </si>
  <si>
    <t>Probability of 
default</t>
  </si>
  <si>
    <t>Probability of 
survival</t>
  </si>
  <si>
    <t>Discount factor</t>
  </si>
  <si>
    <t>DCF given
no default</t>
  </si>
  <si>
    <t>swap rate
given default</t>
  </si>
  <si>
    <t>DCF given 
default</t>
  </si>
  <si>
    <t>Payable given
default</t>
  </si>
  <si>
    <t>DCF (payable
given default)</t>
  </si>
  <si>
    <t>Expected payable DCF</t>
  </si>
  <si>
    <t>Expected Recieved premium</t>
  </si>
  <si>
    <t>Equilibrium swap rate</t>
  </si>
  <si>
    <t>Expected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</si>
</sst>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0" fontId="1" numFmtId="10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</cols>
  <sheetData>
    <row r="2">
      <c r="A2" s="1" t="s">
        <v>0</v>
      </c>
      <c r="B2" s="2">
        <v>0.02</v>
      </c>
    </row>
    <row r="3">
      <c r="A3" s="1" t="s">
        <v>1</v>
      </c>
      <c r="B3" s="2">
        <v>0.25</v>
      </c>
    </row>
    <row r="4">
      <c r="A4" s="1" t="s">
        <v>2</v>
      </c>
      <c r="B4" s="2">
        <v>0.06</v>
      </c>
    </row>
    <row r="5">
      <c r="A5" s="1" t="s">
        <v>3</v>
      </c>
      <c r="B5" s="1">
        <v>6.0</v>
      </c>
    </row>
    <row r="6">
      <c r="A6" s="1" t="s">
        <v>4</v>
      </c>
      <c r="B6" s="1" t="s">
        <v>5</v>
      </c>
    </row>
    <row r="7">
      <c r="F7" s="1" t="s">
        <v>6</v>
      </c>
    </row>
    <row r="8" ht="49.5" customHeight="1">
      <c r="A8" s="3" t="s">
        <v>7</v>
      </c>
      <c r="B8" s="3" t="s">
        <v>8</v>
      </c>
      <c r="C8" s="3" t="s">
        <v>9</v>
      </c>
      <c r="D8" s="4" t="s">
        <v>10</v>
      </c>
      <c r="E8" s="5" t="s">
        <v>11</v>
      </c>
      <c r="F8" s="3" t="s">
        <v>12</v>
      </c>
      <c r="G8" s="4" t="s">
        <v>10</v>
      </c>
      <c r="H8" s="5" t="s">
        <v>13</v>
      </c>
      <c r="I8" s="3" t="s">
        <v>14</v>
      </c>
      <c r="J8" s="4" t="s">
        <v>10</v>
      </c>
      <c r="K8" s="5" t="s">
        <v>15</v>
      </c>
    </row>
    <row r="9">
      <c r="A9" s="1">
        <v>1.0</v>
      </c>
      <c r="B9" s="6">
        <f>$B$2</f>
        <v>0.02</v>
      </c>
      <c r="C9" s="6">
        <f>1-B9</f>
        <v>0.98</v>
      </c>
      <c r="D9" s="7">
        <f t="shared" ref="D9:D14" si="1">EXP(-$B$4*A9)</f>
        <v>0.9417645336</v>
      </c>
      <c r="E9" s="7">
        <f t="shared" ref="E9:E14" si="2">D9*C9</f>
        <v>0.9229292429</v>
      </c>
      <c r="F9" s="7">
        <f t="shared" ref="F9:F14" si="3">B9/2</f>
        <v>0.01</v>
      </c>
      <c r="G9" s="7">
        <f t="shared" ref="G9:G14" si="4">exp(-$B$4*(A9-0.5))</f>
        <v>0.9704455335</v>
      </c>
      <c r="H9" s="7">
        <f t="shared" ref="H9:H14" si="5">F9*G9</f>
        <v>0.009704455335</v>
      </c>
      <c r="I9" s="7">
        <f t="shared" ref="I9:I14" si="6">B9*(1-$B$3)</f>
        <v>0.015</v>
      </c>
      <c r="J9" s="7">
        <f t="shared" ref="J9:J14" si="7">G9</f>
        <v>0.9704455335</v>
      </c>
      <c r="K9" s="7">
        <f t="shared" ref="K9:K14" si="8">J9*I9</f>
        <v>0.014556683</v>
      </c>
    </row>
    <row r="10">
      <c r="A10" s="1">
        <v>2.0</v>
      </c>
      <c r="B10" s="6">
        <f t="shared" ref="B10:B14" si="9">C9*$B$2</f>
        <v>0.0196</v>
      </c>
      <c r="C10" s="6">
        <f t="shared" ref="C10:C14" si="10">C9-B10</f>
        <v>0.9604</v>
      </c>
      <c r="D10" s="7">
        <f t="shared" si="1"/>
        <v>0.8869204367</v>
      </c>
      <c r="E10" s="7">
        <f t="shared" si="2"/>
        <v>0.8517983874</v>
      </c>
      <c r="F10" s="7">
        <f t="shared" si="3"/>
        <v>0.0098</v>
      </c>
      <c r="G10" s="7">
        <f t="shared" si="4"/>
        <v>0.9139311853</v>
      </c>
      <c r="H10" s="7">
        <f t="shared" si="5"/>
        <v>0.008956525616</v>
      </c>
      <c r="I10" s="7">
        <f t="shared" si="6"/>
        <v>0.0147</v>
      </c>
      <c r="J10" s="7">
        <f t="shared" si="7"/>
        <v>0.9139311853</v>
      </c>
      <c r="K10" s="7">
        <f t="shared" si="8"/>
        <v>0.01343478842</v>
      </c>
    </row>
    <row r="11">
      <c r="A11" s="1">
        <v>3.0</v>
      </c>
      <c r="B11" s="6">
        <f t="shared" si="9"/>
        <v>0.019208</v>
      </c>
      <c r="C11" s="6">
        <f t="shared" si="10"/>
        <v>0.941192</v>
      </c>
      <c r="D11" s="7">
        <f t="shared" si="1"/>
        <v>0.8352702114</v>
      </c>
      <c r="E11" s="7">
        <f t="shared" si="2"/>
        <v>0.7861496408</v>
      </c>
      <c r="F11" s="7">
        <f t="shared" si="3"/>
        <v>0.009604</v>
      </c>
      <c r="G11" s="7">
        <f t="shared" si="4"/>
        <v>0.8607079764</v>
      </c>
      <c r="H11" s="7">
        <f t="shared" si="5"/>
        <v>0.008266239406</v>
      </c>
      <c r="I11" s="7">
        <f t="shared" si="6"/>
        <v>0.014406</v>
      </c>
      <c r="J11" s="7">
        <f t="shared" si="7"/>
        <v>0.8607079764</v>
      </c>
      <c r="K11" s="7">
        <f t="shared" si="8"/>
        <v>0.01239935911</v>
      </c>
    </row>
    <row r="12">
      <c r="A12" s="1">
        <v>4.0</v>
      </c>
      <c r="B12" s="6">
        <f t="shared" si="9"/>
        <v>0.01882384</v>
      </c>
      <c r="C12" s="6">
        <f t="shared" si="10"/>
        <v>0.92236816</v>
      </c>
      <c r="D12" s="7">
        <f t="shared" si="1"/>
        <v>0.7866278611</v>
      </c>
      <c r="E12" s="7">
        <f t="shared" si="2"/>
        <v>0.7255604928</v>
      </c>
      <c r="F12" s="7">
        <f t="shared" si="3"/>
        <v>0.00941192</v>
      </c>
      <c r="G12" s="7">
        <f t="shared" si="4"/>
        <v>0.810584246</v>
      </c>
      <c r="H12" s="7">
        <f t="shared" si="5"/>
        <v>0.007629154076</v>
      </c>
      <c r="I12" s="7">
        <f t="shared" si="6"/>
        <v>0.01411788</v>
      </c>
      <c r="J12" s="7">
        <f t="shared" si="7"/>
        <v>0.810584246</v>
      </c>
      <c r="K12" s="7">
        <f t="shared" si="8"/>
        <v>0.01144373111</v>
      </c>
    </row>
    <row r="13">
      <c r="A13" s="1">
        <v>5.0</v>
      </c>
      <c r="B13" s="6">
        <f t="shared" si="9"/>
        <v>0.0184473632</v>
      </c>
      <c r="C13" s="6">
        <f t="shared" si="10"/>
        <v>0.9039207968</v>
      </c>
      <c r="D13" s="7">
        <f t="shared" si="1"/>
        <v>0.7408182207</v>
      </c>
      <c r="E13" s="7">
        <f t="shared" si="2"/>
        <v>0.6696409963</v>
      </c>
      <c r="F13" s="7">
        <f t="shared" si="3"/>
        <v>0.0092236816</v>
      </c>
      <c r="G13" s="7">
        <f t="shared" si="4"/>
        <v>0.7633794943</v>
      </c>
      <c r="H13" s="7">
        <f t="shared" si="5"/>
        <v>0.007041169396</v>
      </c>
      <c r="I13" s="7">
        <f t="shared" si="6"/>
        <v>0.0138355224</v>
      </c>
      <c r="J13" s="7">
        <f t="shared" si="7"/>
        <v>0.7633794943</v>
      </c>
      <c r="K13" s="7">
        <f t="shared" si="8"/>
        <v>0.01056175409</v>
      </c>
    </row>
    <row r="14">
      <c r="A14" s="1">
        <v>6.0</v>
      </c>
      <c r="B14" s="6">
        <f t="shared" si="9"/>
        <v>0.01807841594</v>
      </c>
      <c r="C14" s="6">
        <f t="shared" si="10"/>
        <v>0.8858423809</v>
      </c>
      <c r="D14" s="7">
        <f t="shared" si="1"/>
        <v>0.6976763261</v>
      </c>
      <c r="E14" s="7">
        <f t="shared" si="2"/>
        <v>0.6180312578</v>
      </c>
      <c r="F14" s="7">
        <f t="shared" si="3"/>
        <v>0.009039207968</v>
      </c>
      <c r="G14" s="7">
        <f t="shared" si="4"/>
        <v>0.7189237334</v>
      </c>
      <c r="H14" s="7">
        <f t="shared" si="5"/>
        <v>0.00649850114</v>
      </c>
      <c r="I14" s="7">
        <f t="shared" si="6"/>
        <v>0.01355881195</v>
      </c>
      <c r="J14" s="7">
        <f t="shared" si="7"/>
        <v>0.7189237334</v>
      </c>
      <c r="K14" s="7">
        <f t="shared" si="8"/>
        <v>0.009747751709</v>
      </c>
    </row>
    <row r="15">
      <c r="A15" s="1"/>
    </row>
    <row r="16">
      <c r="A16" s="1"/>
      <c r="E16" s="7">
        <f>sum(E9:E14)</f>
        <v>4.574110018</v>
      </c>
      <c r="H16" s="7">
        <f>SUM(H9:H14)</f>
        <v>0.04809604497</v>
      </c>
      <c r="K16" s="7">
        <f>SUM(K9:K14)</f>
        <v>0.07214406745</v>
      </c>
    </row>
    <row r="17">
      <c r="A17" s="1" t="s">
        <v>16</v>
      </c>
      <c r="B17" s="8">
        <f>K16</f>
        <v>0.07214406745</v>
      </c>
    </row>
    <row r="18">
      <c r="A18" s="1" t="s">
        <v>17</v>
      </c>
      <c r="B18" s="7">
        <f>E16+H16</f>
        <v>4.622206063</v>
      </c>
    </row>
    <row r="20">
      <c r="A20" s="1" t="s">
        <v>18</v>
      </c>
      <c r="B20" s="9">
        <f>B17/B18*10000</f>
        <v>156.0814608</v>
      </c>
    </row>
    <row r="22">
      <c r="A22" s="1" t="s">
        <v>19</v>
      </c>
      <c r="B22" s="7">
        <f>B20*B18/10000-B17</f>
        <v>0</v>
      </c>
    </row>
  </sheetData>
  <drawing r:id="rId1"/>
</worksheet>
</file>