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andwich\Khối văn phòng\Thống kê\thang_7\"/>
    </mc:Choice>
  </mc:AlternateContent>
  <xr:revisionPtr revIDLastSave="0" documentId="13_ncr:1_{BD965758-2058-408A-BC84-8E12F0925D4D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dim_nhanvien" sheetId="1" r:id="rId1"/>
    <sheet name="Diem_danh" sheetId="3" r:id="rId2"/>
    <sheet name="dim_kpi" sheetId="2" r:id="rId3"/>
  </sheets>
  <definedNames>
    <definedName name="kpi">Table2[]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J15" i="3" s="1"/>
  <c r="H16" i="3"/>
  <c r="H17" i="3"/>
  <c r="J17" i="3" s="1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J31" i="3" s="1"/>
  <c r="H32" i="3"/>
  <c r="J32" i="3" s="1"/>
  <c r="H33" i="3"/>
  <c r="J33" i="3" s="1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J48" i="3" s="1"/>
  <c r="H49" i="3"/>
  <c r="J49" i="3" s="1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J63" i="3" s="1"/>
  <c r="H64" i="3"/>
  <c r="J64" i="3" s="1"/>
  <c r="H65" i="3"/>
  <c r="J65" i="3" s="1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J79" i="3" s="1"/>
  <c r="H80" i="3"/>
  <c r="H81" i="3"/>
  <c r="J81" i="3" s="1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J95" i="3" s="1"/>
  <c r="H96" i="3"/>
  <c r="J96" i="3" s="1"/>
  <c r="H97" i="3"/>
  <c r="J97" i="3" s="1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J111" i="3" s="1"/>
  <c r="H112" i="3"/>
  <c r="J112" i="3" s="1"/>
  <c r="H113" i="3"/>
  <c r="J113" i="3" s="1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J127" i="3" s="1"/>
  <c r="H128" i="3"/>
  <c r="J128" i="3" s="1"/>
  <c r="H129" i="3"/>
  <c r="J129" i="3" s="1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J144" i="3" s="1"/>
  <c r="H145" i="3"/>
  <c r="J145" i="3" s="1"/>
  <c r="H146" i="3"/>
  <c r="J146" i="3" s="1"/>
  <c r="H147" i="3"/>
  <c r="H148" i="3"/>
  <c r="H149" i="3"/>
  <c r="H150" i="3"/>
  <c r="H151" i="3"/>
  <c r="H152" i="3"/>
  <c r="H153" i="3"/>
  <c r="H154" i="3"/>
  <c r="H155" i="3"/>
  <c r="H156" i="3"/>
  <c r="H157" i="3"/>
  <c r="J47" i="3"/>
  <c r="J78" i="3"/>
  <c r="J94" i="3"/>
  <c r="J110" i="3"/>
  <c r="J142" i="3"/>
  <c r="J143" i="3"/>
  <c r="J14" i="3"/>
  <c r="J30" i="3"/>
  <c r="J46" i="3"/>
  <c r="J62" i="3"/>
  <c r="J114" i="3"/>
  <c r="J126" i="3"/>
  <c r="J130" i="3"/>
  <c r="J157" i="3"/>
  <c r="G157" i="3"/>
  <c r="F157" i="3"/>
  <c r="B157" i="3"/>
  <c r="J156" i="3"/>
  <c r="G156" i="3"/>
  <c r="F156" i="3"/>
  <c r="B156" i="3"/>
  <c r="J155" i="3"/>
  <c r="G155" i="3"/>
  <c r="F155" i="3"/>
  <c r="B155" i="3"/>
  <c r="J154" i="3"/>
  <c r="G154" i="3"/>
  <c r="F154" i="3"/>
  <c r="B154" i="3"/>
  <c r="J153" i="3"/>
  <c r="G153" i="3"/>
  <c r="F153" i="3"/>
  <c r="B153" i="3"/>
  <c r="J152" i="3"/>
  <c r="G152" i="3"/>
  <c r="F152" i="3"/>
  <c r="B152" i="3"/>
  <c r="J151" i="3"/>
  <c r="G151" i="3"/>
  <c r="F151" i="3"/>
  <c r="B151" i="3"/>
  <c r="J150" i="3"/>
  <c r="G150" i="3"/>
  <c r="F150" i="3"/>
  <c r="B150" i="3"/>
  <c r="J149" i="3"/>
  <c r="G149" i="3"/>
  <c r="F149" i="3"/>
  <c r="B149" i="3"/>
  <c r="J148" i="3"/>
  <c r="G148" i="3"/>
  <c r="F148" i="3"/>
  <c r="B148" i="3"/>
  <c r="J147" i="3"/>
  <c r="G147" i="3"/>
  <c r="F147" i="3"/>
  <c r="B147" i="3"/>
  <c r="G146" i="3"/>
  <c r="F146" i="3"/>
  <c r="B146" i="3"/>
  <c r="G145" i="3"/>
  <c r="F145" i="3"/>
  <c r="B145" i="3"/>
  <c r="G144" i="3"/>
  <c r="F144" i="3"/>
  <c r="B144" i="3"/>
  <c r="G143" i="3"/>
  <c r="F143" i="3"/>
  <c r="B143" i="3"/>
  <c r="G142" i="3"/>
  <c r="F142" i="3"/>
  <c r="B142" i="3"/>
  <c r="J141" i="3"/>
  <c r="G141" i="3"/>
  <c r="F141" i="3"/>
  <c r="B141" i="3"/>
  <c r="J140" i="3"/>
  <c r="G140" i="3"/>
  <c r="F140" i="3"/>
  <c r="B140" i="3"/>
  <c r="J139" i="3"/>
  <c r="G139" i="3"/>
  <c r="F139" i="3"/>
  <c r="B139" i="3"/>
  <c r="J138" i="3"/>
  <c r="G138" i="3"/>
  <c r="F138" i="3"/>
  <c r="B138" i="3"/>
  <c r="J137" i="3"/>
  <c r="G137" i="3"/>
  <c r="F137" i="3"/>
  <c r="B137" i="3"/>
  <c r="J136" i="3"/>
  <c r="G136" i="3"/>
  <c r="F136" i="3"/>
  <c r="B136" i="3"/>
  <c r="J135" i="3"/>
  <c r="G135" i="3"/>
  <c r="F135" i="3"/>
  <c r="B135" i="3"/>
  <c r="J134" i="3"/>
  <c r="G134" i="3"/>
  <c r="F134" i="3"/>
  <c r="B134" i="3"/>
  <c r="J133" i="3"/>
  <c r="G133" i="3"/>
  <c r="F133" i="3"/>
  <c r="B133" i="3"/>
  <c r="J132" i="3"/>
  <c r="G132" i="3"/>
  <c r="F132" i="3"/>
  <c r="B132" i="3"/>
  <c r="J131" i="3"/>
  <c r="G131" i="3"/>
  <c r="F131" i="3"/>
  <c r="B131" i="3"/>
  <c r="G130" i="3"/>
  <c r="F130" i="3"/>
  <c r="B130" i="3"/>
  <c r="G129" i="3"/>
  <c r="F129" i="3"/>
  <c r="B129" i="3"/>
  <c r="G128" i="3"/>
  <c r="F128" i="3"/>
  <c r="B128" i="3"/>
  <c r="G127" i="3"/>
  <c r="F127" i="3"/>
  <c r="B127" i="3"/>
  <c r="G126" i="3"/>
  <c r="F126" i="3"/>
  <c r="B126" i="3"/>
  <c r="J125" i="3"/>
  <c r="G125" i="3"/>
  <c r="F125" i="3"/>
  <c r="B125" i="3"/>
  <c r="J124" i="3"/>
  <c r="G124" i="3"/>
  <c r="F124" i="3"/>
  <c r="B124" i="3"/>
  <c r="J123" i="3"/>
  <c r="G123" i="3"/>
  <c r="F123" i="3"/>
  <c r="B123" i="3"/>
  <c r="J122" i="3"/>
  <c r="G122" i="3"/>
  <c r="F122" i="3"/>
  <c r="B122" i="3"/>
  <c r="J121" i="3"/>
  <c r="G121" i="3"/>
  <c r="F121" i="3"/>
  <c r="B121" i="3"/>
  <c r="J120" i="3"/>
  <c r="G120" i="3"/>
  <c r="F120" i="3"/>
  <c r="B120" i="3"/>
  <c r="J119" i="3"/>
  <c r="G119" i="3"/>
  <c r="F119" i="3"/>
  <c r="B119" i="3"/>
  <c r="J118" i="3"/>
  <c r="G118" i="3"/>
  <c r="F118" i="3"/>
  <c r="B118" i="3"/>
  <c r="J117" i="3"/>
  <c r="G117" i="3"/>
  <c r="F117" i="3"/>
  <c r="B117" i="3"/>
  <c r="J116" i="3"/>
  <c r="G116" i="3"/>
  <c r="F116" i="3"/>
  <c r="B116" i="3"/>
  <c r="J115" i="3"/>
  <c r="G115" i="3"/>
  <c r="F115" i="3"/>
  <c r="B115" i="3"/>
  <c r="G114" i="3"/>
  <c r="F114" i="3"/>
  <c r="B114" i="3"/>
  <c r="G113" i="3"/>
  <c r="F113" i="3"/>
  <c r="B113" i="3"/>
  <c r="G112" i="3"/>
  <c r="F112" i="3"/>
  <c r="B112" i="3"/>
  <c r="G111" i="3"/>
  <c r="F111" i="3"/>
  <c r="B111" i="3"/>
  <c r="G110" i="3"/>
  <c r="F110" i="3"/>
  <c r="B110" i="3"/>
  <c r="J109" i="3"/>
  <c r="G109" i="3"/>
  <c r="F109" i="3"/>
  <c r="B109" i="3"/>
  <c r="J108" i="3"/>
  <c r="G108" i="3"/>
  <c r="F108" i="3"/>
  <c r="B108" i="3"/>
  <c r="J107" i="3"/>
  <c r="G107" i="3"/>
  <c r="F107" i="3"/>
  <c r="B107" i="3"/>
  <c r="J106" i="3"/>
  <c r="G106" i="3"/>
  <c r="F106" i="3"/>
  <c r="B106" i="3"/>
  <c r="J105" i="3"/>
  <c r="G105" i="3"/>
  <c r="F105" i="3"/>
  <c r="B105" i="3"/>
  <c r="J104" i="3"/>
  <c r="G104" i="3"/>
  <c r="F104" i="3"/>
  <c r="B104" i="3"/>
  <c r="J103" i="3"/>
  <c r="G103" i="3"/>
  <c r="F103" i="3"/>
  <c r="B103" i="3"/>
  <c r="J102" i="3"/>
  <c r="G102" i="3"/>
  <c r="F102" i="3"/>
  <c r="B102" i="3"/>
  <c r="J101" i="3"/>
  <c r="G101" i="3"/>
  <c r="F101" i="3"/>
  <c r="B101" i="3"/>
  <c r="J100" i="3"/>
  <c r="G100" i="3"/>
  <c r="F100" i="3"/>
  <c r="B100" i="3"/>
  <c r="J99" i="3"/>
  <c r="G99" i="3"/>
  <c r="F99" i="3"/>
  <c r="B99" i="3"/>
  <c r="J98" i="3"/>
  <c r="G98" i="3"/>
  <c r="F98" i="3"/>
  <c r="B98" i="3"/>
  <c r="G97" i="3"/>
  <c r="F97" i="3"/>
  <c r="B97" i="3"/>
  <c r="G96" i="3"/>
  <c r="F96" i="3"/>
  <c r="B96" i="3"/>
  <c r="G95" i="3"/>
  <c r="F95" i="3"/>
  <c r="B95" i="3"/>
  <c r="G94" i="3"/>
  <c r="F94" i="3"/>
  <c r="B94" i="3"/>
  <c r="J93" i="3"/>
  <c r="G93" i="3"/>
  <c r="F93" i="3"/>
  <c r="B93" i="3"/>
  <c r="J92" i="3"/>
  <c r="G92" i="3"/>
  <c r="F92" i="3"/>
  <c r="B92" i="3"/>
  <c r="J91" i="3"/>
  <c r="G91" i="3"/>
  <c r="F91" i="3"/>
  <c r="B91" i="3"/>
  <c r="J90" i="3"/>
  <c r="G90" i="3"/>
  <c r="F90" i="3"/>
  <c r="B90" i="3"/>
  <c r="J89" i="3"/>
  <c r="G89" i="3"/>
  <c r="F89" i="3"/>
  <c r="B89" i="3"/>
  <c r="J88" i="3"/>
  <c r="G88" i="3"/>
  <c r="F88" i="3"/>
  <c r="B88" i="3"/>
  <c r="J87" i="3"/>
  <c r="G87" i="3"/>
  <c r="F87" i="3"/>
  <c r="B87" i="3"/>
  <c r="J86" i="3"/>
  <c r="G86" i="3"/>
  <c r="F86" i="3"/>
  <c r="B86" i="3"/>
  <c r="J85" i="3"/>
  <c r="G85" i="3"/>
  <c r="F85" i="3"/>
  <c r="B85" i="3"/>
  <c r="J84" i="3"/>
  <c r="G84" i="3"/>
  <c r="F84" i="3"/>
  <c r="B84" i="3"/>
  <c r="J83" i="3"/>
  <c r="G83" i="3"/>
  <c r="F83" i="3"/>
  <c r="B83" i="3"/>
  <c r="J82" i="3"/>
  <c r="G82" i="3"/>
  <c r="F82" i="3"/>
  <c r="B82" i="3"/>
  <c r="G81" i="3"/>
  <c r="F81" i="3"/>
  <c r="B81" i="3"/>
  <c r="J80" i="3"/>
  <c r="G80" i="3"/>
  <c r="F80" i="3"/>
  <c r="B80" i="3"/>
  <c r="G79" i="3"/>
  <c r="F79" i="3"/>
  <c r="B79" i="3"/>
  <c r="G78" i="3"/>
  <c r="F78" i="3"/>
  <c r="B78" i="3"/>
  <c r="J77" i="3"/>
  <c r="G77" i="3"/>
  <c r="F77" i="3"/>
  <c r="B77" i="3"/>
  <c r="J76" i="3"/>
  <c r="G76" i="3"/>
  <c r="F76" i="3"/>
  <c r="B76" i="3"/>
  <c r="J75" i="3"/>
  <c r="G75" i="3"/>
  <c r="F75" i="3"/>
  <c r="B75" i="3"/>
  <c r="J74" i="3"/>
  <c r="G74" i="3"/>
  <c r="F74" i="3"/>
  <c r="B74" i="3"/>
  <c r="J73" i="3"/>
  <c r="G73" i="3"/>
  <c r="F73" i="3"/>
  <c r="B73" i="3"/>
  <c r="J72" i="3"/>
  <c r="G72" i="3"/>
  <c r="F72" i="3"/>
  <c r="B72" i="3"/>
  <c r="J71" i="3"/>
  <c r="G71" i="3"/>
  <c r="F71" i="3"/>
  <c r="B71" i="3"/>
  <c r="J70" i="3"/>
  <c r="G70" i="3"/>
  <c r="F70" i="3"/>
  <c r="B70" i="3"/>
  <c r="J69" i="3"/>
  <c r="G69" i="3"/>
  <c r="F69" i="3"/>
  <c r="B69" i="3"/>
  <c r="J68" i="3"/>
  <c r="G68" i="3"/>
  <c r="F68" i="3"/>
  <c r="B68" i="3"/>
  <c r="J67" i="3"/>
  <c r="G67" i="3"/>
  <c r="F67" i="3"/>
  <c r="B67" i="3"/>
  <c r="J66" i="3"/>
  <c r="G66" i="3"/>
  <c r="F66" i="3"/>
  <c r="B66" i="3"/>
  <c r="G65" i="3"/>
  <c r="F65" i="3"/>
  <c r="B65" i="3"/>
  <c r="G64" i="3"/>
  <c r="F64" i="3"/>
  <c r="B64" i="3"/>
  <c r="G63" i="3"/>
  <c r="F63" i="3"/>
  <c r="B63" i="3"/>
  <c r="G62" i="3"/>
  <c r="F62" i="3"/>
  <c r="B62" i="3"/>
  <c r="J61" i="3"/>
  <c r="G61" i="3"/>
  <c r="F61" i="3"/>
  <c r="B61" i="3"/>
  <c r="J60" i="3"/>
  <c r="G60" i="3"/>
  <c r="F60" i="3"/>
  <c r="B60" i="3"/>
  <c r="J59" i="3"/>
  <c r="G59" i="3"/>
  <c r="F59" i="3"/>
  <c r="B59" i="3"/>
  <c r="J58" i="3"/>
  <c r="G58" i="3"/>
  <c r="F58" i="3"/>
  <c r="B58" i="3"/>
  <c r="J57" i="3"/>
  <c r="G57" i="3"/>
  <c r="F57" i="3"/>
  <c r="B57" i="3"/>
  <c r="J56" i="3"/>
  <c r="G56" i="3"/>
  <c r="F56" i="3"/>
  <c r="B56" i="3"/>
  <c r="J55" i="3"/>
  <c r="G55" i="3"/>
  <c r="F55" i="3"/>
  <c r="B55" i="3"/>
  <c r="J54" i="3"/>
  <c r="G54" i="3"/>
  <c r="F54" i="3"/>
  <c r="B54" i="3"/>
  <c r="J53" i="3"/>
  <c r="G53" i="3"/>
  <c r="F53" i="3"/>
  <c r="B53" i="3"/>
  <c r="J52" i="3"/>
  <c r="G52" i="3"/>
  <c r="F52" i="3"/>
  <c r="B52" i="3"/>
  <c r="J51" i="3"/>
  <c r="G51" i="3"/>
  <c r="F51" i="3"/>
  <c r="B51" i="3"/>
  <c r="J50" i="3"/>
  <c r="G50" i="3"/>
  <c r="F50" i="3"/>
  <c r="B50" i="3"/>
  <c r="G49" i="3"/>
  <c r="F49" i="3"/>
  <c r="B49" i="3"/>
  <c r="G48" i="3"/>
  <c r="F48" i="3"/>
  <c r="B48" i="3"/>
  <c r="G47" i="3"/>
  <c r="F47" i="3"/>
  <c r="B47" i="3"/>
  <c r="G46" i="3"/>
  <c r="F46" i="3"/>
  <c r="B46" i="3"/>
  <c r="J45" i="3"/>
  <c r="G45" i="3"/>
  <c r="F45" i="3"/>
  <c r="B45" i="3"/>
  <c r="J44" i="3"/>
  <c r="G44" i="3"/>
  <c r="F44" i="3"/>
  <c r="B44" i="3"/>
  <c r="J43" i="3"/>
  <c r="G43" i="3"/>
  <c r="F43" i="3"/>
  <c r="B43" i="3"/>
  <c r="J42" i="3"/>
  <c r="G42" i="3"/>
  <c r="F42" i="3"/>
  <c r="B42" i="3"/>
  <c r="J41" i="3"/>
  <c r="G41" i="3"/>
  <c r="F41" i="3"/>
  <c r="B41" i="3"/>
  <c r="J40" i="3"/>
  <c r="G40" i="3"/>
  <c r="F40" i="3"/>
  <c r="B40" i="3"/>
  <c r="J39" i="3"/>
  <c r="G39" i="3"/>
  <c r="F39" i="3"/>
  <c r="B39" i="3"/>
  <c r="J38" i="3"/>
  <c r="G38" i="3"/>
  <c r="F38" i="3"/>
  <c r="B38" i="3"/>
  <c r="J37" i="3"/>
  <c r="G37" i="3"/>
  <c r="F37" i="3"/>
  <c r="B37" i="3"/>
  <c r="J36" i="3"/>
  <c r="G36" i="3"/>
  <c r="F36" i="3"/>
  <c r="B36" i="3"/>
  <c r="J35" i="3"/>
  <c r="G35" i="3"/>
  <c r="F35" i="3"/>
  <c r="B35" i="3"/>
  <c r="J34" i="3"/>
  <c r="G34" i="3"/>
  <c r="F34" i="3"/>
  <c r="B34" i="3"/>
  <c r="G33" i="3"/>
  <c r="F33" i="3"/>
  <c r="B33" i="3"/>
  <c r="G32" i="3"/>
  <c r="F32" i="3"/>
  <c r="B32" i="3"/>
  <c r="G31" i="3"/>
  <c r="F31" i="3"/>
  <c r="B31" i="3"/>
  <c r="G30" i="3"/>
  <c r="F30" i="3"/>
  <c r="B30" i="3"/>
  <c r="J29" i="3"/>
  <c r="G29" i="3"/>
  <c r="F29" i="3"/>
  <c r="B29" i="3"/>
  <c r="J28" i="3"/>
  <c r="G28" i="3"/>
  <c r="F28" i="3"/>
  <c r="B28" i="3"/>
  <c r="O27" i="3"/>
  <c r="J27" i="3"/>
  <c r="G27" i="3"/>
  <c r="F27" i="3"/>
  <c r="B27" i="3"/>
  <c r="O26" i="3"/>
  <c r="J26" i="3"/>
  <c r="G26" i="3"/>
  <c r="F26" i="3"/>
  <c r="B26" i="3"/>
  <c r="O25" i="3"/>
  <c r="J25" i="3"/>
  <c r="G25" i="3"/>
  <c r="F25" i="3"/>
  <c r="B25" i="3"/>
  <c r="O8" i="3" s="1"/>
  <c r="O24" i="3"/>
  <c r="J24" i="3"/>
  <c r="G24" i="3"/>
  <c r="F24" i="3"/>
  <c r="B24" i="3"/>
  <c r="O23" i="3"/>
  <c r="J23" i="3"/>
  <c r="G23" i="3"/>
  <c r="F23" i="3"/>
  <c r="B23" i="3"/>
  <c r="O22" i="3"/>
  <c r="J22" i="3"/>
  <c r="G22" i="3"/>
  <c r="F22" i="3"/>
  <c r="B22" i="3"/>
  <c r="O21" i="3"/>
  <c r="J21" i="3"/>
  <c r="G21" i="3"/>
  <c r="F21" i="3"/>
  <c r="B21" i="3"/>
  <c r="O20" i="3"/>
  <c r="J20" i="3"/>
  <c r="G20" i="3"/>
  <c r="F20" i="3"/>
  <c r="B20" i="3"/>
  <c r="O19" i="3"/>
  <c r="J19" i="3"/>
  <c r="G19" i="3"/>
  <c r="F19" i="3"/>
  <c r="B19" i="3"/>
  <c r="O18" i="3"/>
  <c r="J18" i="3"/>
  <c r="G18" i="3"/>
  <c r="F18" i="3"/>
  <c r="B18" i="3"/>
  <c r="O17" i="3"/>
  <c r="G17" i="3"/>
  <c r="F17" i="3"/>
  <c r="B17" i="3"/>
  <c r="O16" i="3"/>
  <c r="J16" i="3"/>
  <c r="G16" i="3"/>
  <c r="F16" i="3"/>
  <c r="B16" i="3"/>
  <c r="O15" i="3"/>
  <c r="G15" i="3"/>
  <c r="F15" i="3"/>
  <c r="B15" i="3"/>
  <c r="O14" i="3"/>
  <c r="G14" i="3"/>
  <c r="F14" i="3"/>
  <c r="B14" i="3"/>
  <c r="O13" i="3"/>
  <c r="J13" i="3"/>
  <c r="G13" i="3"/>
  <c r="F13" i="3"/>
  <c r="B13" i="3"/>
  <c r="O12" i="3"/>
  <c r="J12" i="3"/>
  <c r="G12" i="3"/>
  <c r="F12" i="3"/>
  <c r="B12" i="3"/>
  <c r="O11" i="3"/>
  <c r="J11" i="3"/>
  <c r="G11" i="3"/>
  <c r="F11" i="3"/>
  <c r="B11" i="3"/>
  <c r="O10" i="3"/>
  <c r="J10" i="3"/>
  <c r="G10" i="3"/>
  <c r="F10" i="3"/>
  <c r="B10" i="3"/>
  <c r="O9" i="3"/>
  <c r="J9" i="3"/>
  <c r="G9" i="3"/>
  <c r="F9" i="3"/>
  <c r="B9" i="3"/>
  <c r="R8" i="3"/>
  <c r="J8" i="3"/>
  <c r="G8" i="3"/>
  <c r="F8" i="3"/>
  <c r="B8" i="3"/>
  <c r="Q7" i="3"/>
  <c r="P7" i="3"/>
  <c r="O7" i="3"/>
  <c r="J7" i="3"/>
  <c r="G7" i="3"/>
  <c r="F7" i="3"/>
  <c r="B7" i="3"/>
  <c r="R6" i="3"/>
  <c r="Q6" i="3"/>
  <c r="J6" i="3"/>
  <c r="G6" i="3"/>
  <c r="F6" i="3"/>
  <c r="B6" i="3"/>
  <c r="P5" i="3"/>
  <c r="J5" i="3"/>
  <c r="G5" i="3"/>
  <c r="F5" i="3"/>
  <c r="B5" i="3"/>
  <c r="O6" i="3" s="1"/>
  <c r="J4" i="3"/>
  <c r="G4" i="3"/>
  <c r="F4" i="3"/>
  <c r="B4" i="3"/>
  <c r="J3" i="3"/>
  <c r="G3" i="3"/>
  <c r="F3" i="3"/>
  <c r="B3" i="3"/>
  <c r="R5" i="3" l="1"/>
  <c r="R7" i="3"/>
  <c r="O5" i="3"/>
</calcChain>
</file>

<file path=xl/sharedStrings.xml><?xml version="1.0" encoding="utf-8"?>
<sst xmlns="http://schemas.openxmlformats.org/spreadsheetml/2006/main" count="121" uniqueCount="60">
  <si>
    <t>Nhân viên</t>
  </si>
  <si>
    <t>Tên</t>
  </si>
  <si>
    <t>Lương theo giờ</t>
  </si>
  <si>
    <t>KPI</t>
  </si>
  <si>
    <t>KPI_code</t>
  </si>
  <si>
    <t>Yêu cầu</t>
  </si>
  <si>
    <t>&gt;=30 bánh trong 1 ngày</t>
  </si>
  <si>
    <t>&gt;=50 bánh trong 1 ngày</t>
  </si>
  <si>
    <t>&gt;= 70 bánh trong 1 ngày</t>
  </si>
  <si>
    <t>Thưởng trên 1 bánh</t>
  </si>
  <si>
    <t>Lê Thị Thùy Linh</t>
  </si>
  <si>
    <t>Số điện thoại</t>
  </si>
  <si>
    <t>Có</t>
  </si>
  <si>
    <t>Bán online</t>
  </si>
  <si>
    <t>Main social media</t>
  </si>
  <si>
    <t>Zalo, Telegram</t>
  </si>
  <si>
    <t>Type online</t>
  </si>
  <si>
    <t>Theo giá đã set</t>
  </si>
  <si>
    <t>Chấm công</t>
  </si>
  <si>
    <t xml:space="preserve">Ngày gia nhập bang hội </t>
  </si>
  <si>
    <t>Birthday</t>
  </si>
  <si>
    <t>ID</t>
  </si>
  <si>
    <t>16/10/2008</t>
  </si>
  <si>
    <t>Ngày chấm công</t>
  </si>
  <si>
    <t>Giờ vào</t>
  </si>
  <si>
    <t>Giờ ra</t>
  </si>
  <si>
    <t>Hệ số giờ</t>
  </si>
  <si>
    <t>Số lượng bánh đã bán</t>
  </si>
  <si>
    <t>Trả lương</t>
  </si>
  <si>
    <t>Ghi chú</t>
  </si>
  <si>
    <t>Lấy lương theo tuần</t>
  </si>
  <si>
    <t>Thưởng theo KPI</t>
  </si>
  <si>
    <t>Note</t>
  </si>
  <si>
    <t>Tổng giờ làm</t>
  </si>
  <si>
    <t>Trung Trực</t>
  </si>
  <si>
    <t>Bếp</t>
  </si>
  <si>
    <t>Zalo, Telegram, facebook</t>
  </si>
  <si>
    <t>Phạm Hữu Xuân Hải</t>
  </si>
  <si>
    <t>14/6/1999</t>
  </si>
  <si>
    <t>Kiếp nhân sinh</t>
  </si>
  <si>
    <t>Thế kỉ 21</t>
  </si>
  <si>
    <t>Thế kỉ 20</t>
  </si>
  <si>
    <t>Phạm Hữu Phú Vinh</t>
  </si>
  <si>
    <t>Tổng nhận lương</t>
  </si>
  <si>
    <t>check</t>
  </si>
  <si>
    <t>lấy lương theo tháng</t>
  </si>
  <si>
    <t>&gt;= 25 bánh trong 1 ngày</t>
  </si>
  <si>
    <t>done</t>
  </si>
  <si>
    <t>Ngô Thị Kim Yến</t>
  </si>
  <si>
    <t>sales</t>
  </si>
  <si>
    <t>22/10/2008</t>
  </si>
  <si>
    <t>Done</t>
  </si>
  <si>
    <t>Đợt</t>
  </si>
  <si>
    <t>Đỗ Minh Thành</t>
  </si>
  <si>
    <t>Bếp + Sales</t>
  </si>
  <si>
    <t>Minh Thuận</t>
  </si>
  <si>
    <t>Culi</t>
  </si>
  <si>
    <t>chia đôi cho Thành và Vinh</t>
  </si>
  <si>
    <t>Chức vụ</t>
  </si>
  <si>
    <t>30% của lợi nhuận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</si>
</sst>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&quot;$&quot;* #,##0.000_);_(&quot;$&quot;* \(#,##0.000\);_(&quot;$&quot;* &quot;-&quot;??_);_(@_)"/>
    <numFmt numFmtId="166" formatCode="_-* #,##0.000_-;\-* #,##0.0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4" fillId="0" borderId="1" applyNumberFormat="0" applyFill="0" applyAlignment="0" applyProtection="0"/>
    <xf numFmtId="0" fontId="5" fillId="2" borderId="2" applyNumberFormat="0" applyAlignment="0" applyProtection="0"/>
    <xf numFmtId="0" fontId="1" fillId="3" borderId="0" applyNumberFormat="0" applyBorder="0" applyAlignment="0" applyProtection="0"/>
    <xf numFmtId="43" fontId="1" fillId="0" borderId="0" applyFont="0" applyFill="0" applyBorder="0" applyAlignment="0" applyProtection="0"/>
  </cellStyleXfs>
  <cellXfs count="26">
    <xf numFmtId="0" fontId="0" fillId="0" borderId="0" xfId="0"/>
    <xf numFmtId="165" fontId="0" fillId="0" borderId="0" xfId="1" applyNumberFormat="1" applyFont="1"/>
    <xf numFmtId="14" fontId="0" fillId="0" borderId="0" xfId="0" applyNumberFormat="1"/>
    <xf numFmtId="1" fontId="0" fillId="0" borderId="0" xfId="1" applyNumberFormat="1" applyFont="1"/>
    <xf numFmtId="2" fontId="0" fillId="0" borderId="0" xfId="0" applyNumberFormat="1"/>
    <xf numFmtId="1" fontId="0" fillId="0" borderId="0" xfId="0" applyNumberFormat="1"/>
    <xf numFmtId="0" fontId="5" fillId="2" borderId="2" xfId="3"/>
    <xf numFmtId="1" fontId="1" fillId="3" borderId="0" xfId="4" applyNumberFormat="1"/>
    <xf numFmtId="0" fontId="1" fillId="3" borderId="0" xfId="4"/>
    <xf numFmtId="14" fontId="1" fillId="3" borderId="0" xfId="4" applyNumberFormat="1"/>
    <xf numFmtId="2" fontId="1" fillId="3" borderId="0" xfId="4" applyNumberFormat="1"/>
    <xf numFmtId="165" fontId="1" fillId="3" borderId="0" xfId="4" applyNumberFormat="1"/>
    <xf numFmtId="1" fontId="4" fillId="3" borderId="1" xfId="2" applyNumberFormat="1" applyFill="1"/>
    <xf numFmtId="0" fontId="4" fillId="3" borderId="1" xfId="2" applyFill="1"/>
    <xf numFmtId="14" fontId="4" fillId="3" borderId="1" xfId="2" applyNumberFormat="1" applyFill="1"/>
    <xf numFmtId="2" fontId="4" fillId="3" borderId="1" xfId="2" applyNumberFormat="1" applyFill="1"/>
    <xf numFmtId="165" fontId="4" fillId="3" borderId="1" xfId="2" applyNumberFormat="1" applyFill="1"/>
    <xf numFmtId="0" fontId="5" fillId="2" borderId="3" xfId="3" applyBorder="1"/>
    <xf numFmtId="2" fontId="5" fillId="2" borderId="2" xfId="3" applyNumberFormat="1"/>
    <xf numFmtId="165" fontId="0" fillId="0" borderId="0" xfId="0" applyNumberFormat="1"/>
    <xf numFmtId="0" fontId="1" fillId="3" borderId="0" xfId="4" applyNumberFormat="1"/>
    <xf numFmtId="166" fontId="0" fillId="0" borderId="0" xfId="5" applyNumberFormat="1" applyFont="1"/>
    <xf numFmtId="166" fontId="5" fillId="2" borderId="2" xfId="5" applyNumberFormat="1" applyFont="1" applyFill="1" applyBorder="1"/>
    <xf numFmtId="166" fontId="5" fillId="2" borderId="3" xfId="5" applyNumberFormat="1" applyFont="1" applyFill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6">
    <cellStyle name="20% - Accent5" xfId="4" builtinId="46"/>
    <cellStyle name="Check Cell" xfId="3" builtinId="23"/>
    <cellStyle name="Comma" xfId="5" builtinId="3"/>
    <cellStyle name="Currency" xfId="1" builtinId="4"/>
    <cellStyle name="Heading 2" xfId="2" builtinId="17"/>
    <cellStyle name="Normal" xfId="0" builtinId="0"/>
  </cellStyles>
  <dxfs count="18">
    <dxf>
      <numFmt numFmtId="0" formatCode="General"/>
    </dxf>
    <dxf>
      <numFmt numFmtId="165" formatCode="_(&quot;$&quot;* #,##0.000_);_(&quot;$&quot;* \(#,##0.000\);_(&quot;$&quot;* &quot;-&quot;??_);_(@_)"/>
    </dxf>
    <dxf>
      <numFmt numFmtId="167" formatCode="m/d/yyyy"/>
    </dxf>
    <dxf>
      <numFmt numFmtId="167" formatCode="m/d/yyyy"/>
    </dxf>
    <dxf>
      <numFmt numFmtId="167" formatCode="m/d/yyyy"/>
    </dxf>
    <dxf>
      <numFmt numFmtId="1" formatCode="0"/>
    </dxf>
    <dxf>
      <numFmt numFmtId="165" formatCode="_(&quot;$&quot;* #,##0.000_);_(&quot;$&quot;* \(#,##0.000\);_(&quot;$&quot;* &quot;-&quot;??_);_(@_)"/>
    </dxf>
    <dxf>
      <numFmt numFmtId="166" formatCode="_-* #,##0.000_-;\-* #,##0.000_-;_-* &quot;-&quot;??_-;_-@_-"/>
    </dxf>
    <dxf>
      <numFmt numFmtId="0" formatCode="General"/>
    </dxf>
    <dxf>
      <numFmt numFmtId="0" formatCode="General"/>
    </dxf>
    <dxf>
      <numFmt numFmtId="165" formatCode="_(&quot;$&quot;* #,##0.000_);_(&quot;$&quot;* \(#,##0.000\);_(&quot;$&quot;* &quot;-&quot;??_);_(@_)"/>
    </dxf>
    <dxf>
      <numFmt numFmtId="165" formatCode="_(&quot;$&quot;* #,##0.000_);_(&quot;$&quot;* \(#,##0.000\);_(&quot;$&quot;* &quot;-&quot;??_);_(@_)"/>
    </dxf>
    <dxf>
      <numFmt numFmtId="2" formatCode="0.00"/>
    </dxf>
    <dxf>
      <numFmt numFmtId="2" formatCode="0.00"/>
    </dxf>
    <dxf>
      <numFmt numFmtId="2" formatCode="0.00"/>
    </dxf>
    <dxf>
      <numFmt numFmtId="19" formatCode="dd/mm/yyyy"/>
    </dxf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020689-988F-4D33-B9A7-0777B422592D}" name="dim_manhanvien" displayName="dim_manhanvien" ref="A2:M9" totalsRowShown="0">
  <autoFilter ref="A2:M9" xr:uid="{A5020689-988F-4D33-B9A7-0777B422592D}"/>
  <tableColumns count="13">
    <tableColumn id="19" xr3:uid="{649C0780-0927-4538-AE4B-C11479F57588}" name="ID" dataDxfId="5"/>
    <tableColumn id="1" xr3:uid="{ECB5ABD8-B0E4-4A94-B994-E6F3B589FE82}" name="Tên"/>
    <tableColumn id="17" xr3:uid="{C3501A3B-AF9B-44B6-B6FB-EA7BA75FED24}" name="Ngày gia nhập bang hội " dataDxfId="4"/>
    <tableColumn id="18" xr3:uid="{9EB7C51B-D474-4C9C-8FF2-143012A9E45D}" name="Birthday" dataDxfId="3"/>
    <tableColumn id="5" xr3:uid="{97F25B29-A0D3-4A85-9232-9E1B33340897}" name="Kiếp nhân sinh" dataDxfId="2"/>
    <tableColumn id="14" xr3:uid="{F09B409A-9F15-41F2-B21A-5D6D55B01BA1}" name="Số điện thoại"/>
    <tableColumn id="2" xr3:uid="{A3531DCA-3112-4006-B922-24D86FE469AB}" name="Chức vụ"/>
    <tableColumn id="4" xr3:uid="{B7710BA0-563F-4BAC-AD96-BA922AFD4246}" name="Lương theo giờ" dataDxfId="1" dataCellStyle="Currency"/>
    <tableColumn id="7" xr3:uid="{4DA2A7C1-86D3-493E-89DD-47D2D86DE3B2}" name="KPI"/>
    <tableColumn id="13" xr3:uid="{083BAAB0-B389-4623-868D-AE272E8C2F40}" name="Bán online"/>
    <tableColumn id="16" xr3:uid="{39E543A5-D750-4A77-988F-BF9AFBBE4EA9}" name="Type online"/>
    <tableColumn id="10" xr3:uid="{FBA9C3FB-F3AF-4D57-8AC0-642027F927F4}" name="Main social media"/>
    <tableColumn id="3" xr3:uid="{7BABEE95-2DAD-4DC5-9BAD-28B44E4A25CD}" name="Not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38B093-74C6-43F0-892F-5408D4999633}" name="cham_cong" displayName="cham_cong" ref="A2:K157" totalsRowShown="0" headerRowCellStyle="Heading 2" dataCellStyle="20% - Accent5">
  <autoFilter ref="A2:K157" xr:uid="{4A38B093-74C6-43F0-892F-5408D4999633}"/>
  <tableColumns count="11">
    <tableColumn id="1" xr3:uid="{CB4221C0-A376-4805-9848-E125B212629D}" name="ID" dataDxfId="17" dataCellStyle="20% - Accent5"/>
    <tableColumn id="2" xr3:uid="{9193B1A1-F3EC-48FD-B6D6-AEF720F3474F}" name="Tên" dataDxfId="16" dataCellStyle="20% - Accent5">
      <calculatedColumnFormula>IFERROR(VLOOKUP(cham_cong[[#This Row],[ID]],dim_manhanvien[[Tên]:[ID]],2,0),0)</calculatedColumnFormula>
    </tableColumn>
    <tableColumn id="3" xr3:uid="{BFC4E2E4-1AA6-4606-85EE-10179652A159}" name="Ngày chấm công" dataDxfId="15" dataCellStyle="20% - Accent5">
      <calculatedColumnFormula array="1">getdate</calculatedColumnFormula>
    </tableColumn>
    <tableColumn id="4" xr3:uid="{FFF87B23-A087-4A94-BC45-EF5E859052C4}" name="Giờ vào" dataDxfId="14" dataCellStyle="20% - Accent5"/>
    <tableColumn id="5" xr3:uid="{03C919A3-7808-44DB-8939-83CA2697147B}" name="Giờ ra" dataDxfId="13" dataCellStyle="20% - Accent5"/>
    <tableColumn id="6" xr3:uid="{CDA50C5E-5A8C-4BC9-A4FB-4A2912274861}" name="Hệ số giờ" dataDxfId="12" dataCellStyle="20% - Accent5">
      <calculatedColumnFormula>cham_cong[[#This Row],[Giờ ra]]-cham_cong[[#This Row],[Giờ vào]]</calculatedColumnFormula>
    </tableColumn>
    <tableColumn id="7" xr3:uid="{C41EC482-4A33-43F0-A3F5-27A9834A52B3}" name="Trả lương" dataDxfId="11" dataCellStyle="20% - Accent5">
      <calculatedColumnFormula>IFERROR(cham_cong[[#This Row],[Hệ số giờ]]*VLOOKUP(cham_cong[[#This Row],[ID]],dim_manhanvien[],8,0),0)</calculatedColumnFormula>
    </tableColumn>
    <tableColumn id="8" xr3:uid="{3316E40F-2136-43CB-8666-734A04A96AD7}" name="KPI" dataDxfId="0" dataCellStyle="20% - Accent5">
      <calculatedColumnFormula>IF(AND(cham_cong[[#This Row],[Số lượng bánh đã bán]]&gt;=30, cham_cong[[#This Row],[Số lượng bánh đã bán]]&lt;50),1, IF(AND(cham_cong[[#This Row],[Số lượng bánh đã bán]]&gt;=25,cham_cong[[#This Row],[Số lượng bánh đã bán]]&lt;30),0.5,0))</calculatedColumnFormula>
    </tableColumn>
    <tableColumn id="9" xr3:uid="{786CE421-3A61-43ED-9D3E-F3F1F9FDFC07}" name="Số lượng bánh đã bán" dataCellStyle="20% - Accent5"/>
    <tableColumn id="11" xr3:uid="{4EABD58A-E5F8-4F0A-A66A-008799DE512D}" name="Thưởng theo KPI" dataDxfId="10" dataCellStyle="20% - Accent5">
      <calculatedColumnFormula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calculatedColumnFormula>
    </tableColumn>
    <tableColumn id="10" xr3:uid="{6A900DA1-1DF4-4D55-9F23-4DB542D42659}" name="Ghi chú" dataCellStyle="20% - Accent5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46F873-B3D3-46B6-8195-7BC2F58D5396}" name="Table3" displayName="Table3" ref="M4:S27" totalsRowShown="0" headerRowCellStyle="Check Cell" dataCellStyle="Check Cell">
  <autoFilter ref="M4:S27" xr:uid="{0346F873-B3D3-46B6-8195-7BC2F58D5396}"/>
  <tableColumns count="7">
    <tableColumn id="1" xr3:uid="{156656E4-F303-40B4-A5DA-5A060326D802}" name="Đợt" dataCellStyle="Check Cell"/>
    <tableColumn id="7" xr3:uid="{D957A119-A2E4-4897-BF84-175D659FCF61}" name="ID" dataCellStyle="Check Cell"/>
    <tableColumn id="2" xr3:uid="{C26D72BE-C970-4FAC-820D-4AF252A8876D}" name="Tên" dataDxfId="9" dataCellStyle="Check Cell">
      <calculatedColumnFormula>IFERROR(VLOOKUP(Table3[[#This Row],[ID]],cham_cong[#All],2,0),0)</calculatedColumnFormula>
    </tableColumn>
    <tableColumn id="3" xr3:uid="{D5F2039A-800E-4D91-BAC3-D093D7D18CDA}" name="Tổng giờ làm" dataCellStyle="Check Cell"/>
    <tableColumn id="4" xr3:uid="{DEF0028E-23E9-47BD-A295-DBD8D17D23F1}" name="Số lượng bánh đã bán" dataDxfId="8" dataCellStyle="Check Cell">
      <calculatedColumnFormula>SUMIF($A$3:$K$12,Table3[[#This Row],[Tên]],I3:I12)</calculatedColumnFormula>
    </tableColumn>
    <tableColumn id="5" xr3:uid="{D37F7131-E733-402F-B771-05D6619DF189}" name="Tổng nhận lương" dataDxfId="7" dataCellStyle="Comma"/>
    <tableColumn id="6" xr3:uid="{25CB826E-F8F5-4B0E-B83B-8F2215C4A7C0}" name="check" dataCellStyle="Check Cel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5064B8-632B-4636-A5C0-EE036678B6D8}" name="Table2" displayName="Table2" ref="A2:C7" totalsRowShown="0">
  <autoFilter ref="A2:C7" xr:uid="{E05064B8-632B-4636-A5C0-EE036678B6D8}"/>
  <tableColumns count="3">
    <tableColumn id="1" xr3:uid="{C9367595-77D7-45F5-B09A-5C724D3C388E}" name="KPI_code"/>
    <tableColumn id="2" xr3:uid="{1AA50A9A-4943-4B9A-97C2-53F6CA8EF352}" name="Yêu cầu"/>
    <tableColumn id="3" xr3:uid="{B810BF12-27CA-4DF8-A22D-11F500294B38}" name="Thưởng trên 1 bánh" dataDxfId="6" dataCellStyle="Currency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zoomScale="85" zoomScaleNormal="85" workbookViewId="0">
      <selection activeCell="K9" sqref="K9"/>
    </sheetView>
  </sheetViews>
  <sheetFormatPr defaultRowHeight="14.4" x14ac:dyDescent="0.3"/>
  <cols>
    <col min="1" max="1" width="14" bestFit="1" customWidth="1"/>
    <col min="2" max="2" width="18.5546875" style="5" bestFit="1" customWidth="1"/>
    <col min="3" max="3" width="23.6640625" style="2" bestFit="1" customWidth="1"/>
    <col min="4" max="4" width="11" style="2" bestFit="1" customWidth="1"/>
    <col min="5" max="5" width="15.6640625" style="2" bestFit="1" customWidth="1"/>
    <col min="6" max="6" width="14" customWidth="1"/>
    <col min="7" max="7" width="14.33203125" bestFit="1" customWidth="1"/>
    <col min="8" max="8" width="18.77734375" bestFit="1" customWidth="1"/>
    <col min="9" max="9" width="14.88671875" bestFit="1" customWidth="1"/>
    <col min="10" max="11" width="14.88671875" customWidth="1"/>
    <col min="12" max="12" width="23.33203125" bestFit="1" customWidth="1"/>
    <col min="13" max="13" width="18.88671875" bestFit="1" customWidth="1"/>
  </cols>
  <sheetData>
    <row r="1" spans="1:13" ht="36.6" x14ac:dyDescent="0.7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3" x14ac:dyDescent="0.3">
      <c r="A2" s="5" t="s">
        <v>21</v>
      </c>
      <c r="B2" t="s">
        <v>1</v>
      </c>
      <c r="C2" s="2" t="s">
        <v>19</v>
      </c>
      <c r="D2" s="2" t="s">
        <v>20</v>
      </c>
      <c r="E2" s="2" t="s">
        <v>39</v>
      </c>
      <c r="F2" t="s">
        <v>11</v>
      </c>
      <c r="G2" t="s">
        <v>58</v>
      </c>
      <c r="H2" s="1" t="s">
        <v>2</v>
      </c>
      <c r="I2" t="s">
        <v>3</v>
      </c>
      <c r="J2" t="s">
        <v>13</v>
      </c>
      <c r="K2" t="s">
        <v>16</v>
      </c>
      <c r="L2" t="s">
        <v>14</v>
      </c>
      <c r="M2" t="s">
        <v>32</v>
      </c>
    </row>
    <row r="3" spans="1:13" x14ac:dyDescent="0.3">
      <c r="A3" s="5">
        <v>1</v>
      </c>
      <c r="B3" t="s">
        <v>10</v>
      </c>
      <c r="C3" s="2">
        <v>45461</v>
      </c>
      <c r="D3" s="2" t="s">
        <v>22</v>
      </c>
      <c r="E3" s="2" t="s">
        <v>40</v>
      </c>
      <c r="F3">
        <v>865337613</v>
      </c>
      <c r="G3" t="s">
        <v>49</v>
      </c>
      <c r="H3" s="1">
        <v>15</v>
      </c>
      <c r="I3" t="s">
        <v>12</v>
      </c>
      <c r="J3" t="s">
        <v>12</v>
      </c>
      <c r="K3" t="s">
        <v>17</v>
      </c>
      <c r="L3" t="s">
        <v>15</v>
      </c>
      <c r="M3" t="s">
        <v>30</v>
      </c>
    </row>
    <row r="4" spans="1:13" x14ac:dyDescent="0.3">
      <c r="A4" s="5">
        <v>69</v>
      </c>
      <c r="B4" t="s">
        <v>34</v>
      </c>
      <c r="C4" s="2">
        <v>45442</v>
      </c>
      <c r="E4" s="2" t="s">
        <v>40</v>
      </c>
      <c r="G4" t="s">
        <v>35</v>
      </c>
      <c r="H4" s="1">
        <v>15</v>
      </c>
      <c r="I4" t="s">
        <v>12</v>
      </c>
      <c r="J4" t="s">
        <v>12</v>
      </c>
      <c r="K4" t="s">
        <v>17</v>
      </c>
      <c r="L4" t="s">
        <v>36</v>
      </c>
      <c r="M4" t="s">
        <v>59</v>
      </c>
    </row>
    <row r="5" spans="1:13" x14ac:dyDescent="0.3">
      <c r="A5" s="5">
        <v>16</v>
      </c>
      <c r="B5" t="s">
        <v>37</v>
      </c>
      <c r="C5" s="2">
        <v>45442</v>
      </c>
      <c r="D5" s="2" t="s">
        <v>38</v>
      </c>
      <c r="E5" s="2" t="s">
        <v>41</v>
      </c>
      <c r="G5" t="s">
        <v>49</v>
      </c>
      <c r="H5" s="1">
        <v>15</v>
      </c>
      <c r="I5" t="s">
        <v>12</v>
      </c>
      <c r="J5" t="s">
        <v>12</v>
      </c>
      <c r="K5" t="s">
        <v>17</v>
      </c>
      <c r="L5" t="s">
        <v>36</v>
      </c>
      <c r="M5" t="s">
        <v>59</v>
      </c>
    </row>
    <row r="6" spans="1:13" x14ac:dyDescent="0.3">
      <c r="A6" s="5">
        <v>2</v>
      </c>
      <c r="B6" t="s">
        <v>42</v>
      </c>
      <c r="C6" s="2">
        <v>45472</v>
      </c>
      <c r="E6" s="2" t="s">
        <v>40</v>
      </c>
      <c r="F6">
        <v>784302208</v>
      </c>
      <c r="G6" t="s">
        <v>49</v>
      </c>
      <c r="H6" s="1">
        <v>15</v>
      </c>
      <c r="I6" t="s">
        <v>12</v>
      </c>
      <c r="J6" t="s">
        <v>12</v>
      </c>
      <c r="K6" t="s">
        <v>17</v>
      </c>
      <c r="L6" t="s">
        <v>36</v>
      </c>
      <c r="M6" t="s">
        <v>45</v>
      </c>
    </row>
    <row r="7" spans="1:13" x14ac:dyDescent="0.3">
      <c r="A7" s="5">
        <v>3</v>
      </c>
      <c r="B7" t="s">
        <v>48</v>
      </c>
      <c r="C7" s="2">
        <v>45482</v>
      </c>
      <c r="D7" s="2" t="s">
        <v>50</v>
      </c>
      <c r="E7" s="2" t="s">
        <v>40</v>
      </c>
      <c r="F7">
        <v>377660052</v>
      </c>
      <c r="G7" t="s">
        <v>49</v>
      </c>
      <c r="H7" s="1">
        <v>15</v>
      </c>
      <c r="I7" t="s">
        <v>12</v>
      </c>
      <c r="J7" t="s">
        <v>12</v>
      </c>
      <c r="K7" t="s">
        <v>17</v>
      </c>
      <c r="L7" t="s">
        <v>36</v>
      </c>
      <c r="M7" t="s">
        <v>30</v>
      </c>
    </row>
    <row r="8" spans="1:13" x14ac:dyDescent="0.3">
      <c r="A8" s="5">
        <v>4</v>
      </c>
      <c r="B8" t="s">
        <v>53</v>
      </c>
      <c r="C8" s="2">
        <v>45489</v>
      </c>
      <c r="E8" s="2" t="s">
        <v>40</v>
      </c>
      <c r="G8" t="s">
        <v>54</v>
      </c>
      <c r="H8" s="1">
        <v>15</v>
      </c>
      <c r="I8" t="s">
        <v>12</v>
      </c>
      <c r="J8" t="s">
        <v>12</v>
      </c>
      <c r="K8" t="s">
        <v>17</v>
      </c>
      <c r="L8" t="s">
        <v>36</v>
      </c>
      <c r="M8" t="s">
        <v>30</v>
      </c>
    </row>
    <row r="9" spans="1:13" x14ac:dyDescent="0.3">
      <c r="A9" s="5">
        <v>10</v>
      </c>
      <c r="B9" t="s">
        <v>55</v>
      </c>
      <c r="C9" s="2">
        <v>45442</v>
      </c>
      <c r="D9" s="2">
        <v>36617</v>
      </c>
      <c r="E9" s="2" t="s">
        <v>40</v>
      </c>
      <c r="F9">
        <v>968867495</v>
      </c>
      <c r="G9" t="s">
        <v>56</v>
      </c>
      <c r="H9" s="1">
        <v>15</v>
      </c>
      <c r="I9" t="s">
        <v>12</v>
      </c>
      <c r="J9" t="s">
        <v>12</v>
      </c>
      <c r="K9" t="s">
        <v>17</v>
      </c>
      <c r="L9" t="s">
        <v>36</v>
      </c>
      <c r="M9" t="s">
        <v>59</v>
      </c>
    </row>
    <row r="10" spans="1:13" x14ac:dyDescent="0.3">
      <c r="A10" s="5"/>
      <c r="B10"/>
      <c r="H10" s="1"/>
    </row>
    <row r="11" spans="1:13" x14ac:dyDescent="0.3">
      <c r="A11" s="5"/>
      <c r="B11"/>
      <c r="H11" s="1"/>
    </row>
    <row r="12" spans="1:13" x14ac:dyDescent="0.3">
      <c r="A12" s="5"/>
      <c r="B12"/>
      <c r="H12" s="1"/>
    </row>
    <row r="13" spans="1:13" x14ac:dyDescent="0.3">
      <c r="A13" s="5"/>
      <c r="B13"/>
      <c r="H13" s="1"/>
    </row>
    <row r="14" spans="1:13" x14ac:dyDescent="0.3">
      <c r="A14" s="5"/>
      <c r="B14"/>
      <c r="H14" s="1"/>
    </row>
    <row r="15" spans="1:13" x14ac:dyDescent="0.3">
      <c r="A15" s="5"/>
      <c r="B15"/>
      <c r="H15" s="1"/>
    </row>
    <row r="16" spans="1:13" x14ac:dyDescent="0.3">
      <c r="A16" s="5"/>
      <c r="B16"/>
      <c r="H16" s="1"/>
    </row>
    <row r="17" spans="1:8" x14ac:dyDescent="0.3">
      <c r="A17" s="5"/>
      <c r="B17"/>
      <c r="H17" s="1"/>
    </row>
    <row r="18" spans="1:8" x14ac:dyDescent="0.3">
      <c r="A18" s="5"/>
      <c r="B18"/>
      <c r="H18" s="1"/>
    </row>
    <row r="19" spans="1:8" x14ac:dyDescent="0.3">
      <c r="A19" s="5"/>
      <c r="B19"/>
      <c r="H19" s="1"/>
    </row>
    <row r="20" spans="1:8" x14ac:dyDescent="0.3">
      <c r="A20" s="5"/>
      <c r="B20"/>
      <c r="H20" s="1"/>
    </row>
    <row r="21" spans="1:8" x14ac:dyDescent="0.3">
      <c r="A21" s="5"/>
      <c r="B21"/>
      <c r="H21" s="1"/>
    </row>
    <row r="22" spans="1:8" x14ac:dyDescent="0.3">
      <c r="A22" s="5"/>
      <c r="B22"/>
      <c r="H22" s="1"/>
    </row>
    <row r="23" spans="1:8" x14ac:dyDescent="0.3">
      <c r="A23" s="5"/>
      <c r="B23"/>
      <c r="H23" s="1"/>
    </row>
    <row r="24" spans="1:8" x14ac:dyDescent="0.3">
      <c r="A24" s="5"/>
      <c r="B24"/>
      <c r="H24" s="1"/>
    </row>
  </sheetData>
  <mergeCells count="1">
    <mergeCell ref="A1:L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32C1F-789E-4B3B-B70C-25A4B15B34AB}">
  <dimension ref="A1:S163"/>
  <sheetViews>
    <sheetView tabSelected="1" zoomScale="93" zoomScaleNormal="85" workbookViewId="0">
      <selection activeCell="L16" sqref="L16"/>
    </sheetView>
  </sheetViews>
  <sheetFormatPr defaultRowHeight="14.4" x14ac:dyDescent="0.3"/>
  <cols>
    <col min="1" max="1" width="5.88671875" style="3" bestFit="1" customWidth="1"/>
    <col min="2" max="2" width="20.6640625" bestFit="1" customWidth="1"/>
    <col min="3" max="3" width="20.109375" style="2" bestFit="1" customWidth="1"/>
    <col min="4" max="4" width="11.44140625" style="4" bestFit="1" customWidth="1"/>
    <col min="5" max="5" width="9.88671875" style="4" bestFit="1" customWidth="1"/>
    <col min="6" max="6" width="13.109375" style="4" bestFit="1" customWidth="1"/>
    <col min="7" max="7" width="13.44140625" bestFit="1" customWidth="1"/>
    <col min="8" max="8" width="6.88671875" bestFit="1" customWidth="1"/>
    <col min="9" max="9" width="26.109375" bestFit="1" customWidth="1"/>
    <col min="10" max="10" width="22.44140625" style="1" bestFit="1" customWidth="1"/>
    <col min="11" max="11" width="28" bestFit="1" customWidth="1"/>
    <col min="12" max="12" width="11.33203125" bestFit="1" customWidth="1"/>
    <col min="13" max="13" width="7.5546875" bestFit="1" customWidth="1"/>
    <col min="14" max="14" width="7.5546875" customWidth="1"/>
    <col min="15" max="15" width="19" bestFit="1" customWidth="1"/>
    <col min="16" max="16" width="14.6640625" bestFit="1" customWidth="1"/>
    <col min="17" max="17" width="23" bestFit="1" customWidth="1"/>
    <col min="18" max="18" width="18.5546875" style="21" bestFit="1" customWidth="1"/>
    <col min="19" max="19" width="8.33203125" bestFit="1" customWidth="1"/>
    <col min="20" max="20" width="18" customWidth="1"/>
  </cols>
  <sheetData>
    <row r="1" spans="1:19" ht="61.2" x14ac:dyDescent="0.3">
      <c r="A1" s="25" t="s">
        <v>18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9" ht="18" thickBot="1" x14ac:dyDescent="0.4">
      <c r="A2" s="12" t="s">
        <v>21</v>
      </c>
      <c r="B2" s="13" t="s">
        <v>1</v>
      </c>
      <c r="C2" s="14" t="s">
        <v>23</v>
      </c>
      <c r="D2" s="15" t="s">
        <v>24</v>
      </c>
      <c r="E2" s="15" t="s">
        <v>25</v>
      </c>
      <c r="F2" s="15" t="s">
        <v>26</v>
      </c>
      <c r="G2" s="13" t="s">
        <v>28</v>
      </c>
      <c r="H2" s="13" t="s">
        <v>3</v>
      </c>
      <c r="I2" s="13" t="s">
        <v>27</v>
      </c>
      <c r="J2" s="16" t="s">
        <v>31</v>
      </c>
      <c r="K2" s="13" t="s">
        <v>29</v>
      </c>
      <c r="L2" s="19"/>
    </row>
    <row r="3" spans="1:19" ht="15.6" thickTop="1" thickBot="1" x14ac:dyDescent="0.35">
      <c r="A3" s="7">
        <v>2</v>
      </c>
      <c r="B3" s="8" t="str">
        <f>IFERROR(VLOOKUP(cham_cong[[#This Row],[ID]],dim_manhanvien[[Tên]:[ID]],2,0),0)</f>
        <v>Phạm Hữu Phú Vinh</v>
      </c>
      <c r="C3" s="9">
        <v>45473</v>
      </c>
      <c r="D3" s="10">
        <v>6</v>
      </c>
      <c r="E3" s="10">
        <v>9</v>
      </c>
      <c r="F3" s="10">
        <f>cham_cong[[#This Row],[Giờ ra]]-cham_cong[[#This Row],[Giờ vào]]</f>
        <v>3</v>
      </c>
      <c r="G3" s="11">
        <f>IFERROR(cham_cong[[#This Row],[Hệ số giờ]]*VLOOKUP(cham_cong[[#This Row],[ID]],dim_manhanvien[],8,0),0)</f>
        <v>45</v>
      </c>
      <c r="H3" s="8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3" s="8">
        <v>24</v>
      </c>
      <c r="J3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3" s="8"/>
    </row>
    <row r="4" spans="1:19" ht="15.6" thickTop="1" thickBot="1" x14ac:dyDescent="0.35">
      <c r="A4" s="7">
        <v>2</v>
      </c>
      <c r="B4" s="8" t="str">
        <f>IFERROR(VLOOKUP(cham_cong[[#This Row],[ID]],dim_manhanvien[[Tên]:[ID]],2,0),0)</f>
        <v>Phạm Hữu Phú Vinh</v>
      </c>
      <c r="C4" s="9">
        <v>45474</v>
      </c>
      <c r="D4" s="10">
        <v>6</v>
      </c>
      <c r="E4" s="10">
        <v>9</v>
      </c>
      <c r="F4" s="10">
        <f>cham_cong[[#This Row],[Giờ ra]]-cham_cong[[#This Row],[Giờ vào]]</f>
        <v>3</v>
      </c>
      <c r="G4" s="11">
        <f>IFERROR(cham_cong[[#This Row],[Hệ số giờ]]*VLOOKUP(cham_cong[[#This Row],[ID]],dim_manhanvien[],8,0),0)</f>
        <v>45</v>
      </c>
      <c r="H4" s="8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4" s="8">
        <v>23</v>
      </c>
      <c r="J4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4" s="8"/>
      <c r="M4" s="6" t="s">
        <v>52</v>
      </c>
      <c r="N4" s="6" t="s">
        <v>21</v>
      </c>
      <c r="O4" s="6" t="s">
        <v>1</v>
      </c>
      <c r="P4" s="6" t="s">
        <v>33</v>
      </c>
      <c r="Q4" s="6" t="s">
        <v>27</v>
      </c>
      <c r="R4" s="22" t="s">
        <v>43</v>
      </c>
      <c r="S4" s="6" t="s">
        <v>44</v>
      </c>
    </row>
    <row r="5" spans="1:19" ht="15.6" thickTop="1" thickBot="1" x14ac:dyDescent="0.35">
      <c r="A5" s="7">
        <v>1</v>
      </c>
      <c r="B5" s="8" t="str">
        <f>IFERROR(VLOOKUP(cham_cong[[#This Row],[ID]],dim_manhanvien[[Tên]:[ID]],2,0),0)</f>
        <v>Lê Thị Thùy Linh</v>
      </c>
      <c r="C5" s="9">
        <v>45474</v>
      </c>
      <c r="D5" s="10">
        <v>6</v>
      </c>
      <c r="E5" s="10">
        <v>9</v>
      </c>
      <c r="F5" s="10">
        <f>cham_cong[[#This Row],[Giờ ra]]-cham_cong[[#This Row],[Giờ vào]]</f>
        <v>3</v>
      </c>
      <c r="G5" s="11">
        <f>IFERROR(cham_cong[[#This Row],[Hệ số giờ]]*VLOOKUP(cham_cong[[#This Row],[ID]],dim_manhanvien[],8,0),0)</f>
        <v>45</v>
      </c>
      <c r="H5" s="8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1</v>
      </c>
      <c r="I5" s="8">
        <v>31</v>
      </c>
      <c r="J5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46.5</v>
      </c>
      <c r="K5" s="8" t="s">
        <v>51</v>
      </c>
      <c r="M5" s="6">
        <v>1</v>
      </c>
      <c r="N5" s="6">
        <v>1</v>
      </c>
      <c r="O5" s="6" t="str">
        <f>IFERROR(VLOOKUP(Table3[[#This Row],[ID]],cham_cong[#All],2,0),0)</f>
        <v>Lê Thị Thùy Linh</v>
      </c>
      <c r="P5" s="18">
        <f>SUM($F$6,$F$9,$F$11)</f>
        <v>8</v>
      </c>
      <c r="Q5" s="6">
        <v>114</v>
      </c>
      <c r="R5" s="22">
        <f>SUM(cham_cong[[#This Row],[Thưởng theo KPI]],J6,G6,G9,G11,J9,J11,)</f>
        <v>264.5</v>
      </c>
      <c r="S5" s="6" t="s">
        <v>47</v>
      </c>
    </row>
    <row r="6" spans="1:19" ht="15.6" thickTop="1" thickBot="1" x14ac:dyDescent="0.35">
      <c r="A6" s="7">
        <v>1</v>
      </c>
      <c r="B6" s="8" t="str">
        <f>IFERROR(VLOOKUP(cham_cong[[#This Row],[ID]],dim_manhanvien[[Tên]:[ID]],2,0),0)</f>
        <v>Lê Thị Thùy Linh</v>
      </c>
      <c r="C6" s="9">
        <v>45476</v>
      </c>
      <c r="D6" s="10">
        <v>6</v>
      </c>
      <c r="E6" s="10">
        <v>9</v>
      </c>
      <c r="F6" s="10">
        <f>cham_cong[[#This Row],[Giờ ra]]-cham_cong[[#This Row],[Giờ vào]]</f>
        <v>3</v>
      </c>
      <c r="G6" s="11">
        <f>IFERROR(cham_cong[[#This Row],[Hệ số giờ]]*VLOOKUP(cham_cong[[#This Row],[ID]],dim_manhanvien[],8,0),0)</f>
        <v>45</v>
      </c>
      <c r="H6" s="8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0.5</v>
      </c>
      <c r="I6" s="8">
        <v>28</v>
      </c>
      <c r="J6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28</v>
      </c>
      <c r="K6" s="8" t="s">
        <v>51</v>
      </c>
      <c r="M6" s="6">
        <v>2</v>
      </c>
      <c r="N6" s="6">
        <v>1</v>
      </c>
      <c r="O6" s="6" t="str">
        <f>IFERROR(VLOOKUP(Table3[[#This Row],[ID]],cham_cong[#All],2,0),0)</f>
        <v>Lê Thị Thùy Linh</v>
      </c>
      <c r="P6" s="6">
        <v>5</v>
      </c>
      <c r="Q6" s="6">
        <f>SUM(I17,I21)</f>
        <v>36</v>
      </c>
      <c r="R6" s="22">
        <f>SUM(G17,G21)</f>
        <v>75</v>
      </c>
      <c r="S6" s="6" t="s">
        <v>51</v>
      </c>
    </row>
    <row r="7" spans="1:19" ht="15.6" thickTop="1" thickBot="1" x14ac:dyDescent="0.35">
      <c r="A7" s="7">
        <v>2</v>
      </c>
      <c r="B7" s="8" t="str">
        <f>IFERROR(VLOOKUP(cham_cong[[#This Row],[ID]],dim_manhanvien[[Tên]:[ID]],2,0),0)</f>
        <v>Phạm Hữu Phú Vinh</v>
      </c>
      <c r="C7" s="9">
        <v>45476</v>
      </c>
      <c r="D7" s="10">
        <v>6</v>
      </c>
      <c r="E7" s="10">
        <v>10</v>
      </c>
      <c r="F7" s="10">
        <f>cham_cong[[#This Row],[Giờ ra]]-cham_cong[[#This Row],[Giờ vào]]</f>
        <v>4</v>
      </c>
      <c r="G7" s="11">
        <f>IFERROR(cham_cong[[#This Row],[Hệ số giờ]]*VLOOKUP(cham_cong[[#This Row],[ID]],dim_manhanvien[],8,0),0)</f>
        <v>60</v>
      </c>
      <c r="H7" s="8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7" s="8">
        <v>18</v>
      </c>
      <c r="J7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7" s="8"/>
      <c r="M7" s="6">
        <v>3</v>
      </c>
      <c r="N7" s="6">
        <v>3</v>
      </c>
      <c r="O7" s="6" t="str">
        <f>IFERROR(VLOOKUP(Table3[[#This Row],[ID]],cham_cong[#All],2,0),0)</f>
        <v>Ngô Thị Kim Yến</v>
      </c>
      <c r="P7" s="18">
        <f>SUM(F16,F19,F24)</f>
        <v>9</v>
      </c>
      <c r="Q7" s="6">
        <f>SUM(I16,I19,I24)</f>
        <v>62</v>
      </c>
      <c r="R7" s="22">
        <f>SUM(G16,G19,G24,J19)</f>
        <v>160</v>
      </c>
      <c r="S7" s="6" t="s">
        <v>51</v>
      </c>
    </row>
    <row r="8" spans="1:19" ht="15.6" thickTop="1" thickBot="1" x14ac:dyDescent="0.35">
      <c r="A8" s="7">
        <v>2</v>
      </c>
      <c r="B8" s="8" t="str">
        <f>IFERROR(VLOOKUP(cham_cong[[#This Row],[ID]],dim_manhanvien[[Tên]:[ID]],2,0),0)</f>
        <v>Phạm Hữu Phú Vinh</v>
      </c>
      <c r="C8" s="9">
        <v>45477</v>
      </c>
      <c r="D8" s="10">
        <v>6</v>
      </c>
      <c r="E8" s="10">
        <v>9</v>
      </c>
      <c r="F8" s="10">
        <f>cham_cong[[#This Row],[Giờ ra]]-cham_cong[[#This Row],[Giờ vào]]</f>
        <v>3</v>
      </c>
      <c r="G8" s="11">
        <f>IFERROR(cham_cong[[#This Row],[Hệ số giờ]]*VLOOKUP(cham_cong[[#This Row],[ID]],dim_manhanvien[],8,0),0)</f>
        <v>45</v>
      </c>
      <c r="H8" s="8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8" s="8">
        <v>20</v>
      </c>
      <c r="J8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8" s="8"/>
      <c r="M8" s="6">
        <v>4</v>
      </c>
      <c r="N8" s="6">
        <v>4</v>
      </c>
      <c r="O8" s="6" t="str">
        <f>IFERROR(VLOOKUP(Table3[[#This Row],[ID]],cham_cong[#All],2,0),0)</f>
        <v>Đỗ Minh Thành</v>
      </c>
      <c r="P8" s="6">
        <v>30.35</v>
      </c>
      <c r="Q8" s="6">
        <v>124</v>
      </c>
      <c r="R8" s="22">
        <f>455+70</f>
        <v>525</v>
      </c>
      <c r="S8" s="6" t="s">
        <v>51</v>
      </c>
    </row>
    <row r="9" spans="1:19" ht="15.6" thickTop="1" thickBot="1" x14ac:dyDescent="0.35">
      <c r="A9" s="7">
        <v>1</v>
      </c>
      <c r="B9" s="8" t="str">
        <f>IFERROR(VLOOKUP(cham_cong[[#This Row],[ID]],dim_manhanvien[[Tên]:[ID]],2,0),0)</f>
        <v>Lê Thị Thùy Linh</v>
      </c>
      <c r="C9" s="9">
        <v>45478</v>
      </c>
      <c r="D9" s="10">
        <v>6</v>
      </c>
      <c r="E9" s="10">
        <v>9</v>
      </c>
      <c r="F9" s="10">
        <f>cham_cong[[#This Row],[Giờ ra]]-cham_cong[[#This Row],[Giờ vào]]</f>
        <v>3</v>
      </c>
      <c r="G9" s="11">
        <f>IFERROR(cham_cong[[#This Row],[Hệ số giờ]]*VLOOKUP(cham_cong[[#This Row],[ID]],dim_manhanvien[],8,0),0)</f>
        <v>45</v>
      </c>
      <c r="H9" s="8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1</v>
      </c>
      <c r="I9" s="8">
        <v>30</v>
      </c>
      <c r="J9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45</v>
      </c>
      <c r="K9" s="8" t="s">
        <v>51</v>
      </c>
      <c r="M9" s="6">
        <v>1</v>
      </c>
      <c r="N9" s="6"/>
      <c r="O9" s="6">
        <f>IFERROR(VLOOKUP(Table3[[#This Row],[ID]],cham_cong[#All],2,0),0)</f>
        <v>0</v>
      </c>
      <c r="P9" s="6"/>
      <c r="Q9" s="6"/>
      <c r="R9" s="22"/>
      <c r="S9" s="6"/>
    </row>
    <row r="10" spans="1:19" ht="15.6" thickTop="1" thickBot="1" x14ac:dyDescent="0.35">
      <c r="A10" s="7">
        <v>2</v>
      </c>
      <c r="B10" s="8" t="str">
        <f>IFERROR(VLOOKUP(cham_cong[[#This Row],[ID]],dim_manhanvien[[Tên]:[ID]],2,0),0)</f>
        <v>Phạm Hữu Phú Vinh</v>
      </c>
      <c r="C10" s="9">
        <v>45478</v>
      </c>
      <c r="D10" s="10">
        <v>6</v>
      </c>
      <c r="E10" s="10">
        <v>9</v>
      </c>
      <c r="F10" s="10">
        <f>cham_cong[[#This Row],[Giờ ra]]-cham_cong[[#This Row],[Giờ vào]]</f>
        <v>3</v>
      </c>
      <c r="G10" s="11">
        <f>IFERROR(cham_cong[[#This Row],[Hệ số giờ]]*VLOOKUP(cham_cong[[#This Row],[ID]],dim_manhanvien[],8,0),0)</f>
        <v>45</v>
      </c>
      <c r="H10" s="8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0" s="8">
        <v>16</v>
      </c>
      <c r="J10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0" s="8"/>
      <c r="M10" s="6">
        <v>2</v>
      </c>
      <c r="N10" s="6"/>
      <c r="O10" s="6">
        <f>IFERROR(VLOOKUP(Table3[[#This Row],[ID]],cham_cong[#All],2,0),0)</f>
        <v>0</v>
      </c>
      <c r="P10" s="6"/>
      <c r="Q10" s="6"/>
      <c r="R10" s="22"/>
      <c r="S10" s="6"/>
    </row>
    <row r="11" spans="1:19" ht="15.6" thickTop="1" thickBot="1" x14ac:dyDescent="0.35">
      <c r="A11" s="7">
        <v>1</v>
      </c>
      <c r="B11" s="8" t="str">
        <f>IFERROR(VLOOKUP(cham_cong[[#This Row],[ID]],dim_manhanvien[[Tên]:[ID]],2,0),0)</f>
        <v>Lê Thị Thùy Linh</v>
      </c>
      <c r="C11" s="9">
        <v>45479</v>
      </c>
      <c r="D11" s="10">
        <v>6</v>
      </c>
      <c r="E11" s="10">
        <v>8</v>
      </c>
      <c r="F11" s="10">
        <f>cham_cong[[#This Row],[Giờ ra]]-cham_cong[[#This Row],[Giờ vào]]</f>
        <v>2</v>
      </c>
      <c r="G11" s="11">
        <f>IFERROR(cham_cong[[#This Row],[Hệ số giờ]]*VLOOKUP(cham_cong[[#This Row],[ID]],dim_manhanvien[],8,0),0)</f>
        <v>30</v>
      </c>
      <c r="H11" s="8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0.5</v>
      </c>
      <c r="I11" s="8">
        <v>25</v>
      </c>
      <c r="J11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25</v>
      </c>
      <c r="K11" s="8" t="s">
        <v>51</v>
      </c>
      <c r="M11" s="6">
        <v>3</v>
      </c>
      <c r="N11" s="6"/>
      <c r="O11" s="6">
        <f>IFERROR(VLOOKUP(Table3[[#This Row],[ID]],cham_cong[#All],2,0),0)</f>
        <v>0</v>
      </c>
      <c r="P11" s="6"/>
      <c r="Q11" s="6"/>
      <c r="R11" s="22"/>
      <c r="S11" s="6"/>
    </row>
    <row r="12" spans="1:19" ht="15.6" thickTop="1" thickBot="1" x14ac:dyDescent="0.35">
      <c r="A12" s="7">
        <v>2</v>
      </c>
      <c r="B12" s="8" t="str">
        <f>IFERROR(VLOOKUP(cham_cong[[#This Row],[ID]],dim_manhanvien[[Tên]:[ID]],2,0),0)</f>
        <v>Phạm Hữu Phú Vinh</v>
      </c>
      <c r="C12" s="9">
        <v>45479</v>
      </c>
      <c r="D12" s="10">
        <v>6</v>
      </c>
      <c r="E12" s="10">
        <v>8</v>
      </c>
      <c r="F12" s="10">
        <f>cham_cong[[#This Row],[Giờ ra]]-cham_cong[[#This Row],[Giờ vào]]</f>
        <v>2</v>
      </c>
      <c r="G12" s="11">
        <f>IFERROR(cham_cong[[#This Row],[Hệ số giờ]]*VLOOKUP(cham_cong[[#This Row],[ID]],dim_manhanvien[],8,0),0)</f>
        <v>30</v>
      </c>
      <c r="H12" s="8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2" s="8">
        <v>10</v>
      </c>
      <c r="J12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2" s="8"/>
      <c r="M12" s="6">
        <v>4</v>
      </c>
      <c r="N12" s="6"/>
      <c r="O12" s="6">
        <f>IFERROR(VLOOKUP(Table3[[#This Row],[ID]],cham_cong[#All],2,0),0)</f>
        <v>0</v>
      </c>
      <c r="P12" s="6"/>
      <c r="Q12" s="6"/>
      <c r="R12" s="22"/>
      <c r="S12" s="6"/>
    </row>
    <row r="13" spans="1:19" ht="15.6" thickTop="1" thickBot="1" x14ac:dyDescent="0.35">
      <c r="A13" s="7">
        <v>2</v>
      </c>
      <c r="B13" s="8" t="str">
        <f>IFERROR(VLOOKUP(cham_cong[[#This Row],[ID]],dim_manhanvien[[Tên]:[ID]],2,0),0)</f>
        <v>Phạm Hữu Phú Vinh</v>
      </c>
      <c r="C13" s="9">
        <v>45480</v>
      </c>
      <c r="D13" s="10">
        <v>6</v>
      </c>
      <c r="E13" s="10">
        <v>10</v>
      </c>
      <c r="F13" s="10">
        <f>cham_cong[[#This Row],[Giờ ra]]-cham_cong[[#This Row],[Giờ vào]]</f>
        <v>4</v>
      </c>
      <c r="G13" s="11">
        <f>IFERROR(cham_cong[[#This Row],[Hệ số giờ]]*VLOOKUP(cham_cong[[#This Row],[ID]],dim_manhanvien[],8,0),0)</f>
        <v>60</v>
      </c>
      <c r="H13" s="8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3" s="8">
        <v>20</v>
      </c>
      <c r="J13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3" s="8"/>
      <c r="M13" s="6"/>
      <c r="N13" s="6"/>
      <c r="O13" s="6">
        <f>IFERROR(VLOOKUP(Table3[[#This Row],[ID]],cham_cong[#All],2,0),0)</f>
        <v>0</v>
      </c>
      <c r="P13" s="6"/>
      <c r="Q13" s="6"/>
      <c r="R13" s="22"/>
      <c r="S13" s="6"/>
    </row>
    <row r="14" spans="1:19" ht="15.6" thickTop="1" thickBot="1" x14ac:dyDescent="0.35">
      <c r="A14" s="7">
        <v>2</v>
      </c>
      <c r="B14" s="8" t="str">
        <f>IFERROR(VLOOKUP(cham_cong[[#This Row],[ID]],dim_manhanvien[[Tên]:[ID]],2,0),0)</f>
        <v>Phạm Hữu Phú Vinh</v>
      </c>
      <c r="C14" s="9">
        <v>45481</v>
      </c>
      <c r="D14" s="10">
        <v>6</v>
      </c>
      <c r="E14" s="10">
        <v>9</v>
      </c>
      <c r="F14" s="10">
        <f>cham_cong[[#This Row],[Giờ ra]]-cham_cong[[#This Row],[Giờ vào]]</f>
        <v>3</v>
      </c>
      <c r="G14" s="11">
        <f>IFERROR(cham_cong[[#This Row],[Hệ số giờ]]*VLOOKUP(cham_cong[[#This Row],[ID]],dim_manhanvien[],8,0),0)</f>
        <v>45</v>
      </c>
      <c r="H14" s="8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4" s="8">
        <v>13</v>
      </c>
      <c r="J14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4" s="8"/>
      <c r="M14" s="6"/>
      <c r="N14" s="6"/>
      <c r="O14" s="6">
        <f>IFERROR(VLOOKUP(Table3[[#This Row],[ID]],cham_cong[#All],2,0),0)</f>
        <v>0</v>
      </c>
      <c r="P14" s="6"/>
      <c r="Q14" s="6"/>
      <c r="R14" s="22"/>
      <c r="S14" s="6"/>
    </row>
    <row r="15" spans="1:19" ht="15.6" thickTop="1" thickBot="1" x14ac:dyDescent="0.35">
      <c r="A15" s="7">
        <v>2</v>
      </c>
      <c r="B15" s="8" t="str">
        <f>IFERROR(VLOOKUP(cham_cong[[#This Row],[ID]],dim_manhanvien[[Tên]:[ID]],2,0),0)</f>
        <v>Phạm Hữu Phú Vinh</v>
      </c>
      <c r="C15" s="9">
        <v>45482</v>
      </c>
      <c r="D15" s="10">
        <v>6</v>
      </c>
      <c r="E15" s="10">
        <v>9</v>
      </c>
      <c r="F15" s="10">
        <f>cham_cong[[#This Row],[Giờ ra]]-cham_cong[[#This Row],[Giờ vào]]</f>
        <v>3</v>
      </c>
      <c r="G15" s="11">
        <f>IFERROR(cham_cong[[#This Row],[Hệ số giờ]]*VLOOKUP(cham_cong[[#This Row],[ID]],dim_manhanvien[],8,0),0)</f>
        <v>45</v>
      </c>
      <c r="H15" s="8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5" s="8">
        <v>20</v>
      </c>
      <c r="J15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5" s="8"/>
      <c r="M15" s="6"/>
      <c r="N15" s="6"/>
      <c r="O15" s="6">
        <f>IFERROR(VLOOKUP(Table3[[#This Row],[ID]],cham_cong[#All],2,0),0)</f>
        <v>0</v>
      </c>
      <c r="P15" s="6"/>
      <c r="Q15" s="6"/>
      <c r="R15" s="22"/>
      <c r="S15" s="6"/>
    </row>
    <row r="16" spans="1:19" ht="15.6" thickTop="1" thickBot="1" x14ac:dyDescent="0.35">
      <c r="A16" s="7">
        <v>3</v>
      </c>
      <c r="B16" s="8" t="str">
        <f>IFERROR(VLOOKUP(cham_cong[[#This Row],[ID]],dim_manhanvien[[Tên]:[ID]],2,0),0)</f>
        <v>Ngô Thị Kim Yến</v>
      </c>
      <c r="C16" s="9">
        <v>45482</v>
      </c>
      <c r="D16" s="10">
        <v>6</v>
      </c>
      <c r="E16" s="10">
        <v>9</v>
      </c>
      <c r="F16" s="10">
        <f>cham_cong[[#This Row],[Giờ ra]]-cham_cong[[#This Row],[Giờ vào]]</f>
        <v>3</v>
      </c>
      <c r="G16" s="11">
        <f>IFERROR(cham_cong[[#This Row],[Hệ số giờ]]*VLOOKUP(cham_cong[[#This Row],[ID]],dim_manhanvien[],8,0),0)</f>
        <v>45</v>
      </c>
      <c r="H16" s="8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6" s="8">
        <v>20</v>
      </c>
      <c r="J16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6" s="8" t="s">
        <v>51</v>
      </c>
      <c r="M16" s="6"/>
      <c r="N16" s="6"/>
      <c r="O16" s="6">
        <f>IFERROR(VLOOKUP(Table3[[#This Row],[ID]],cham_cong[#All],2,0),0)</f>
        <v>0</v>
      </c>
      <c r="P16" s="6"/>
      <c r="Q16" s="6"/>
      <c r="R16" s="22"/>
      <c r="S16" s="6"/>
    </row>
    <row r="17" spans="1:19" ht="15.6" thickTop="1" thickBot="1" x14ac:dyDescent="0.35">
      <c r="A17" s="7">
        <v>1</v>
      </c>
      <c r="B17" s="8" t="str">
        <f>IFERROR(VLOOKUP(cham_cong[[#This Row],[ID]],dim_manhanvien[[Tên]:[ID]],2,0),0)</f>
        <v>Lê Thị Thùy Linh</v>
      </c>
      <c r="C17" s="9">
        <v>45483</v>
      </c>
      <c r="D17" s="10">
        <v>6</v>
      </c>
      <c r="E17" s="10">
        <v>9</v>
      </c>
      <c r="F17" s="10">
        <f>cham_cong[[#This Row],[Giờ ra]]-cham_cong[[#This Row],[Giờ vào]]</f>
        <v>3</v>
      </c>
      <c r="G17" s="11">
        <f>IFERROR(cham_cong[[#This Row],[Hệ số giờ]]*VLOOKUP(cham_cong[[#This Row],[ID]],dim_manhanvien[],8,0),0)</f>
        <v>45</v>
      </c>
      <c r="H17" s="8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7" s="8">
        <v>20</v>
      </c>
      <c r="J17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7" s="8" t="s">
        <v>51</v>
      </c>
      <c r="M17" s="6"/>
      <c r="N17" s="6"/>
      <c r="O17" s="6">
        <f>IFERROR(VLOOKUP(Table3[[#This Row],[ID]],cham_cong[#All],2,0),0)</f>
        <v>0</v>
      </c>
      <c r="P17" s="6"/>
      <c r="Q17" s="6"/>
      <c r="R17" s="22"/>
      <c r="S17" s="6"/>
    </row>
    <row r="18" spans="1:19" ht="15.6" thickTop="1" thickBot="1" x14ac:dyDescent="0.35">
      <c r="A18" s="7">
        <v>2</v>
      </c>
      <c r="B18" s="8" t="str">
        <f>IFERROR(VLOOKUP(cham_cong[[#This Row],[ID]],dim_manhanvien[[Tên]:[ID]],2,0),0)</f>
        <v>Phạm Hữu Phú Vinh</v>
      </c>
      <c r="C18" s="9">
        <v>45483</v>
      </c>
      <c r="D18" s="10">
        <v>6</v>
      </c>
      <c r="E18" s="10">
        <v>9</v>
      </c>
      <c r="F18" s="10">
        <f>cham_cong[[#This Row],[Giờ ra]]-cham_cong[[#This Row],[Giờ vào]]</f>
        <v>3</v>
      </c>
      <c r="G18" s="11">
        <f>IFERROR(cham_cong[[#This Row],[Hệ số giờ]]*VLOOKUP(cham_cong[[#This Row],[ID]],dim_manhanvien[],8,0),0)</f>
        <v>45</v>
      </c>
      <c r="H18" s="8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8" s="8">
        <v>17</v>
      </c>
      <c r="J18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8" s="8"/>
      <c r="M18" s="6"/>
      <c r="N18" s="6"/>
      <c r="O18" s="6">
        <f>IFERROR(VLOOKUP(Table3[[#This Row],[ID]],cham_cong[#All],2,0),0)</f>
        <v>0</v>
      </c>
      <c r="P18" s="6"/>
      <c r="Q18" s="6"/>
      <c r="R18" s="22"/>
      <c r="S18" s="6"/>
    </row>
    <row r="19" spans="1:19" ht="15.6" thickTop="1" thickBot="1" x14ac:dyDescent="0.35">
      <c r="A19" s="7">
        <v>3</v>
      </c>
      <c r="B19" s="8" t="str">
        <f>IFERROR(VLOOKUP(cham_cong[[#This Row],[ID]],dim_manhanvien[[Tên]:[ID]],2,0),0)</f>
        <v>Ngô Thị Kim Yến</v>
      </c>
      <c r="C19" s="9">
        <v>45484</v>
      </c>
      <c r="D19" s="10">
        <v>6</v>
      </c>
      <c r="E19" s="10">
        <v>9</v>
      </c>
      <c r="F19" s="10">
        <f>cham_cong[[#This Row],[Giờ ra]]-cham_cong[[#This Row],[Giờ vào]]</f>
        <v>3</v>
      </c>
      <c r="G19" s="11">
        <f>IFERROR(cham_cong[[#This Row],[Hệ số giờ]]*VLOOKUP(cham_cong[[#This Row],[ID]],dim_manhanvien[],8,0),0)</f>
        <v>45</v>
      </c>
      <c r="H19" s="8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0.5</v>
      </c>
      <c r="I19" s="8">
        <v>25</v>
      </c>
      <c r="J19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25</v>
      </c>
      <c r="K19" s="8" t="s">
        <v>51</v>
      </c>
      <c r="L19" s="4"/>
      <c r="M19" s="6"/>
      <c r="N19" s="6"/>
      <c r="O19" s="6">
        <f>IFERROR(VLOOKUP(Table3[[#This Row],[ID]],cham_cong[#All],2,0),0)</f>
        <v>0</v>
      </c>
      <c r="P19" s="6"/>
      <c r="Q19" s="6"/>
      <c r="R19" s="22"/>
      <c r="S19" s="6"/>
    </row>
    <row r="20" spans="1:19" ht="15.6" thickTop="1" thickBot="1" x14ac:dyDescent="0.35">
      <c r="A20" s="7">
        <v>2</v>
      </c>
      <c r="B20" s="8" t="str">
        <f>IFERROR(VLOOKUP(cham_cong[[#This Row],[ID]],dim_manhanvien[[Tên]:[ID]],2,0),0)</f>
        <v>Phạm Hữu Phú Vinh</v>
      </c>
      <c r="C20" s="9">
        <v>45484</v>
      </c>
      <c r="D20" s="10">
        <v>6</v>
      </c>
      <c r="E20" s="10">
        <v>9</v>
      </c>
      <c r="F20" s="10">
        <f>cham_cong[[#This Row],[Giờ ra]]-cham_cong[[#This Row],[Giờ vào]]</f>
        <v>3</v>
      </c>
      <c r="G20" s="11">
        <f>IFERROR(cham_cong[[#This Row],[Hệ số giờ]]*VLOOKUP(cham_cong[[#This Row],[ID]],dim_manhanvien[],8,0),0)</f>
        <v>45</v>
      </c>
      <c r="H20" s="8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20" s="8">
        <v>10</v>
      </c>
      <c r="J20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20" s="8"/>
      <c r="M20" s="6"/>
      <c r="N20" s="6"/>
      <c r="O20" s="6">
        <f>IFERROR(VLOOKUP(Table3[[#This Row],[ID]],cham_cong[#All],2,0),0)</f>
        <v>0</v>
      </c>
      <c r="P20" s="6"/>
      <c r="Q20" s="6"/>
      <c r="R20" s="22"/>
      <c r="S20" s="6"/>
    </row>
    <row r="21" spans="1:19" ht="15.6" thickTop="1" thickBot="1" x14ac:dyDescent="0.35">
      <c r="A21" s="7">
        <v>1</v>
      </c>
      <c r="B21" s="8" t="str">
        <f>IFERROR(VLOOKUP(cham_cong[[#This Row],[ID]],dim_manhanvien[[Tên]:[ID]],2,0),0)</f>
        <v>Lê Thị Thùy Linh</v>
      </c>
      <c r="C21" s="9">
        <v>45485</v>
      </c>
      <c r="D21" s="10">
        <v>6</v>
      </c>
      <c r="E21" s="10">
        <v>8</v>
      </c>
      <c r="F21" s="10">
        <f>cham_cong[[#This Row],[Giờ ra]]-cham_cong[[#This Row],[Giờ vào]]</f>
        <v>2</v>
      </c>
      <c r="G21" s="11">
        <f>IFERROR(cham_cong[[#This Row],[Hệ số giờ]]*VLOOKUP(cham_cong[[#This Row],[ID]],dim_manhanvien[],8,0),0)</f>
        <v>30</v>
      </c>
      <c r="H21" s="8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21" s="8">
        <v>16</v>
      </c>
      <c r="J21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21" s="8" t="s">
        <v>51</v>
      </c>
      <c r="M21" s="6"/>
      <c r="N21" s="6"/>
      <c r="O21" s="6">
        <f>IFERROR(VLOOKUP(Table3[[#This Row],[ID]],cham_cong[#All],2,0),0)</f>
        <v>0</v>
      </c>
      <c r="P21" s="6"/>
      <c r="Q21" s="6"/>
      <c r="R21" s="22"/>
      <c r="S21" s="6"/>
    </row>
    <row r="22" spans="1:19" ht="15.6" thickTop="1" thickBot="1" x14ac:dyDescent="0.35">
      <c r="A22" s="7">
        <v>2</v>
      </c>
      <c r="B22" s="8" t="str">
        <f>IFERROR(VLOOKUP(cham_cong[[#This Row],[ID]],dim_manhanvien[[Tên]:[ID]],2,0),0)</f>
        <v>Phạm Hữu Phú Vinh</v>
      </c>
      <c r="C22" s="9">
        <v>45485</v>
      </c>
      <c r="D22" s="10">
        <v>6</v>
      </c>
      <c r="E22" s="10">
        <v>9</v>
      </c>
      <c r="F22" s="10">
        <f>cham_cong[[#This Row],[Giờ ra]]-cham_cong[[#This Row],[Giờ vào]]</f>
        <v>3</v>
      </c>
      <c r="G22" s="11">
        <f>IFERROR(cham_cong[[#This Row],[Hệ số giờ]]*VLOOKUP(cham_cong[[#This Row],[ID]],dim_manhanvien[],8,0),0)</f>
        <v>45</v>
      </c>
      <c r="H22" s="8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0.5</v>
      </c>
      <c r="I22" s="8">
        <v>25</v>
      </c>
      <c r="J22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25</v>
      </c>
      <c r="K22" s="8"/>
      <c r="M22" s="6"/>
      <c r="N22" s="6"/>
      <c r="O22" s="6">
        <f>IFERROR(VLOOKUP(Table3[[#This Row],[ID]],cham_cong[#All],2,0),0)</f>
        <v>0</v>
      </c>
      <c r="P22" s="6"/>
      <c r="Q22" s="6"/>
      <c r="R22" s="22"/>
      <c r="S22" s="6"/>
    </row>
    <row r="23" spans="1:19" ht="15.6" thickTop="1" thickBot="1" x14ac:dyDescent="0.35">
      <c r="A23" s="7">
        <v>2</v>
      </c>
      <c r="B23" s="8" t="str">
        <f>IFERROR(VLOOKUP(cham_cong[[#This Row],[ID]],dim_manhanvien[[Tên]:[ID]],2,0),0)</f>
        <v>Phạm Hữu Phú Vinh</v>
      </c>
      <c r="C23" s="9">
        <v>45486</v>
      </c>
      <c r="D23" s="10">
        <v>6</v>
      </c>
      <c r="E23" s="10">
        <v>9</v>
      </c>
      <c r="F23" s="10">
        <f>cham_cong[[#This Row],[Giờ ra]]-cham_cong[[#This Row],[Giờ vào]]</f>
        <v>3</v>
      </c>
      <c r="G23" s="11">
        <f>IFERROR(cham_cong[[#This Row],[Hệ số giờ]]*VLOOKUP(cham_cong[[#This Row],[ID]],dim_manhanvien[],8,0),0)</f>
        <v>45</v>
      </c>
      <c r="H23" s="8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23" s="8">
        <v>10</v>
      </c>
      <c r="J23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23" s="8"/>
      <c r="M23" s="6"/>
      <c r="N23" s="6"/>
      <c r="O23" s="6">
        <f>IFERROR(VLOOKUP(Table3[[#This Row],[ID]],cham_cong[#All],2,0),0)</f>
        <v>0</v>
      </c>
      <c r="P23" s="6"/>
      <c r="Q23" s="6"/>
      <c r="R23" s="22"/>
      <c r="S23" s="6"/>
    </row>
    <row r="24" spans="1:19" ht="15.6" thickTop="1" thickBot="1" x14ac:dyDescent="0.35">
      <c r="A24" s="7">
        <v>3</v>
      </c>
      <c r="B24" s="8" t="str">
        <f>IFERROR(VLOOKUP(cham_cong[[#This Row],[ID]],dim_manhanvien[[Tên]:[ID]],2,0),0)</f>
        <v>Ngô Thị Kim Yến</v>
      </c>
      <c r="C24" s="9">
        <v>45486</v>
      </c>
      <c r="D24" s="10">
        <v>6</v>
      </c>
      <c r="E24" s="10">
        <v>9</v>
      </c>
      <c r="F24" s="10">
        <f>cham_cong[[#This Row],[Giờ ra]]-cham_cong[[#This Row],[Giờ vào]]</f>
        <v>3</v>
      </c>
      <c r="G24" s="11">
        <f>IFERROR(cham_cong[[#This Row],[Hệ số giờ]]*VLOOKUP(cham_cong[[#This Row],[ID]],dim_manhanvien[],8,0),0)</f>
        <v>45</v>
      </c>
      <c r="H24" s="8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24" s="8">
        <v>17</v>
      </c>
      <c r="J24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24" s="8" t="s">
        <v>51</v>
      </c>
      <c r="M24" s="6"/>
      <c r="N24" s="6"/>
      <c r="O24" s="6">
        <f>IFERROR(VLOOKUP(Table3[[#This Row],[ID]],cham_cong[#All],2,0),0)</f>
        <v>0</v>
      </c>
      <c r="P24" s="6"/>
      <c r="Q24" s="6"/>
      <c r="R24" s="22"/>
      <c r="S24" s="6"/>
    </row>
    <row r="25" spans="1:19" ht="15.6" thickTop="1" thickBot="1" x14ac:dyDescent="0.35">
      <c r="A25" s="7">
        <v>4</v>
      </c>
      <c r="B25" s="8" t="str">
        <f>IFERROR(VLOOKUP(cham_cong[[#This Row],[ID]],dim_manhanvien[[Tên]:[ID]],2,0),0)</f>
        <v>Đỗ Minh Thành</v>
      </c>
      <c r="C25" s="9">
        <v>45489</v>
      </c>
      <c r="D25" s="10">
        <v>5</v>
      </c>
      <c r="E25" s="10">
        <v>9</v>
      </c>
      <c r="F25" s="10">
        <f>cham_cong[[#This Row],[Giờ ra]]-cham_cong[[#This Row],[Giờ vào]]</f>
        <v>4</v>
      </c>
      <c r="G25" s="11">
        <f>IFERROR(cham_cong[[#This Row],[Hệ số giờ]]*VLOOKUP(cham_cong[[#This Row],[ID]],dim_manhanvien[],8,0),0)</f>
        <v>60</v>
      </c>
      <c r="H25" s="8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25" s="8">
        <v>0</v>
      </c>
      <c r="J25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25" s="8" t="s">
        <v>51</v>
      </c>
      <c r="M25" s="6"/>
      <c r="N25" s="6"/>
      <c r="O25" s="6">
        <f>IFERROR(VLOOKUP(Table3[[#This Row],[ID]],cham_cong[#All],2,0),0)</f>
        <v>0</v>
      </c>
      <c r="P25" s="6"/>
      <c r="Q25" s="6"/>
      <c r="R25" s="22"/>
      <c r="S25" s="6"/>
    </row>
    <row r="26" spans="1:19" ht="15.6" thickTop="1" thickBot="1" x14ac:dyDescent="0.35">
      <c r="A26" s="7">
        <v>2</v>
      </c>
      <c r="B26" s="8" t="str">
        <f>IFERROR(VLOOKUP(cham_cong[[#This Row],[ID]],dim_manhanvien[[Tên]:[ID]],2,0),0)</f>
        <v>Phạm Hữu Phú Vinh</v>
      </c>
      <c r="C26" s="9">
        <v>45489</v>
      </c>
      <c r="D26" s="10">
        <v>6</v>
      </c>
      <c r="E26" s="10">
        <v>9</v>
      </c>
      <c r="F26" s="10">
        <f>cham_cong[[#This Row],[Giờ ra]]-cham_cong[[#This Row],[Giờ vào]]</f>
        <v>3</v>
      </c>
      <c r="G26" s="11">
        <f>IFERROR(cham_cong[[#This Row],[Hệ số giờ]]*VLOOKUP(cham_cong[[#This Row],[ID]],dim_manhanvien[],8,0),0)</f>
        <v>45</v>
      </c>
      <c r="H26" s="8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26" s="8">
        <v>14</v>
      </c>
      <c r="J26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26" s="8"/>
      <c r="M26" s="6"/>
      <c r="N26" s="6"/>
      <c r="O26" s="6">
        <f>IFERROR(VLOOKUP(Table3[[#This Row],[ID]],cham_cong[#All],2,0),0)</f>
        <v>0</v>
      </c>
      <c r="P26" s="6"/>
      <c r="Q26" s="6"/>
      <c r="R26" s="22"/>
      <c r="S26" s="6"/>
    </row>
    <row r="27" spans="1:19" ht="15.6" thickTop="1" thickBot="1" x14ac:dyDescent="0.35">
      <c r="A27" s="7">
        <v>2</v>
      </c>
      <c r="B27" s="8" t="str">
        <f>IFERROR(VLOOKUP(cham_cong[[#This Row],[ID]],dim_manhanvien[[Tên]:[ID]],2,0),0)</f>
        <v>Phạm Hữu Phú Vinh</v>
      </c>
      <c r="C27" s="9">
        <v>45490</v>
      </c>
      <c r="D27" s="10">
        <v>6</v>
      </c>
      <c r="E27" s="10">
        <v>8</v>
      </c>
      <c r="F27" s="10">
        <f>cham_cong[[#This Row],[Giờ ra]]-cham_cong[[#This Row],[Giờ vào]]</f>
        <v>2</v>
      </c>
      <c r="G27" s="11">
        <f>IFERROR(cham_cong[[#This Row],[Hệ số giờ]]*VLOOKUP(cham_cong[[#This Row],[ID]],dim_manhanvien[],8,0),0)</f>
        <v>30</v>
      </c>
      <c r="H27" s="8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27" s="8">
        <v>14</v>
      </c>
      <c r="J27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27" s="8"/>
      <c r="M27" s="17"/>
      <c r="N27" s="17"/>
      <c r="O27" s="17">
        <f>IFERROR(VLOOKUP(Table3[[#This Row],[ID]],cham_cong[#All],2,0),0)</f>
        <v>0</v>
      </c>
      <c r="P27" s="17"/>
      <c r="Q27" s="6"/>
      <c r="R27" s="23"/>
      <c r="S27" s="17"/>
    </row>
    <row r="28" spans="1:19" ht="15" thickTop="1" x14ac:dyDescent="0.3">
      <c r="A28" s="7">
        <v>4</v>
      </c>
      <c r="B28" s="8" t="str">
        <f>IFERROR(VLOOKUP(cham_cong[[#This Row],[ID]],dim_manhanvien[[Tên]:[ID]],2,0),0)</f>
        <v>Đỗ Minh Thành</v>
      </c>
      <c r="C28" s="9">
        <v>45490</v>
      </c>
      <c r="D28" s="10">
        <v>4</v>
      </c>
      <c r="E28" s="10">
        <v>8</v>
      </c>
      <c r="F28" s="10">
        <f>cham_cong[[#This Row],[Giờ ra]]-cham_cong[[#This Row],[Giờ vào]]</f>
        <v>4</v>
      </c>
      <c r="G28" s="11">
        <f>IFERROR(cham_cong[[#This Row],[Hệ số giờ]]*VLOOKUP(cham_cong[[#This Row],[ID]],dim_manhanvien[],8,0),0)</f>
        <v>60</v>
      </c>
      <c r="H28" s="8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28" s="8">
        <v>22</v>
      </c>
      <c r="J28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28" s="8" t="s">
        <v>51</v>
      </c>
    </row>
    <row r="29" spans="1:19" x14ac:dyDescent="0.3">
      <c r="A29" s="7">
        <v>4</v>
      </c>
      <c r="B29" s="8" t="str">
        <f>IFERROR(VLOOKUP(cham_cong[[#This Row],[ID]],dim_manhanvien[[Tên]:[ID]],2,0),0)</f>
        <v>Đỗ Minh Thành</v>
      </c>
      <c r="C29" s="9">
        <v>45491</v>
      </c>
      <c r="D29" s="10">
        <v>4</v>
      </c>
      <c r="E29" s="10">
        <v>9</v>
      </c>
      <c r="F29" s="10">
        <f>cham_cong[[#This Row],[Giờ ra]]-cham_cong[[#This Row],[Giờ vào]]</f>
        <v>5</v>
      </c>
      <c r="G29" s="11">
        <f>IFERROR(cham_cong[[#This Row],[Hệ số giờ]]*VLOOKUP(cham_cong[[#This Row],[ID]],dim_manhanvien[],8,0),0)</f>
        <v>75</v>
      </c>
      <c r="H29" s="8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29" s="8">
        <v>20</v>
      </c>
      <c r="J29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29" s="8" t="s">
        <v>51</v>
      </c>
    </row>
    <row r="30" spans="1:19" x14ac:dyDescent="0.3">
      <c r="A30" s="7">
        <v>2</v>
      </c>
      <c r="B30" s="8" t="str">
        <f>IFERROR(VLOOKUP(cham_cong[[#This Row],[ID]],dim_manhanvien[[Tên]:[ID]],2,0),0)</f>
        <v>Phạm Hữu Phú Vinh</v>
      </c>
      <c r="C30" s="9">
        <v>45491</v>
      </c>
      <c r="D30" s="10">
        <v>6</v>
      </c>
      <c r="E30" s="10">
        <v>9</v>
      </c>
      <c r="F30" s="10">
        <f>cham_cong[[#This Row],[Giờ ra]]-cham_cong[[#This Row],[Giờ vào]]</f>
        <v>3</v>
      </c>
      <c r="G30" s="11">
        <f>IFERROR(cham_cong[[#This Row],[Hệ số giờ]]*VLOOKUP(cham_cong[[#This Row],[ID]],dim_manhanvien[],8,0),0)</f>
        <v>45</v>
      </c>
      <c r="H30" s="8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30" s="8">
        <v>12</v>
      </c>
      <c r="J30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30" s="8"/>
    </row>
    <row r="31" spans="1:19" x14ac:dyDescent="0.3">
      <c r="A31" s="7">
        <v>69</v>
      </c>
      <c r="B31" s="8" t="str">
        <f>IFERROR(VLOOKUP(cham_cong[[#This Row],[ID]],dim_manhanvien[[Tên]:[ID]],2,0),0)</f>
        <v>Trung Trực</v>
      </c>
      <c r="C31" s="9">
        <v>45491</v>
      </c>
      <c r="D31" s="10">
        <v>4</v>
      </c>
      <c r="E31" s="10">
        <v>12</v>
      </c>
      <c r="F31" s="10">
        <f>cham_cong[[#This Row],[Giờ ra]]-cham_cong[[#This Row],[Giờ vào]]</f>
        <v>8</v>
      </c>
      <c r="G31" s="11">
        <f>IFERROR(cham_cong[[#This Row],[Hệ số giờ]]*VLOOKUP(cham_cong[[#This Row],[ID]],dim_manhanvien[],8,0),0)</f>
        <v>120</v>
      </c>
      <c r="H31" s="8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1</v>
      </c>
      <c r="I31" s="8">
        <v>30</v>
      </c>
      <c r="J31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45</v>
      </c>
      <c r="K31" s="8"/>
    </row>
    <row r="32" spans="1:19" x14ac:dyDescent="0.3">
      <c r="A32" s="7">
        <v>16</v>
      </c>
      <c r="B32" s="8" t="str">
        <f>IFERROR(VLOOKUP(cham_cong[[#This Row],[ID]],dim_manhanvien[[Tên]:[ID]],2,0),0)</f>
        <v>Phạm Hữu Xuân Hải</v>
      </c>
      <c r="C32" s="9">
        <v>45491</v>
      </c>
      <c r="D32" s="10">
        <v>4</v>
      </c>
      <c r="E32" s="10">
        <v>12</v>
      </c>
      <c r="F32" s="10">
        <f>cham_cong[[#This Row],[Giờ ra]]-cham_cong[[#This Row],[Giờ vào]]</f>
        <v>8</v>
      </c>
      <c r="G32" s="11">
        <f>IFERROR(cham_cong[[#This Row],[Hệ số giờ]]*VLOOKUP(cham_cong[[#This Row],[ID]],dim_manhanvien[],8,0),0)</f>
        <v>120</v>
      </c>
      <c r="H32" s="8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32" s="8">
        <v>1</v>
      </c>
      <c r="J32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32" s="8"/>
    </row>
    <row r="33" spans="1:11" x14ac:dyDescent="0.3">
      <c r="A33" s="7">
        <v>69</v>
      </c>
      <c r="B33" s="8" t="str">
        <f>IFERROR(VLOOKUP(cham_cong[[#This Row],[ID]],dim_manhanvien[[Tên]:[ID]],2,0),0)</f>
        <v>Trung Trực</v>
      </c>
      <c r="C33" s="9">
        <v>45492</v>
      </c>
      <c r="D33" s="10">
        <v>4</v>
      </c>
      <c r="E33" s="10">
        <v>12</v>
      </c>
      <c r="F33" s="10">
        <f>cham_cong[[#This Row],[Giờ ra]]-cham_cong[[#This Row],[Giờ vào]]</f>
        <v>8</v>
      </c>
      <c r="G33" s="11">
        <f>IFERROR(cham_cong[[#This Row],[Hệ số giờ]]*VLOOKUP(cham_cong[[#This Row],[ID]],dim_manhanvien[],8,0),0)</f>
        <v>120</v>
      </c>
      <c r="H33" s="8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33" s="8">
        <v>11</v>
      </c>
      <c r="J33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33" s="8"/>
    </row>
    <row r="34" spans="1:11" x14ac:dyDescent="0.3">
      <c r="A34" s="7">
        <v>16</v>
      </c>
      <c r="B34" s="8" t="str">
        <f>IFERROR(VLOOKUP(cham_cong[[#This Row],[ID]],dim_manhanvien[[Tên]:[ID]],2,0),0)</f>
        <v>Phạm Hữu Xuân Hải</v>
      </c>
      <c r="C34" s="9">
        <v>45492</v>
      </c>
      <c r="D34" s="10">
        <v>4</v>
      </c>
      <c r="E34" s="10">
        <v>12</v>
      </c>
      <c r="F34" s="10">
        <f>cham_cong[[#This Row],[Giờ ra]]-cham_cong[[#This Row],[Giờ vào]]</f>
        <v>8</v>
      </c>
      <c r="G34" s="11">
        <f>IFERROR(cham_cong[[#This Row],[Hệ số giờ]]*VLOOKUP(cham_cong[[#This Row],[ID]],dim_manhanvien[],8,0),0)</f>
        <v>120</v>
      </c>
      <c r="H34" s="8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34" s="8">
        <v>0</v>
      </c>
      <c r="J34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34" s="8"/>
    </row>
    <row r="35" spans="1:11" x14ac:dyDescent="0.3">
      <c r="A35" s="7">
        <v>4</v>
      </c>
      <c r="B35" s="8" t="str">
        <f>IFERROR(VLOOKUP(cham_cong[[#This Row],[ID]],dim_manhanvien[[Tên]:[ID]],2,0),0)</f>
        <v>Đỗ Minh Thành</v>
      </c>
      <c r="C35" s="9">
        <v>45492</v>
      </c>
      <c r="D35" s="10">
        <v>4</v>
      </c>
      <c r="E35" s="10">
        <v>9</v>
      </c>
      <c r="F35" s="10">
        <f>cham_cong[[#This Row],[Giờ ra]]-cham_cong[[#This Row],[Giờ vào]]</f>
        <v>5</v>
      </c>
      <c r="G35" s="11">
        <f>IFERROR(cham_cong[[#This Row],[Hệ số giờ]]*VLOOKUP(cham_cong[[#This Row],[ID]],dim_manhanvien[],8,0),0)</f>
        <v>75</v>
      </c>
      <c r="H35" s="8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1</v>
      </c>
      <c r="I35" s="8">
        <v>34</v>
      </c>
      <c r="J35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51</v>
      </c>
      <c r="K35" s="8" t="s">
        <v>51</v>
      </c>
    </row>
    <row r="36" spans="1:11" x14ac:dyDescent="0.3">
      <c r="A36" s="7">
        <v>2</v>
      </c>
      <c r="B36" s="8" t="str">
        <f>IFERROR(VLOOKUP(cham_cong[[#This Row],[ID]],dim_manhanvien[[Tên]:[ID]],2,0),0)</f>
        <v>Phạm Hữu Phú Vinh</v>
      </c>
      <c r="C36" s="9">
        <v>45492</v>
      </c>
      <c r="D36" s="10">
        <v>5.3</v>
      </c>
      <c r="E36" s="10">
        <v>9</v>
      </c>
      <c r="F36" s="10">
        <f>cham_cong[[#This Row],[Giờ ra]]-cham_cong[[#This Row],[Giờ vào]]</f>
        <v>3.7</v>
      </c>
      <c r="G36" s="11">
        <f>IFERROR(cham_cong[[#This Row],[Hệ số giờ]]*VLOOKUP(cham_cong[[#This Row],[ID]],dim_manhanvien[],8,0),0)</f>
        <v>55.5</v>
      </c>
      <c r="H36" s="8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36" s="8">
        <v>10</v>
      </c>
      <c r="J36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36" s="8"/>
    </row>
    <row r="37" spans="1:11" x14ac:dyDescent="0.3">
      <c r="A37" s="7">
        <v>4</v>
      </c>
      <c r="B37" s="8" t="str">
        <f>IFERROR(VLOOKUP(cham_cong[[#This Row],[ID]],dim_manhanvien[[Tên]:[ID]],2,0),0)</f>
        <v>Đỗ Minh Thành</v>
      </c>
      <c r="C37" s="9">
        <v>45493</v>
      </c>
      <c r="D37" s="10">
        <v>4.32</v>
      </c>
      <c r="E37" s="10">
        <v>9</v>
      </c>
      <c r="F37" s="10">
        <f>cham_cong[[#This Row],[Giờ ra]]-cham_cong[[#This Row],[Giờ vào]]</f>
        <v>4.68</v>
      </c>
      <c r="G37" s="11">
        <f>IFERROR(cham_cong[[#This Row],[Hệ số giờ]]*VLOOKUP(cham_cong[[#This Row],[ID]],dim_manhanvien[],8,0),0)</f>
        <v>70.199999999999989</v>
      </c>
      <c r="H37" s="8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0.5</v>
      </c>
      <c r="I37" s="8">
        <v>26</v>
      </c>
      <c r="J37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26</v>
      </c>
      <c r="K37" s="8" t="s">
        <v>51</v>
      </c>
    </row>
    <row r="38" spans="1:11" x14ac:dyDescent="0.3">
      <c r="A38" s="7">
        <v>16</v>
      </c>
      <c r="B38" s="20" t="str">
        <f>IFERROR(VLOOKUP(cham_cong[[#This Row],[ID]],dim_manhanvien[[Tên]:[ID]],2,0),0)</f>
        <v>Phạm Hữu Xuân Hải</v>
      </c>
      <c r="C38" s="9">
        <v>45493</v>
      </c>
      <c r="D38" s="10">
        <v>4</v>
      </c>
      <c r="E38" s="10">
        <v>8</v>
      </c>
      <c r="F38" s="10">
        <f>cham_cong[[#This Row],[Giờ ra]]-cham_cong[[#This Row],[Giờ vào]]</f>
        <v>4</v>
      </c>
      <c r="G38" s="11">
        <f>IFERROR(cham_cong[[#This Row],[Hệ số giờ]]*VLOOKUP(cham_cong[[#This Row],[ID]],dim_manhanvien[],8,0),0)</f>
        <v>60</v>
      </c>
      <c r="H38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38" s="8"/>
      <c r="J38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38" s="8"/>
    </row>
    <row r="39" spans="1:11" x14ac:dyDescent="0.3">
      <c r="A39" s="7">
        <v>69</v>
      </c>
      <c r="B39" s="20" t="str">
        <f>IFERROR(VLOOKUP(cham_cong[[#This Row],[ID]],dim_manhanvien[[Tên]:[ID]],2,0),0)</f>
        <v>Trung Trực</v>
      </c>
      <c r="C39" s="9">
        <v>45493</v>
      </c>
      <c r="D39" s="10">
        <v>4.3499999999999996</v>
      </c>
      <c r="E39" s="10">
        <v>8</v>
      </c>
      <c r="F39" s="10">
        <f>cham_cong[[#This Row],[Giờ ra]]-cham_cong[[#This Row],[Giờ vào]]</f>
        <v>3.6500000000000004</v>
      </c>
      <c r="G39" s="11">
        <f>IFERROR(cham_cong[[#This Row],[Hệ số giờ]]*VLOOKUP(cham_cong[[#This Row],[ID]],dim_manhanvien[],8,0),0)</f>
        <v>54.750000000000007</v>
      </c>
      <c r="H39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39" s="8"/>
      <c r="J39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39" s="8"/>
    </row>
    <row r="40" spans="1:11" x14ac:dyDescent="0.3">
      <c r="A40" s="7">
        <v>2</v>
      </c>
      <c r="B40" s="8" t="str">
        <f>IFERROR(VLOOKUP(cham_cong[[#This Row],[ID]],dim_manhanvien[[Tên]:[ID]],2,0),0)</f>
        <v>Phạm Hữu Phú Vinh</v>
      </c>
      <c r="C40" s="9">
        <v>45493</v>
      </c>
      <c r="D40" s="10">
        <v>5.32</v>
      </c>
      <c r="E40" s="10">
        <v>9</v>
      </c>
      <c r="F40" s="10">
        <f>cham_cong[[#This Row],[Giờ ra]]-cham_cong[[#This Row],[Giờ vào]]</f>
        <v>3.6799999999999997</v>
      </c>
      <c r="G40" s="11">
        <f>IFERROR(cham_cong[[#This Row],[Hệ số giờ]]*VLOOKUP(cham_cong[[#This Row],[ID]],dim_manhanvien[],8,0),0)</f>
        <v>55.199999999999996</v>
      </c>
      <c r="H40" s="8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40" s="8">
        <v>17</v>
      </c>
      <c r="J40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40" s="8"/>
    </row>
    <row r="41" spans="1:11" x14ac:dyDescent="0.3">
      <c r="A41" s="7">
        <v>2</v>
      </c>
      <c r="B41" s="8" t="str">
        <f>IFERROR(VLOOKUP(cham_cong[[#This Row],[ID]],dim_manhanvien[[Tên]:[ID]],2,0),0)</f>
        <v>Phạm Hữu Phú Vinh</v>
      </c>
      <c r="C41" s="9">
        <v>45494</v>
      </c>
      <c r="D41" s="10">
        <v>5.32</v>
      </c>
      <c r="E41" s="10">
        <v>9</v>
      </c>
      <c r="F41" s="10">
        <f>cham_cong[[#This Row],[Giờ ra]]-cham_cong[[#This Row],[Giờ vào]]</f>
        <v>3.6799999999999997</v>
      </c>
      <c r="G41" s="11">
        <f>IFERROR(cham_cong[[#This Row],[Hệ số giờ]]*VLOOKUP(cham_cong[[#This Row],[ID]],dim_manhanvien[],8,0),0)</f>
        <v>55.199999999999996</v>
      </c>
      <c r="H41" s="8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0.5</v>
      </c>
      <c r="I41" s="8">
        <v>25</v>
      </c>
      <c r="J41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25</v>
      </c>
      <c r="K41" s="8" t="s">
        <v>57</v>
      </c>
    </row>
    <row r="42" spans="1:11" x14ac:dyDescent="0.3">
      <c r="A42" s="7">
        <v>4</v>
      </c>
      <c r="B42" s="8" t="str">
        <f>IFERROR(VLOOKUP(cham_cong[[#This Row],[ID]],dim_manhanvien[[Tên]:[ID]],2,0),0)</f>
        <v>Đỗ Minh Thành</v>
      </c>
      <c r="C42" s="9">
        <v>45494</v>
      </c>
      <c r="D42" s="10">
        <v>4.33</v>
      </c>
      <c r="E42" s="10">
        <v>9</v>
      </c>
      <c r="F42" s="10">
        <f>cham_cong[[#This Row],[Giờ ra]]-cham_cong[[#This Row],[Giờ vào]]</f>
        <v>4.67</v>
      </c>
      <c r="G42" s="11">
        <f>IFERROR(cham_cong[[#This Row],[Hệ số giờ]]*VLOOKUP(cham_cong[[#This Row],[ID]],dim_manhanvien[],8,0),0)</f>
        <v>70.05</v>
      </c>
      <c r="H42" s="8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42" s="8">
        <v>1</v>
      </c>
      <c r="J42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42" s="8" t="s">
        <v>51</v>
      </c>
    </row>
    <row r="43" spans="1:11" x14ac:dyDescent="0.3">
      <c r="A43" s="7">
        <v>16</v>
      </c>
      <c r="B43" s="20" t="str">
        <f>IFERROR(VLOOKUP(cham_cong[[#This Row],[ID]],dim_manhanvien[[Tên]:[ID]],2,0),0)</f>
        <v>Phạm Hữu Xuân Hải</v>
      </c>
      <c r="C43" s="9">
        <v>45494</v>
      </c>
      <c r="D43" s="10">
        <v>3.15</v>
      </c>
      <c r="E43" s="10">
        <v>9</v>
      </c>
      <c r="F43" s="10">
        <f>cham_cong[[#This Row],[Giờ ra]]-cham_cong[[#This Row],[Giờ vào]]</f>
        <v>5.85</v>
      </c>
      <c r="G43" s="11">
        <f>IFERROR(cham_cong[[#This Row],[Hệ số giờ]]*VLOOKUP(cham_cong[[#This Row],[ID]],dim_manhanvien[],8,0),0)</f>
        <v>87.75</v>
      </c>
      <c r="H43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43" s="8"/>
      <c r="J43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43" s="8"/>
    </row>
    <row r="44" spans="1:11" x14ac:dyDescent="0.3">
      <c r="A44" s="7">
        <v>69</v>
      </c>
      <c r="B44" s="20" t="str">
        <f>IFERROR(VLOOKUP(cham_cong[[#This Row],[ID]],dim_manhanvien[[Tên]:[ID]],2,0),0)</f>
        <v>Trung Trực</v>
      </c>
      <c r="C44" s="9">
        <v>45494</v>
      </c>
      <c r="D44" s="10">
        <v>3.15</v>
      </c>
      <c r="E44" s="10">
        <v>9</v>
      </c>
      <c r="F44" s="10">
        <f>cham_cong[[#This Row],[Giờ ra]]-cham_cong[[#This Row],[Giờ vào]]</f>
        <v>5.85</v>
      </c>
      <c r="G44" s="11">
        <f>IFERROR(cham_cong[[#This Row],[Hệ số giờ]]*VLOOKUP(cham_cong[[#This Row],[ID]],dim_manhanvien[],8,0),0)</f>
        <v>87.75</v>
      </c>
      <c r="H44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44" s="8"/>
      <c r="J44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44" s="8"/>
    </row>
    <row r="45" spans="1:11" x14ac:dyDescent="0.3">
      <c r="A45" s="7">
        <v>2</v>
      </c>
      <c r="B45" s="8" t="str">
        <f>IFERROR(VLOOKUP(cham_cong[[#This Row],[ID]],dim_manhanvien[[Tên]:[ID]],2,0),0)</f>
        <v>Phạm Hữu Phú Vinh</v>
      </c>
      <c r="C45" s="9">
        <v>45495</v>
      </c>
      <c r="D45" s="10">
        <v>5.33</v>
      </c>
      <c r="E45" s="10">
        <v>8</v>
      </c>
      <c r="F45" s="10">
        <f>cham_cong[[#This Row],[Giờ ra]]-cham_cong[[#This Row],[Giờ vào]]</f>
        <v>2.67</v>
      </c>
      <c r="G45" s="11">
        <f>IFERROR(cham_cong[[#This Row],[Hệ số giờ]]*VLOOKUP(cham_cong[[#This Row],[ID]],dim_manhanvien[],8,0),0)</f>
        <v>40.049999999999997</v>
      </c>
      <c r="H45" s="8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1</v>
      </c>
      <c r="I45" s="8">
        <v>30</v>
      </c>
      <c r="J45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45</v>
      </c>
      <c r="K45" s="8"/>
    </row>
    <row r="46" spans="1:11" x14ac:dyDescent="0.3">
      <c r="A46" s="7">
        <v>69</v>
      </c>
      <c r="B46" s="8" t="str">
        <f>IFERROR(VLOOKUP(cham_cong[[#This Row],[ID]],dim_manhanvien[[Tên]:[ID]],2,0),0)</f>
        <v>Trung Trực</v>
      </c>
      <c r="C46" s="9">
        <v>45495</v>
      </c>
      <c r="D46" s="10">
        <v>5.3</v>
      </c>
      <c r="E46" s="10">
        <v>8</v>
      </c>
      <c r="F46" s="10">
        <f>cham_cong[[#This Row],[Giờ ra]]-cham_cong[[#This Row],[Giờ vào]]</f>
        <v>2.7</v>
      </c>
      <c r="G46" s="11">
        <f>IFERROR(cham_cong[[#This Row],[Hệ số giờ]]*VLOOKUP(cham_cong[[#This Row],[ID]],dim_manhanvien[],8,0),0)</f>
        <v>40.5</v>
      </c>
      <c r="H46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46" s="8"/>
      <c r="J46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46" s="8"/>
    </row>
    <row r="47" spans="1:11" x14ac:dyDescent="0.3">
      <c r="A47" s="7">
        <v>16</v>
      </c>
      <c r="B47" s="8" t="str">
        <f>IFERROR(VLOOKUP(cham_cong[[#This Row],[ID]],dim_manhanvien[[Tên]:[ID]],2,0),0)</f>
        <v>Phạm Hữu Xuân Hải</v>
      </c>
      <c r="C47" s="9">
        <v>45495</v>
      </c>
      <c r="D47" s="10">
        <v>4.18</v>
      </c>
      <c r="E47" s="10">
        <v>8</v>
      </c>
      <c r="F47" s="10">
        <f>cham_cong[[#This Row],[Giờ ra]]-cham_cong[[#This Row],[Giờ vào]]</f>
        <v>3.8200000000000003</v>
      </c>
      <c r="G47" s="11">
        <f>IFERROR(cham_cong[[#This Row],[Hệ số giờ]]*VLOOKUP(cham_cong[[#This Row],[ID]],dim_manhanvien[],8,0),0)</f>
        <v>57.300000000000004</v>
      </c>
      <c r="H47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47" s="8"/>
      <c r="J47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47" s="8"/>
    </row>
    <row r="48" spans="1:11" x14ac:dyDescent="0.3">
      <c r="A48" s="7">
        <v>16</v>
      </c>
      <c r="B48" s="8" t="str">
        <f>IFERROR(VLOOKUP(cham_cong[[#This Row],[ID]],dim_manhanvien[[Tên]:[ID]],2,0),0)</f>
        <v>Phạm Hữu Xuân Hải</v>
      </c>
      <c r="C48" s="9">
        <v>45496</v>
      </c>
      <c r="D48" s="10">
        <v>4</v>
      </c>
      <c r="E48" s="10">
        <v>8</v>
      </c>
      <c r="F48" s="10">
        <f>cham_cong[[#This Row],[Giờ ra]]-cham_cong[[#This Row],[Giờ vào]]</f>
        <v>4</v>
      </c>
      <c r="G48" s="11">
        <f>IFERROR(cham_cong[[#This Row],[Hệ số giờ]]*VLOOKUP(cham_cong[[#This Row],[ID]],dim_manhanvien[],8,0),0)</f>
        <v>60</v>
      </c>
      <c r="H48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48" s="8"/>
      <c r="J48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48" s="8"/>
    </row>
    <row r="49" spans="1:11" x14ac:dyDescent="0.3">
      <c r="A49" s="7">
        <v>69</v>
      </c>
      <c r="B49" s="8" t="str">
        <f>IFERROR(VLOOKUP(cham_cong[[#This Row],[ID]],dim_manhanvien[[Tên]:[ID]],2,0),0)</f>
        <v>Trung Trực</v>
      </c>
      <c r="C49" s="9">
        <v>45496</v>
      </c>
      <c r="D49" s="10">
        <v>4.2</v>
      </c>
      <c r="E49" s="10">
        <v>8</v>
      </c>
      <c r="F49" s="10">
        <f>cham_cong[[#This Row],[Giờ ra]]-cham_cong[[#This Row],[Giờ vào]]</f>
        <v>3.8</v>
      </c>
      <c r="G49" s="11">
        <f>IFERROR(cham_cong[[#This Row],[Hệ số giờ]]*VLOOKUP(cham_cong[[#This Row],[ID]],dim_manhanvien[],8,0),0)</f>
        <v>57</v>
      </c>
      <c r="H49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49" s="8">
        <v>4</v>
      </c>
      <c r="J49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49" s="8"/>
    </row>
    <row r="50" spans="1:11" x14ac:dyDescent="0.3">
      <c r="A50" s="7">
        <v>2</v>
      </c>
      <c r="B50" s="20" t="str">
        <f>IFERROR(VLOOKUP(cham_cong[[#This Row],[ID]],dim_manhanvien[[Tên]:[ID]],2,0),0)</f>
        <v>Phạm Hữu Phú Vinh</v>
      </c>
      <c r="C50" s="9">
        <v>45496</v>
      </c>
      <c r="D50" s="10">
        <v>5.3</v>
      </c>
      <c r="E50" s="10">
        <v>8</v>
      </c>
      <c r="F50" s="10">
        <f>cham_cong[[#This Row],[Giờ ra]]-cham_cong[[#This Row],[Giờ vào]]</f>
        <v>2.7</v>
      </c>
      <c r="G50" s="11">
        <f>IFERROR(cham_cong[[#This Row],[Hệ số giờ]]*VLOOKUP(cham_cong[[#This Row],[ID]],dim_manhanvien[],8,0),0)</f>
        <v>40.5</v>
      </c>
      <c r="H50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50" s="8">
        <v>23</v>
      </c>
      <c r="J50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50" s="8"/>
    </row>
    <row r="51" spans="1:11" x14ac:dyDescent="0.3">
      <c r="A51" s="7">
        <v>2</v>
      </c>
      <c r="B51" s="20" t="str">
        <f>IFERROR(VLOOKUP(cham_cong[[#This Row],[ID]],dim_manhanvien[[Tên]:[ID]],2,0),0)</f>
        <v>Phạm Hữu Phú Vinh</v>
      </c>
      <c r="C51" s="9">
        <v>45497</v>
      </c>
      <c r="D51" s="10">
        <v>5.3</v>
      </c>
      <c r="E51" s="10">
        <v>9</v>
      </c>
      <c r="F51" s="10">
        <f>cham_cong[[#This Row],[Giờ ra]]-cham_cong[[#This Row],[Giờ vào]]</f>
        <v>3.7</v>
      </c>
      <c r="G51" s="11">
        <f>IFERROR(cham_cong[[#This Row],[Hệ số giờ]]*VLOOKUP(cham_cong[[#This Row],[ID]],dim_manhanvien[],8,0),0)</f>
        <v>55.5</v>
      </c>
      <c r="H51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51" s="8">
        <v>21</v>
      </c>
      <c r="J51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51" s="8"/>
    </row>
    <row r="52" spans="1:11" x14ac:dyDescent="0.3">
      <c r="A52" s="7">
        <v>4</v>
      </c>
      <c r="B52" s="20" t="str">
        <f>IFERROR(VLOOKUP(cham_cong[[#This Row],[ID]],dim_manhanvien[[Tên]:[ID]],2,0),0)</f>
        <v>Đỗ Minh Thành</v>
      </c>
      <c r="C52" s="9">
        <v>45497</v>
      </c>
      <c r="D52" s="10">
        <v>6</v>
      </c>
      <c r="E52" s="10">
        <v>9</v>
      </c>
      <c r="F52" s="10">
        <f>cham_cong[[#This Row],[Giờ ra]]-cham_cong[[#This Row],[Giờ vào]]</f>
        <v>3</v>
      </c>
      <c r="G52" s="11">
        <f>IFERROR(cham_cong[[#This Row],[Hệ số giờ]]*VLOOKUP(cham_cong[[#This Row],[ID]],dim_manhanvien[],8,0),0)</f>
        <v>45</v>
      </c>
      <c r="H52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52" s="8">
        <v>21</v>
      </c>
      <c r="J52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52" s="8" t="s">
        <v>51</v>
      </c>
    </row>
    <row r="53" spans="1:11" x14ac:dyDescent="0.3">
      <c r="A53" s="7">
        <v>69</v>
      </c>
      <c r="B53" s="20" t="str">
        <f>IFERROR(VLOOKUP(cham_cong[[#This Row],[ID]],dim_manhanvien[[Tên]:[ID]],2,0),0)</f>
        <v>Trung Trực</v>
      </c>
      <c r="C53" s="9">
        <v>45497</v>
      </c>
      <c r="D53" s="10">
        <v>4.25</v>
      </c>
      <c r="E53" s="10">
        <v>9</v>
      </c>
      <c r="F53" s="10">
        <f>cham_cong[[#This Row],[Giờ ra]]-cham_cong[[#This Row],[Giờ vào]]</f>
        <v>4.75</v>
      </c>
      <c r="G53" s="11">
        <f>IFERROR(cham_cong[[#This Row],[Hệ số giờ]]*VLOOKUP(cham_cong[[#This Row],[ID]],dim_manhanvien[],8,0),0)</f>
        <v>71.25</v>
      </c>
      <c r="H53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53" s="8"/>
      <c r="J53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53" s="8"/>
    </row>
    <row r="54" spans="1:11" x14ac:dyDescent="0.3">
      <c r="A54" s="7">
        <v>16</v>
      </c>
      <c r="B54" s="20" t="str">
        <f>IFERROR(VLOOKUP(cham_cong[[#This Row],[ID]],dim_manhanvien[[Tên]:[ID]],2,0),0)</f>
        <v>Phạm Hữu Xuân Hải</v>
      </c>
      <c r="C54" s="9">
        <v>45497</v>
      </c>
      <c r="D54" s="10">
        <v>4.5599999999999996</v>
      </c>
      <c r="E54" s="10">
        <v>9</v>
      </c>
      <c r="F54" s="10">
        <f>cham_cong[[#This Row],[Giờ ra]]-cham_cong[[#This Row],[Giờ vào]]</f>
        <v>4.4400000000000004</v>
      </c>
      <c r="G54" s="11">
        <f>IFERROR(cham_cong[[#This Row],[Hệ số giờ]]*VLOOKUP(cham_cong[[#This Row],[ID]],dim_manhanvien[],8,0),0)</f>
        <v>66.600000000000009</v>
      </c>
      <c r="H54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54" s="8"/>
      <c r="J54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54" s="8"/>
    </row>
    <row r="55" spans="1:11" x14ac:dyDescent="0.3">
      <c r="A55" s="7">
        <v>2</v>
      </c>
      <c r="B55" s="20" t="str">
        <f>IFERROR(VLOOKUP(cham_cong[[#This Row],[ID]],dim_manhanvien[[Tên]:[ID]],2,0),0)</f>
        <v>Phạm Hữu Phú Vinh</v>
      </c>
      <c r="C55" s="9">
        <v>45498</v>
      </c>
      <c r="D55" s="10">
        <v>5.34</v>
      </c>
      <c r="E55" s="10">
        <v>9</v>
      </c>
      <c r="F55" s="10">
        <f>cham_cong[[#This Row],[Giờ ra]]-cham_cong[[#This Row],[Giờ vào]]</f>
        <v>3.66</v>
      </c>
      <c r="G55" s="11">
        <f>IFERROR(cham_cong[[#This Row],[Hệ số giờ]]*VLOOKUP(cham_cong[[#This Row],[ID]],dim_manhanvien[],8,0),0)</f>
        <v>54.900000000000006</v>
      </c>
      <c r="H55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55" s="8">
        <v>20</v>
      </c>
      <c r="J55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55" s="8"/>
    </row>
    <row r="56" spans="1:11" x14ac:dyDescent="0.3">
      <c r="A56" s="7">
        <v>69</v>
      </c>
      <c r="B56" s="20" t="str">
        <f>IFERROR(VLOOKUP(cham_cong[[#This Row],[ID]],dim_manhanvien[[Tên]:[ID]],2,0),0)</f>
        <v>Trung Trực</v>
      </c>
      <c r="C56" s="9">
        <v>45498</v>
      </c>
      <c r="D56" s="10">
        <v>4.2300000000000004</v>
      </c>
      <c r="E56" s="10">
        <v>9</v>
      </c>
      <c r="F56" s="10">
        <f>cham_cong[[#This Row],[Giờ ra]]-cham_cong[[#This Row],[Giờ vào]]</f>
        <v>4.7699999999999996</v>
      </c>
      <c r="G56" s="11">
        <f>IFERROR(cham_cong[[#This Row],[Hệ số giờ]]*VLOOKUP(cham_cong[[#This Row],[ID]],dim_manhanvien[],8,0),0)</f>
        <v>71.55</v>
      </c>
      <c r="H56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56" s="8"/>
      <c r="J56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56" s="8"/>
    </row>
    <row r="57" spans="1:11" x14ac:dyDescent="0.3">
      <c r="A57" s="7">
        <v>16</v>
      </c>
      <c r="B57" s="20" t="str">
        <f>IFERROR(VLOOKUP(cham_cong[[#This Row],[ID]],dim_manhanvien[[Tên]:[ID]],2,0),0)</f>
        <v>Phạm Hữu Xuân Hải</v>
      </c>
      <c r="C57" s="9">
        <v>45498</v>
      </c>
      <c r="D57" s="10">
        <v>4.3899999999999997</v>
      </c>
      <c r="E57" s="10">
        <v>9</v>
      </c>
      <c r="F57" s="10">
        <f>cham_cong[[#This Row],[Giờ ra]]-cham_cong[[#This Row],[Giờ vào]]</f>
        <v>4.6100000000000003</v>
      </c>
      <c r="G57" s="11">
        <f>IFERROR(cham_cong[[#This Row],[Hệ số giờ]]*VLOOKUP(cham_cong[[#This Row],[ID]],dim_manhanvien[],8,0),0)</f>
        <v>69.150000000000006</v>
      </c>
      <c r="H57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57" s="8"/>
      <c r="J57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57" s="8"/>
    </row>
    <row r="58" spans="1:11" x14ac:dyDescent="0.3">
      <c r="A58" s="7">
        <v>2</v>
      </c>
      <c r="B58" s="20" t="str">
        <f>IFERROR(VLOOKUP(cham_cong[[#This Row],[ID]],dim_manhanvien[[Tên]:[ID]],2,0),0)</f>
        <v>Phạm Hữu Phú Vinh</v>
      </c>
      <c r="C58" s="9">
        <v>45499</v>
      </c>
      <c r="D58" s="10">
        <v>5.3</v>
      </c>
      <c r="E58" s="10">
        <v>9</v>
      </c>
      <c r="F58" s="10">
        <f>cham_cong[[#This Row],[Giờ ra]]-cham_cong[[#This Row],[Giờ vào]]</f>
        <v>3.7</v>
      </c>
      <c r="G58" s="11">
        <f>IFERROR(cham_cong[[#This Row],[Hệ số giờ]]*VLOOKUP(cham_cong[[#This Row],[ID]],dim_manhanvien[],8,0),0)</f>
        <v>55.5</v>
      </c>
      <c r="H58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58" s="8">
        <v>17</v>
      </c>
      <c r="J58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58" s="8"/>
    </row>
    <row r="59" spans="1:11" x14ac:dyDescent="0.3">
      <c r="A59" s="7">
        <v>69</v>
      </c>
      <c r="B59" s="20" t="str">
        <f>IFERROR(VLOOKUP(cham_cong[[#This Row],[ID]],dim_manhanvien[[Tên]:[ID]],2,0),0)</f>
        <v>Trung Trực</v>
      </c>
      <c r="C59" s="9">
        <v>45499</v>
      </c>
      <c r="D59" s="10">
        <v>5.3</v>
      </c>
      <c r="E59" s="10">
        <v>9</v>
      </c>
      <c r="F59" s="10">
        <f>cham_cong[[#This Row],[Giờ ra]]-cham_cong[[#This Row],[Giờ vào]]</f>
        <v>3.7</v>
      </c>
      <c r="G59" s="11">
        <f>IFERROR(cham_cong[[#This Row],[Hệ số giờ]]*VLOOKUP(cham_cong[[#This Row],[ID]],dim_manhanvien[],8,0),0)</f>
        <v>55.5</v>
      </c>
      <c r="H59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59" s="8"/>
      <c r="J59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59" s="8"/>
    </row>
    <row r="60" spans="1:11" x14ac:dyDescent="0.3">
      <c r="A60" s="7">
        <v>16</v>
      </c>
      <c r="B60" s="20" t="str">
        <f>IFERROR(VLOOKUP(cham_cong[[#This Row],[ID]],dim_manhanvien[[Tên]:[ID]],2,0),0)</f>
        <v>Phạm Hữu Xuân Hải</v>
      </c>
      <c r="C60" s="9">
        <v>45499</v>
      </c>
      <c r="D60" s="10">
        <v>5.3</v>
      </c>
      <c r="E60" s="10">
        <v>9</v>
      </c>
      <c r="F60" s="10">
        <f>cham_cong[[#This Row],[Giờ ra]]-cham_cong[[#This Row],[Giờ vào]]</f>
        <v>3.7</v>
      </c>
      <c r="G60" s="11">
        <f>IFERROR(cham_cong[[#This Row],[Hệ số giờ]]*VLOOKUP(cham_cong[[#This Row],[ID]],dim_manhanvien[],8,0),0)</f>
        <v>55.5</v>
      </c>
      <c r="H60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60" s="8"/>
      <c r="J60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60" s="8"/>
    </row>
    <row r="61" spans="1:11" x14ac:dyDescent="0.3">
      <c r="A61" s="7">
        <v>2</v>
      </c>
      <c r="B61" s="20" t="str">
        <f>IFERROR(VLOOKUP(cham_cong[[#This Row],[ID]],dim_manhanvien[[Tên]:[ID]],2,0),0)</f>
        <v>Phạm Hữu Phú Vinh</v>
      </c>
      <c r="C61" s="9">
        <v>45500</v>
      </c>
      <c r="D61" s="10">
        <v>5.3</v>
      </c>
      <c r="E61" s="10">
        <v>9</v>
      </c>
      <c r="F61" s="10">
        <f>cham_cong[[#This Row],[Giờ ra]]-cham_cong[[#This Row],[Giờ vào]]</f>
        <v>3.7</v>
      </c>
      <c r="G61" s="11">
        <f>IFERROR(cham_cong[[#This Row],[Hệ số giờ]]*VLOOKUP(cham_cong[[#This Row],[ID]],dim_manhanvien[],8,0),0)</f>
        <v>55.5</v>
      </c>
      <c r="H61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0.5</v>
      </c>
      <c r="I61" s="8">
        <v>25</v>
      </c>
      <c r="J61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25</v>
      </c>
      <c r="K61" s="8"/>
    </row>
    <row r="62" spans="1:11" x14ac:dyDescent="0.3">
      <c r="A62" s="7">
        <v>16</v>
      </c>
      <c r="B62" s="20" t="str">
        <f>IFERROR(VLOOKUP(cham_cong[[#This Row],[ID]],dim_manhanvien[[Tên]:[ID]],2,0),0)</f>
        <v>Phạm Hữu Xuân Hải</v>
      </c>
      <c r="C62" s="9">
        <v>45500</v>
      </c>
      <c r="D62" s="10">
        <v>4</v>
      </c>
      <c r="E62" s="10">
        <v>9</v>
      </c>
      <c r="F62" s="10">
        <f>cham_cong[[#This Row],[Giờ ra]]-cham_cong[[#This Row],[Giờ vào]]</f>
        <v>5</v>
      </c>
      <c r="G62" s="11">
        <f>IFERROR(cham_cong[[#This Row],[Hệ số giờ]]*VLOOKUP(cham_cong[[#This Row],[ID]],dim_manhanvien[],8,0),0)</f>
        <v>75</v>
      </c>
      <c r="H62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62" s="8"/>
      <c r="J62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62" s="8"/>
    </row>
    <row r="63" spans="1:11" x14ac:dyDescent="0.3">
      <c r="A63" s="7">
        <v>69</v>
      </c>
      <c r="B63" s="20" t="str">
        <f>IFERROR(VLOOKUP(cham_cong[[#This Row],[ID]],dim_manhanvien[[Tên]:[ID]],2,0),0)</f>
        <v>Trung Trực</v>
      </c>
      <c r="C63" s="9">
        <v>45500</v>
      </c>
      <c r="D63" s="10">
        <v>4</v>
      </c>
      <c r="E63" s="10">
        <v>9</v>
      </c>
      <c r="F63" s="10">
        <f>cham_cong[[#This Row],[Giờ ra]]-cham_cong[[#This Row],[Giờ vào]]</f>
        <v>5</v>
      </c>
      <c r="G63" s="11">
        <f>IFERROR(cham_cong[[#This Row],[Hệ số giờ]]*VLOOKUP(cham_cong[[#This Row],[ID]],dim_manhanvien[],8,0),0)</f>
        <v>75</v>
      </c>
      <c r="H63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63" s="8"/>
      <c r="J63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63" s="8"/>
    </row>
    <row r="64" spans="1:11" x14ac:dyDescent="0.3">
      <c r="A64" s="7"/>
      <c r="B64" s="20">
        <f>IFERROR(VLOOKUP(cham_cong[[#This Row],[ID]],dim_manhanvien[[Tên]:[ID]],2,0),0)</f>
        <v>0</v>
      </c>
      <c r="C64" s="9"/>
      <c r="D64" s="10"/>
      <c r="E64" s="10"/>
      <c r="F64" s="10">
        <f>cham_cong[[#This Row],[Giờ ra]]-cham_cong[[#This Row],[Giờ vào]]</f>
        <v>0</v>
      </c>
      <c r="G64" s="11">
        <f>IFERROR(cham_cong[[#This Row],[Hệ số giờ]]*VLOOKUP(cham_cong[[#This Row],[ID]],dim_manhanvien[],8,0),0)</f>
        <v>0</v>
      </c>
      <c r="H64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64" s="8"/>
      <c r="J64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64" s="8"/>
    </row>
    <row r="65" spans="1:11" x14ac:dyDescent="0.3">
      <c r="A65" s="7"/>
      <c r="B65" s="20">
        <f>IFERROR(VLOOKUP(cham_cong[[#This Row],[ID]],dim_manhanvien[[Tên]:[ID]],2,0),0)</f>
        <v>0</v>
      </c>
      <c r="C65" s="9"/>
      <c r="D65" s="10"/>
      <c r="E65" s="10"/>
      <c r="F65" s="10">
        <f>cham_cong[[#This Row],[Giờ ra]]-cham_cong[[#This Row],[Giờ vào]]</f>
        <v>0</v>
      </c>
      <c r="G65" s="11">
        <f>IFERROR(cham_cong[[#This Row],[Hệ số giờ]]*VLOOKUP(cham_cong[[#This Row],[ID]],dim_manhanvien[],8,0),0)</f>
        <v>0</v>
      </c>
      <c r="H65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65" s="8"/>
      <c r="J65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65" s="8"/>
    </row>
    <row r="66" spans="1:11" x14ac:dyDescent="0.3">
      <c r="A66" s="7"/>
      <c r="B66" s="20">
        <f>IFERROR(VLOOKUP(cham_cong[[#This Row],[ID]],dim_manhanvien[[Tên]:[ID]],2,0),0)</f>
        <v>0</v>
      </c>
      <c r="C66" s="9"/>
      <c r="D66" s="10"/>
      <c r="E66" s="10"/>
      <c r="F66" s="10">
        <f>cham_cong[[#This Row],[Giờ ra]]-cham_cong[[#This Row],[Giờ vào]]</f>
        <v>0</v>
      </c>
      <c r="G66" s="11">
        <f>IFERROR(cham_cong[[#This Row],[Hệ số giờ]]*VLOOKUP(cham_cong[[#This Row],[ID]],dim_manhanvien[],8,0),0)</f>
        <v>0</v>
      </c>
      <c r="H66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66" s="8"/>
      <c r="J66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66" s="8"/>
    </row>
    <row r="67" spans="1:11" x14ac:dyDescent="0.3">
      <c r="A67" s="7"/>
      <c r="B67" s="20">
        <f>IFERROR(VLOOKUP(cham_cong[[#This Row],[ID]],dim_manhanvien[[Tên]:[ID]],2,0),0)</f>
        <v>0</v>
      </c>
      <c r="C67" s="9"/>
      <c r="D67" s="10"/>
      <c r="E67" s="10"/>
      <c r="F67" s="10">
        <f>cham_cong[[#This Row],[Giờ ra]]-cham_cong[[#This Row],[Giờ vào]]</f>
        <v>0</v>
      </c>
      <c r="G67" s="11">
        <f>IFERROR(cham_cong[[#This Row],[Hệ số giờ]]*VLOOKUP(cham_cong[[#This Row],[ID]],dim_manhanvien[],8,0),0)</f>
        <v>0</v>
      </c>
      <c r="H67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67" s="8"/>
      <c r="J67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67" s="8"/>
    </row>
    <row r="68" spans="1:11" x14ac:dyDescent="0.3">
      <c r="A68" s="7"/>
      <c r="B68" s="20">
        <f>IFERROR(VLOOKUP(cham_cong[[#This Row],[ID]],dim_manhanvien[[Tên]:[ID]],2,0),0)</f>
        <v>0</v>
      </c>
      <c r="C68" s="9"/>
      <c r="D68" s="10"/>
      <c r="E68" s="10"/>
      <c r="F68" s="10">
        <f>cham_cong[[#This Row],[Giờ ra]]-cham_cong[[#This Row],[Giờ vào]]</f>
        <v>0</v>
      </c>
      <c r="G68" s="11">
        <f>IFERROR(cham_cong[[#This Row],[Hệ số giờ]]*VLOOKUP(cham_cong[[#This Row],[ID]],dim_manhanvien[],8,0),0)</f>
        <v>0</v>
      </c>
      <c r="H68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68" s="8"/>
      <c r="J68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68" s="8"/>
    </row>
    <row r="69" spans="1:11" x14ac:dyDescent="0.3">
      <c r="A69" s="7"/>
      <c r="B69" s="20">
        <f>IFERROR(VLOOKUP(cham_cong[[#This Row],[ID]],dim_manhanvien[[Tên]:[ID]],2,0),0)</f>
        <v>0</v>
      </c>
      <c r="C69" s="9"/>
      <c r="D69" s="10"/>
      <c r="E69" s="10"/>
      <c r="F69" s="10">
        <f>cham_cong[[#This Row],[Giờ ra]]-cham_cong[[#This Row],[Giờ vào]]</f>
        <v>0</v>
      </c>
      <c r="G69" s="11">
        <f>IFERROR(cham_cong[[#This Row],[Hệ số giờ]]*VLOOKUP(cham_cong[[#This Row],[ID]],dim_manhanvien[],8,0),0)</f>
        <v>0</v>
      </c>
      <c r="H69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69" s="8"/>
      <c r="J69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69" s="8"/>
    </row>
    <row r="70" spans="1:11" x14ac:dyDescent="0.3">
      <c r="A70" s="7"/>
      <c r="B70" s="20">
        <f>IFERROR(VLOOKUP(cham_cong[[#This Row],[ID]],dim_manhanvien[[Tên]:[ID]],2,0),0)</f>
        <v>0</v>
      </c>
      <c r="C70" s="9"/>
      <c r="D70" s="10"/>
      <c r="E70" s="10"/>
      <c r="F70" s="10">
        <f>cham_cong[[#This Row],[Giờ ra]]-cham_cong[[#This Row],[Giờ vào]]</f>
        <v>0</v>
      </c>
      <c r="G70" s="11">
        <f>IFERROR(cham_cong[[#This Row],[Hệ số giờ]]*VLOOKUP(cham_cong[[#This Row],[ID]],dim_manhanvien[],8,0),0)</f>
        <v>0</v>
      </c>
      <c r="H70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70" s="8"/>
      <c r="J70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70" s="8"/>
    </row>
    <row r="71" spans="1:11" x14ac:dyDescent="0.3">
      <c r="A71" s="7"/>
      <c r="B71" s="20">
        <f>IFERROR(VLOOKUP(cham_cong[[#This Row],[ID]],dim_manhanvien[[Tên]:[ID]],2,0),0)</f>
        <v>0</v>
      </c>
      <c r="C71" s="9"/>
      <c r="D71" s="10"/>
      <c r="E71" s="10"/>
      <c r="F71" s="10">
        <f>cham_cong[[#This Row],[Giờ ra]]-cham_cong[[#This Row],[Giờ vào]]</f>
        <v>0</v>
      </c>
      <c r="G71" s="11">
        <f>IFERROR(cham_cong[[#This Row],[Hệ số giờ]]*VLOOKUP(cham_cong[[#This Row],[ID]],dim_manhanvien[],8,0),0)</f>
        <v>0</v>
      </c>
      <c r="H71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71" s="8"/>
      <c r="J71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71" s="8"/>
    </row>
    <row r="72" spans="1:11" x14ac:dyDescent="0.3">
      <c r="A72" s="7"/>
      <c r="B72" s="20">
        <f>IFERROR(VLOOKUP(cham_cong[[#This Row],[ID]],dim_manhanvien[[Tên]:[ID]],2,0),0)</f>
        <v>0</v>
      </c>
      <c r="C72" s="9"/>
      <c r="D72" s="10"/>
      <c r="E72" s="10"/>
      <c r="F72" s="10">
        <f>cham_cong[[#This Row],[Giờ ra]]-cham_cong[[#This Row],[Giờ vào]]</f>
        <v>0</v>
      </c>
      <c r="G72" s="11">
        <f>IFERROR(cham_cong[[#This Row],[Hệ số giờ]]*VLOOKUP(cham_cong[[#This Row],[ID]],dim_manhanvien[],8,0),0)</f>
        <v>0</v>
      </c>
      <c r="H72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72" s="8"/>
      <c r="J72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72" s="8"/>
    </row>
    <row r="73" spans="1:11" x14ac:dyDescent="0.3">
      <c r="A73" s="7"/>
      <c r="B73" s="20">
        <f>IFERROR(VLOOKUP(cham_cong[[#This Row],[ID]],dim_manhanvien[[Tên]:[ID]],2,0),0)</f>
        <v>0</v>
      </c>
      <c r="C73" s="9"/>
      <c r="D73" s="10"/>
      <c r="E73" s="10"/>
      <c r="F73" s="10">
        <f>cham_cong[[#This Row],[Giờ ra]]-cham_cong[[#This Row],[Giờ vào]]</f>
        <v>0</v>
      </c>
      <c r="G73" s="11">
        <f>IFERROR(cham_cong[[#This Row],[Hệ số giờ]]*VLOOKUP(cham_cong[[#This Row],[ID]],dim_manhanvien[],8,0),0)</f>
        <v>0</v>
      </c>
      <c r="H73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73" s="8"/>
      <c r="J73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73" s="8"/>
    </row>
    <row r="74" spans="1:11" x14ac:dyDescent="0.3">
      <c r="A74" s="7"/>
      <c r="B74" s="20">
        <f>IFERROR(VLOOKUP(cham_cong[[#This Row],[ID]],dim_manhanvien[[Tên]:[ID]],2,0),0)</f>
        <v>0</v>
      </c>
      <c r="C74" s="9"/>
      <c r="D74" s="10"/>
      <c r="E74" s="10"/>
      <c r="F74" s="10">
        <f>cham_cong[[#This Row],[Giờ ra]]-cham_cong[[#This Row],[Giờ vào]]</f>
        <v>0</v>
      </c>
      <c r="G74" s="11">
        <f>IFERROR(cham_cong[[#This Row],[Hệ số giờ]]*VLOOKUP(cham_cong[[#This Row],[ID]],dim_manhanvien[],8,0),0)</f>
        <v>0</v>
      </c>
      <c r="H74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74" s="8"/>
      <c r="J74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74" s="8"/>
    </row>
    <row r="75" spans="1:11" x14ac:dyDescent="0.3">
      <c r="A75" s="7"/>
      <c r="B75" s="20">
        <f>IFERROR(VLOOKUP(cham_cong[[#This Row],[ID]],dim_manhanvien[[Tên]:[ID]],2,0),0)</f>
        <v>0</v>
      </c>
      <c r="C75" s="9"/>
      <c r="D75" s="10"/>
      <c r="E75" s="10"/>
      <c r="F75" s="10">
        <f>cham_cong[[#This Row],[Giờ ra]]-cham_cong[[#This Row],[Giờ vào]]</f>
        <v>0</v>
      </c>
      <c r="G75" s="11">
        <f>IFERROR(cham_cong[[#This Row],[Hệ số giờ]]*VLOOKUP(cham_cong[[#This Row],[ID]],dim_manhanvien[],8,0),0)</f>
        <v>0</v>
      </c>
      <c r="H75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75" s="8"/>
      <c r="J75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75" s="8"/>
    </row>
    <row r="76" spans="1:11" x14ac:dyDescent="0.3">
      <c r="A76" s="7"/>
      <c r="B76" s="20">
        <f>IFERROR(VLOOKUP(cham_cong[[#This Row],[ID]],dim_manhanvien[[Tên]:[ID]],2,0),0)</f>
        <v>0</v>
      </c>
      <c r="C76" s="9"/>
      <c r="D76" s="10"/>
      <c r="E76" s="10"/>
      <c r="F76" s="10">
        <f>cham_cong[[#This Row],[Giờ ra]]-cham_cong[[#This Row],[Giờ vào]]</f>
        <v>0</v>
      </c>
      <c r="G76" s="11">
        <f>IFERROR(cham_cong[[#This Row],[Hệ số giờ]]*VLOOKUP(cham_cong[[#This Row],[ID]],dim_manhanvien[],8,0),0)</f>
        <v>0</v>
      </c>
      <c r="H76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76" s="8"/>
      <c r="J76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76" s="8"/>
    </row>
    <row r="77" spans="1:11" x14ac:dyDescent="0.3">
      <c r="A77" s="7"/>
      <c r="B77" s="20">
        <f>IFERROR(VLOOKUP(cham_cong[[#This Row],[ID]],dim_manhanvien[[Tên]:[ID]],2,0),0)</f>
        <v>0</v>
      </c>
      <c r="C77" s="9"/>
      <c r="D77" s="10"/>
      <c r="E77" s="10"/>
      <c r="F77" s="10">
        <f>cham_cong[[#This Row],[Giờ ra]]-cham_cong[[#This Row],[Giờ vào]]</f>
        <v>0</v>
      </c>
      <c r="G77" s="11">
        <f>IFERROR(cham_cong[[#This Row],[Hệ số giờ]]*VLOOKUP(cham_cong[[#This Row],[ID]],dim_manhanvien[],8,0),0)</f>
        <v>0</v>
      </c>
      <c r="H77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77" s="8"/>
      <c r="J77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77" s="8"/>
    </row>
    <row r="78" spans="1:11" x14ac:dyDescent="0.3">
      <c r="A78" s="7"/>
      <c r="B78" s="20">
        <f>IFERROR(VLOOKUP(cham_cong[[#This Row],[ID]],dim_manhanvien[[Tên]:[ID]],2,0),0)</f>
        <v>0</v>
      </c>
      <c r="C78" s="9"/>
      <c r="D78" s="10"/>
      <c r="E78" s="10"/>
      <c r="F78" s="10">
        <f>cham_cong[[#This Row],[Giờ ra]]-cham_cong[[#This Row],[Giờ vào]]</f>
        <v>0</v>
      </c>
      <c r="G78" s="11">
        <f>IFERROR(cham_cong[[#This Row],[Hệ số giờ]]*VLOOKUP(cham_cong[[#This Row],[ID]],dim_manhanvien[],8,0),0)</f>
        <v>0</v>
      </c>
      <c r="H78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78" s="8"/>
      <c r="J78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78" s="8"/>
    </row>
    <row r="79" spans="1:11" x14ac:dyDescent="0.3">
      <c r="A79" s="7"/>
      <c r="B79" s="20">
        <f>IFERROR(VLOOKUP(cham_cong[[#This Row],[ID]],dim_manhanvien[[Tên]:[ID]],2,0),0)</f>
        <v>0</v>
      </c>
      <c r="C79" s="9"/>
      <c r="D79" s="10"/>
      <c r="E79" s="10"/>
      <c r="F79" s="10">
        <f>cham_cong[[#This Row],[Giờ ra]]-cham_cong[[#This Row],[Giờ vào]]</f>
        <v>0</v>
      </c>
      <c r="G79" s="11">
        <f>IFERROR(cham_cong[[#This Row],[Hệ số giờ]]*VLOOKUP(cham_cong[[#This Row],[ID]],dim_manhanvien[],8,0),0)</f>
        <v>0</v>
      </c>
      <c r="H79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79" s="8"/>
      <c r="J79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79" s="8"/>
    </row>
    <row r="80" spans="1:11" x14ac:dyDescent="0.3">
      <c r="A80" s="7"/>
      <c r="B80" s="20">
        <f>IFERROR(VLOOKUP(cham_cong[[#This Row],[ID]],dim_manhanvien[[Tên]:[ID]],2,0),0)</f>
        <v>0</v>
      </c>
      <c r="C80" s="9"/>
      <c r="D80" s="10"/>
      <c r="E80" s="10"/>
      <c r="F80" s="10">
        <f>cham_cong[[#This Row],[Giờ ra]]-cham_cong[[#This Row],[Giờ vào]]</f>
        <v>0</v>
      </c>
      <c r="G80" s="11">
        <f>IFERROR(cham_cong[[#This Row],[Hệ số giờ]]*VLOOKUP(cham_cong[[#This Row],[ID]],dim_manhanvien[],8,0),0)</f>
        <v>0</v>
      </c>
      <c r="H80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80" s="8"/>
      <c r="J80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80" s="8"/>
    </row>
    <row r="81" spans="1:11" x14ac:dyDescent="0.3">
      <c r="A81" s="7"/>
      <c r="B81" s="20">
        <f>IFERROR(VLOOKUP(cham_cong[[#This Row],[ID]],dim_manhanvien[[Tên]:[ID]],2,0),0)</f>
        <v>0</v>
      </c>
      <c r="C81" s="9"/>
      <c r="D81" s="10"/>
      <c r="E81" s="10"/>
      <c r="F81" s="10">
        <f>cham_cong[[#This Row],[Giờ ra]]-cham_cong[[#This Row],[Giờ vào]]</f>
        <v>0</v>
      </c>
      <c r="G81" s="11">
        <f>IFERROR(cham_cong[[#This Row],[Hệ số giờ]]*VLOOKUP(cham_cong[[#This Row],[ID]],dim_manhanvien[],8,0),0)</f>
        <v>0</v>
      </c>
      <c r="H81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81" s="8"/>
      <c r="J81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81" s="8"/>
    </row>
    <row r="82" spans="1:11" x14ac:dyDescent="0.3">
      <c r="A82" s="7"/>
      <c r="B82" s="20">
        <f>IFERROR(VLOOKUP(cham_cong[[#This Row],[ID]],dim_manhanvien[[Tên]:[ID]],2,0),0)</f>
        <v>0</v>
      </c>
      <c r="C82" s="9"/>
      <c r="D82" s="10"/>
      <c r="E82" s="10"/>
      <c r="F82" s="10">
        <f>cham_cong[[#This Row],[Giờ ra]]-cham_cong[[#This Row],[Giờ vào]]</f>
        <v>0</v>
      </c>
      <c r="G82" s="11">
        <f>IFERROR(cham_cong[[#This Row],[Hệ số giờ]]*VLOOKUP(cham_cong[[#This Row],[ID]],dim_manhanvien[],8,0),0)</f>
        <v>0</v>
      </c>
      <c r="H82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82" s="8"/>
      <c r="J82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82" s="8"/>
    </row>
    <row r="83" spans="1:11" x14ac:dyDescent="0.3">
      <c r="A83" s="7"/>
      <c r="B83" s="20">
        <f>IFERROR(VLOOKUP(cham_cong[[#This Row],[ID]],dim_manhanvien[[Tên]:[ID]],2,0),0)</f>
        <v>0</v>
      </c>
      <c r="C83" s="9"/>
      <c r="D83" s="10"/>
      <c r="E83" s="10"/>
      <c r="F83" s="10">
        <f>cham_cong[[#This Row],[Giờ ra]]-cham_cong[[#This Row],[Giờ vào]]</f>
        <v>0</v>
      </c>
      <c r="G83" s="11">
        <f>IFERROR(cham_cong[[#This Row],[Hệ số giờ]]*VLOOKUP(cham_cong[[#This Row],[ID]],dim_manhanvien[],8,0),0)</f>
        <v>0</v>
      </c>
      <c r="H83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83" s="8"/>
      <c r="J83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83" s="8"/>
    </row>
    <row r="84" spans="1:11" x14ac:dyDescent="0.3">
      <c r="A84" s="7"/>
      <c r="B84" s="20">
        <f>IFERROR(VLOOKUP(cham_cong[[#This Row],[ID]],dim_manhanvien[[Tên]:[ID]],2,0),0)</f>
        <v>0</v>
      </c>
      <c r="C84" s="9"/>
      <c r="D84" s="10"/>
      <c r="E84" s="10"/>
      <c r="F84" s="10">
        <f>cham_cong[[#This Row],[Giờ ra]]-cham_cong[[#This Row],[Giờ vào]]</f>
        <v>0</v>
      </c>
      <c r="G84" s="11">
        <f>IFERROR(cham_cong[[#This Row],[Hệ số giờ]]*VLOOKUP(cham_cong[[#This Row],[ID]],dim_manhanvien[],8,0),0)</f>
        <v>0</v>
      </c>
      <c r="H84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84" s="8"/>
      <c r="J84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84" s="8"/>
    </row>
    <row r="85" spans="1:11" x14ac:dyDescent="0.3">
      <c r="A85" s="7"/>
      <c r="B85" s="20">
        <f>IFERROR(VLOOKUP(cham_cong[[#This Row],[ID]],dim_manhanvien[[Tên]:[ID]],2,0),0)</f>
        <v>0</v>
      </c>
      <c r="C85" s="9"/>
      <c r="D85" s="10"/>
      <c r="E85" s="10"/>
      <c r="F85" s="10">
        <f>cham_cong[[#This Row],[Giờ ra]]-cham_cong[[#This Row],[Giờ vào]]</f>
        <v>0</v>
      </c>
      <c r="G85" s="11">
        <f>IFERROR(cham_cong[[#This Row],[Hệ số giờ]]*VLOOKUP(cham_cong[[#This Row],[ID]],dim_manhanvien[],8,0),0)</f>
        <v>0</v>
      </c>
      <c r="H85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85" s="8"/>
      <c r="J85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85" s="8"/>
    </row>
    <row r="86" spans="1:11" x14ac:dyDescent="0.3">
      <c r="A86" s="7"/>
      <c r="B86" s="20">
        <f>IFERROR(VLOOKUP(cham_cong[[#This Row],[ID]],dim_manhanvien[[Tên]:[ID]],2,0),0)</f>
        <v>0</v>
      </c>
      <c r="C86" s="9"/>
      <c r="D86" s="10"/>
      <c r="E86" s="10"/>
      <c r="F86" s="10">
        <f>cham_cong[[#This Row],[Giờ ra]]-cham_cong[[#This Row],[Giờ vào]]</f>
        <v>0</v>
      </c>
      <c r="G86" s="11">
        <f>IFERROR(cham_cong[[#This Row],[Hệ số giờ]]*VLOOKUP(cham_cong[[#This Row],[ID]],dim_manhanvien[],8,0),0)</f>
        <v>0</v>
      </c>
      <c r="H86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86" s="8"/>
      <c r="J86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86" s="8"/>
    </row>
    <row r="87" spans="1:11" x14ac:dyDescent="0.3">
      <c r="A87" s="7"/>
      <c r="B87" s="20">
        <f>IFERROR(VLOOKUP(cham_cong[[#This Row],[ID]],dim_manhanvien[[Tên]:[ID]],2,0),0)</f>
        <v>0</v>
      </c>
      <c r="C87" s="9"/>
      <c r="D87" s="10"/>
      <c r="E87" s="10"/>
      <c r="F87" s="10">
        <f>cham_cong[[#This Row],[Giờ ra]]-cham_cong[[#This Row],[Giờ vào]]</f>
        <v>0</v>
      </c>
      <c r="G87" s="11">
        <f>IFERROR(cham_cong[[#This Row],[Hệ số giờ]]*VLOOKUP(cham_cong[[#This Row],[ID]],dim_manhanvien[],8,0),0)</f>
        <v>0</v>
      </c>
      <c r="H87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87" s="8"/>
      <c r="J87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87" s="8"/>
    </row>
    <row r="88" spans="1:11" x14ac:dyDescent="0.3">
      <c r="A88" s="7"/>
      <c r="B88" s="20">
        <f>IFERROR(VLOOKUP(cham_cong[[#This Row],[ID]],dim_manhanvien[[Tên]:[ID]],2,0),0)</f>
        <v>0</v>
      </c>
      <c r="C88" s="9"/>
      <c r="D88" s="10"/>
      <c r="E88" s="10"/>
      <c r="F88" s="10">
        <f>cham_cong[[#This Row],[Giờ ra]]-cham_cong[[#This Row],[Giờ vào]]</f>
        <v>0</v>
      </c>
      <c r="G88" s="11">
        <f>IFERROR(cham_cong[[#This Row],[Hệ số giờ]]*VLOOKUP(cham_cong[[#This Row],[ID]],dim_manhanvien[],8,0),0)</f>
        <v>0</v>
      </c>
      <c r="H88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88" s="8"/>
      <c r="J88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88" s="8"/>
    </row>
    <row r="89" spans="1:11" x14ac:dyDescent="0.3">
      <c r="A89" s="7"/>
      <c r="B89" s="20">
        <f>IFERROR(VLOOKUP(cham_cong[[#This Row],[ID]],dim_manhanvien[[Tên]:[ID]],2,0),0)</f>
        <v>0</v>
      </c>
      <c r="C89" s="9"/>
      <c r="D89" s="10"/>
      <c r="E89" s="10"/>
      <c r="F89" s="10">
        <f>cham_cong[[#This Row],[Giờ ra]]-cham_cong[[#This Row],[Giờ vào]]</f>
        <v>0</v>
      </c>
      <c r="G89" s="11">
        <f>IFERROR(cham_cong[[#This Row],[Hệ số giờ]]*VLOOKUP(cham_cong[[#This Row],[ID]],dim_manhanvien[],8,0),0)</f>
        <v>0</v>
      </c>
      <c r="H89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89" s="8"/>
      <c r="J89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89" s="8"/>
    </row>
    <row r="90" spans="1:11" x14ac:dyDescent="0.3">
      <c r="A90" s="7"/>
      <c r="B90" s="20">
        <f>IFERROR(VLOOKUP(cham_cong[[#This Row],[ID]],dim_manhanvien[[Tên]:[ID]],2,0),0)</f>
        <v>0</v>
      </c>
      <c r="C90" s="9"/>
      <c r="D90" s="10"/>
      <c r="E90" s="10"/>
      <c r="F90" s="10">
        <f>cham_cong[[#This Row],[Giờ ra]]-cham_cong[[#This Row],[Giờ vào]]</f>
        <v>0</v>
      </c>
      <c r="G90" s="11">
        <f>IFERROR(cham_cong[[#This Row],[Hệ số giờ]]*VLOOKUP(cham_cong[[#This Row],[ID]],dim_manhanvien[],8,0),0)</f>
        <v>0</v>
      </c>
      <c r="H90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90" s="8"/>
      <c r="J90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90" s="8"/>
    </row>
    <row r="91" spans="1:11" x14ac:dyDescent="0.3">
      <c r="A91" s="7"/>
      <c r="B91" s="20">
        <f>IFERROR(VLOOKUP(cham_cong[[#This Row],[ID]],dim_manhanvien[[Tên]:[ID]],2,0),0)</f>
        <v>0</v>
      </c>
      <c r="C91" s="9"/>
      <c r="D91" s="10"/>
      <c r="E91" s="10"/>
      <c r="F91" s="10">
        <f>cham_cong[[#This Row],[Giờ ra]]-cham_cong[[#This Row],[Giờ vào]]</f>
        <v>0</v>
      </c>
      <c r="G91" s="11">
        <f>IFERROR(cham_cong[[#This Row],[Hệ số giờ]]*VLOOKUP(cham_cong[[#This Row],[ID]],dim_manhanvien[],8,0),0)</f>
        <v>0</v>
      </c>
      <c r="H91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91" s="8"/>
      <c r="J91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91" s="8"/>
    </row>
    <row r="92" spans="1:11" x14ac:dyDescent="0.3">
      <c r="A92" s="7"/>
      <c r="B92" s="20">
        <f>IFERROR(VLOOKUP(cham_cong[[#This Row],[ID]],dim_manhanvien[[Tên]:[ID]],2,0),0)</f>
        <v>0</v>
      </c>
      <c r="C92" s="9"/>
      <c r="D92" s="10"/>
      <c r="E92" s="10"/>
      <c r="F92" s="10">
        <f>cham_cong[[#This Row],[Giờ ra]]-cham_cong[[#This Row],[Giờ vào]]</f>
        <v>0</v>
      </c>
      <c r="G92" s="11">
        <f>IFERROR(cham_cong[[#This Row],[Hệ số giờ]]*VLOOKUP(cham_cong[[#This Row],[ID]],dim_manhanvien[],8,0),0)</f>
        <v>0</v>
      </c>
      <c r="H92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92" s="8"/>
      <c r="J92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92" s="8"/>
    </row>
    <row r="93" spans="1:11" x14ac:dyDescent="0.3">
      <c r="A93" s="7"/>
      <c r="B93" s="20">
        <f>IFERROR(VLOOKUP(cham_cong[[#This Row],[ID]],dim_manhanvien[[Tên]:[ID]],2,0),0)</f>
        <v>0</v>
      </c>
      <c r="C93" s="9"/>
      <c r="D93" s="10"/>
      <c r="E93" s="10"/>
      <c r="F93" s="10">
        <f>cham_cong[[#This Row],[Giờ ra]]-cham_cong[[#This Row],[Giờ vào]]</f>
        <v>0</v>
      </c>
      <c r="G93" s="11">
        <f>IFERROR(cham_cong[[#This Row],[Hệ số giờ]]*VLOOKUP(cham_cong[[#This Row],[ID]],dim_manhanvien[],8,0),0)</f>
        <v>0</v>
      </c>
      <c r="H93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93" s="8"/>
      <c r="J93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93" s="8"/>
    </row>
    <row r="94" spans="1:11" x14ac:dyDescent="0.3">
      <c r="A94" s="7"/>
      <c r="B94" s="20">
        <f>IFERROR(VLOOKUP(cham_cong[[#This Row],[ID]],dim_manhanvien[[Tên]:[ID]],2,0),0)</f>
        <v>0</v>
      </c>
      <c r="C94" s="9"/>
      <c r="D94" s="10"/>
      <c r="E94" s="10"/>
      <c r="F94" s="10">
        <f>cham_cong[[#This Row],[Giờ ra]]-cham_cong[[#This Row],[Giờ vào]]</f>
        <v>0</v>
      </c>
      <c r="G94" s="11">
        <f>IFERROR(cham_cong[[#This Row],[Hệ số giờ]]*VLOOKUP(cham_cong[[#This Row],[ID]],dim_manhanvien[],8,0),0)</f>
        <v>0</v>
      </c>
      <c r="H94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94" s="8"/>
      <c r="J94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94" s="8"/>
    </row>
    <row r="95" spans="1:11" x14ac:dyDescent="0.3">
      <c r="A95" s="7"/>
      <c r="B95" s="20">
        <f>IFERROR(VLOOKUP(cham_cong[[#This Row],[ID]],dim_manhanvien[[Tên]:[ID]],2,0),0)</f>
        <v>0</v>
      </c>
      <c r="C95" s="9"/>
      <c r="D95" s="10"/>
      <c r="E95" s="10"/>
      <c r="F95" s="10">
        <f>cham_cong[[#This Row],[Giờ ra]]-cham_cong[[#This Row],[Giờ vào]]</f>
        <v>0</v>
      </c>
      <c r="G95" s="11">
        <f>IFERROR(cham_cong[[#This Row],[Hệ số giờ]]*VLOOKUP(cham_cong[[#This Row],[ID]],dim_manhanvien[],8,0),0)</f>
        <v>0</v>
      </c>
      <c r="H95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95" s="8"/>
      <c r="J95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95" s="8"/>
    </row>
    <row r="96" spans="1:11" x14ac:dyDescent="0.3">
      <c r="A96" s="7"/>
      <c r="B96" s="20">
        <f>IFERROR(VLOOKUP(cham_cong[[#This Row],[ID]],dim_manhanvien[[Tên]:[ID]],2,0),0)</f>
        <v>0</v>
      </c>
      <c r="C96" s="9"/>
      <c r="D96" s="10"/>
      <c r="E96" s="10"/>
      <c r="F96" s="10">
        <f>cham_cong[[#This Row],[Giờ ra]]-cham_cong[[#This Row],[Giờ vào]]</f>
        <v>0</v>
      </c>
      <c r="G96" s="11">
        <f>IFERROR(cham_cong[[#This Row],[Hệ số giờ]]*VLOOKUP(cham_cong[[#This Row],[ID]],dim_manhanvien[],8,0),0)</f>
        <v>0</v>
      </c>
      <c r="H96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96" s="8"/>
      <c r="J96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96" s="8"/>
    </row>
    <row r="97" spans="1:11" x14ac:dyDescent="0.3">
      <c r="A97" s="7"/>
      <c r="B97" s="20">
        <f>IFERROR(VLOOKUP(cham_cong[[#This Row],[ID]],dim_manhanvien[[Tên]:[ID]],2,0),0)</f>
        <v>0</v>
      </c>
      <c r="C97" s="9"/>
      <c r="D97" s="10"/>
      <c r="E97" s="10"/>
      <c r="F97" s="10">
        <f>cham_cong[[#This Row],[Giờ ra]]-cham_cong[[#This Row],[Giờ vào]]</f>
        <v>0</v>
      </c>
      <c r="G97" s="11">
        <f>IFERROR(cham_cong[[#This Row],[Hệ số giờ]]*VLOOKUP(cham_cong[[#This Row],[ID]],dim_manhanvien[],8,0),0)</f>
        <v>0</v>
      </c>
      <c r="H97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97" s="8"/>
      <c r="J97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97" s="8"/>
    </row>
    <row r="98" spans="1:11" x14ac:dyDescent="0.3">
      <c r="A98" s="7"/>
      <c r="B98" s="20">
        <f>IFERROR(VLOOKUP(cham_cong[[#This Row],[ID]],dim_manhanvien[[Tên]:[ID]],2,0),0)</f>
        <v>0</v>
      </c>
      <c r="C98" s="9"/>
      <c r="D98" s="10"/>
      <c r="E98" s="10"/>
      <c r="F98" s="10">
        <f>cham_cong[[#This Row],[Giờ ra]]-cham_cong[[#This Row],[Giờ vào]]</f>
        <v>0</v>
      </c>
      <c r="G98" s="11">
        <f>IFERROR(cham_cong[[#This Row],[Hệ số giờ]]*VLOOKUP(cham_cong[[#This Row],[ID]],dim_manhanvien[],8,0),0)</f>
        <v>0</v>
      </c>
      <c r="H98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98" s="8"/>
      <c r="J98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98" s="8"/>
    </row>
    <row r="99" spans="1:11" x14ac:dyDescent="0.3">
      <c r="A99" s="7"/>
      <c r="B99" s="20">
        <f>IFERROR(VLOOKUP(cham_cong[[#This Row],[ID]],dim_manhanvien[[Tên]:[ID]],2,0),0)</f>
        <v>0</v>
      </c>
      <c r="C99" s="9"/>
      <c r="D99" s="10"/>
      <c r="E99" s="10"/>
      <c r="F99" s="10">
        <f>cham_cong[[#This Row],[Giờ ra]]-cham_cong[[#This Row],[Giờ vào]]</f>
        <v>0</v>
      </c>
      <c r="G99" s="11">
        <f>IFERROR(cham_cong[[#This Row],[Hệ số giờ]]*VLOOKUP(cham_cong[[#This Row],[ID]],dim_manhanvien[],8,0),0)</f>
        <v>0</v>
      </c>
      <c r="H99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99" s="8"/>
      <c r="J99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99" s="8"/>
    </row>
    <row r="100" spans="1:11" x14ac:dyDescent="0.3">
      <c r="A100" s="7"/>
      <c r="B100" s="20">
        <f>IFERROR(VLOOKUP(cham_cong[[#This Row],[ID]],dim_manhanvien[[Tên]:[ID]],2,0),0)</f>
        <v>0</v>
      </c>
      <c r="C100" s="9"/>
      <c r="D100" s="10"/>
      <c r="E100" s="10"/>
      <c r="F100" s="10">
        <f>cham_cong[[#This Row],[Giờ ra]]-cham_cong[[#This Row],[Giờ vào]]</f>
        <v>0</v>
      </c>
      <c r="G100" s="11">
        <f>IFERROR(cham_cong[[#This Row],[Hệ số giờ]]*VLOOKUP(cham_cong[[#This Row],[ID]],dim_manhanvien[],8,0),0)</f>
        <v>0</v>
      </c>
      <c r="H100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00" s="8"/>
      <c r="J100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00" s="8"/>
    </row>
    <row r="101" spans="1:11" x14ac:dyDescent="0.3">
      <c r="A101" s="7"/>
      <c r="B101" s="20">
        <f>IFERROR(VLOOKUP(cham_cong[[#This Row],[ID]],dim_manhanvien[[Tên]:[ID]],2,0),0)</f>
        <v>0</v>
      </c>
      <c r="C101" s="9"/>
      <c r="D101" s="10"/>
      <c r="E101" s="10"/>
      <c r="F101" s="10">
        <f>cham_cong[[#This Row],[Giờ ra]]-cham_cong[[#This Row],[Giờ vào]]</f>
        <v>0</v>
      </c>
      <c r="G101" s="11">
        <f>IFERROR(cham_cong[[#This Row],[Hệ số giờ]]*VLOOKUP(cham_cong[[#This Row],[ID]],dim_manhanvien[],8,0),0)</f>
        <v>0</v>
      </c>
      <c r="H101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01" s="8"/>
      <c r="J101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01" s="8"/>
    </row>
    <row r="102" spans="1:11" x14ac:dyDescent="0.3">
      <c r="A102" s="7"/>
      <c r="B102" s="20">
        <f>IFERROR(VLOOKUP(cham_cong[[#This Row],[ID]],dim_manhanvien[[Tên]:[ID]],2,0),0)</f>
        <v>0</v>
      </c>
      <c r="C102" s="9"/>
      <c r="D102" s="10"/>
      <c r="E102" s="10"/>
      <c r="F102" s="10">
        <f>cham_cong[[#This Row],[Giờ ra]]-cham_cong[[#This Row],[Giờ vào]]</f>
        <v>0</v>
      </c>
      <c r="G102" s="11">
        <f>IFERROR(cham_cong[[#This Row],[Hệ số giờ]]*VLOOKUP(cham_cong[[#This Row],[ID]],dim_manhanvien[],8,0),0)</f>
        <v>0</v>
      </c>
      <c r="H102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02" s="8"/>
      <c r="J102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02" s="8"/>
    </row>
    <row r="103" spans="1:11" x14ac:dyDescent="0.3">
      <c r="A103" s="7"/>
      <c r="B103" s="20">
        <f>IFERROR(VLOOKUP(cham_cong[[#This Row],[ID]],dim_manhanvien[[Tên]:[ID]],2,0),0)</f>
        <v>0</v>
      </c>
      <c r="C103" s="9"/>
      <c r="D103" s="10"/>
      <c r="E103" s="10"/>
      <c r="F103" s="10">
        <f>cham_cong[[#This Row],[Giờ ra]]-cham_cong[[#This Row],[Giờ vào]]</f>
        <v>0</v>
      </c>
      <c r="G103" s="11">
        <f>IFERROR(cham_cong[[#This Row],[Hệ số giờ]]*VLOOKUP(cham_cong[[#This Row],[ID]],dim_manhanvien[],8,0),0)</f>
        <v>0</v>
      </c>
      <c r="H103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03" s="8"/>
      <c r="J103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03" s="8"/>
    </row>
    <row r="104" spans="1:11" x14ac:dyDescent="0.3">
      <c r="A104" s="7"/>
      <c r="B104" s="20">
        <f>IFERROR(VLOOKUP(cham_cong[[#This Row],[ID]],dim_manhanvien[[Tên]:[ID]],2,0),0)</f>
        <v>0</v>
      </c>
      <c r="C104" s="9"/>
      <c r="D104" s="10"/>
      <c r="E104" s="10"/>
      <c r="F104" s="10">
        <f>cham_cong[[#This Row],[Giờ ra]]-cham_cong[[#This Row],[Giờ vào]]</f>
        <v>0</v>
      </c>
      <c r="G104" s="11">
        <f>IFERROR(cham_cong[[#This Row],[Hệ số giờ]]*VLOOKUP(cham_cong[[#This Row],[ID]],dim_manhanvien[],8,0),0)</f>
        <v>0</v>
      </c>
      <c r="H104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04" s="8"/>
      <c r="J104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04" s="8"/>
    </row>
    <row r="105" spans="1:11" x14ac:dyDescent="0.3">
      <c r="A105" s="7"/>
      <c r="B105" s="20">
        <f>IFERROR(VLOOKUP(cham_cong[[#This Row],[ID]],dim_manhanvien[[Tên]:[ID]],2,0),0)</f>
        <v>0</v>
      </c>
      <c r="C105" s="9"/>
      <c r="D105" s="10"/>
      <c r="E105" s="10"/>
      <c r="F105" s="10">
        <f>cham_cong[[#This Row],[Giờ ra]]-cham_cong[[#This Row],[Giờ vào]]</f>
        <v>0</v>
      </c>
      <c r="G105" s="11">
        <f>IFERROR(cham_cong[[#This Row],[Hệ số giờ]]*VLOOKUP(cham_cong[[#This Row],[ID]],dim_manhanvien[],8,0),0)</f>
        <v>0</v>
      </c>
      <c r="H105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05" s="8"/>
      <c r="J105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05" s="8"/>
    </row>
    <row r="106" spans="1:11" x14ac:dyDescent="0.3">
      <c r="A106" s="7"/>
      <c r="B106" s="20">
        <f>IFERROR(VLOOKUP(cham_cong[[#This Row],[ID]],dim_manhanvien[[Tên]:[ID]],2,0),0)</f>
        <v>0</v>
      </c>
      <c r="C106" s="9"/>
      <c r="D106" s="10"/>
      <c r="E106" s="10"/>
      <c r="F106" s="10">
        <f>cham_cong[[#This Row],[Giờ ra]]-cham_cong[[#This Row],[Giờ vào]]</f>
        <v>0</v>
      </c>
      <c r="G106" s="11">
        <f>IFERROR(cham_cong[[#This Row],[Hệ số giờ]]*VLOOKUP(cham_cong[[#This Row],[ID]],dim_manhanvien[],8,0),0)</f>
        <v>0</v>
      </c>
      <c r="H106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06" s="8"/>
      <c r="J106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06" s="8"/>
    </row>
    <row r="107" spans="1:11" x14ac:dyDescent="0.3">
      <c r="A107" s="7"/>
      <c r="B107" s="20">
        <f>IFERROR(VLOOKUP(cham_cong[[#This Row],[ID]],dim_manhanvien[[Tên]:[ID]],2,0),0)</f>
        <v>0</v>
      </c>
      <c r="C107" s="9"/>
      <c r="D107" s="10"/>
      <c r="E107" s="10"/>
      <c r="F107" s="10">
        <f>cham_cong[[#This Row],[Giờ ra]]-cham_cong[[#This Row],[Giờ vào]]</f>
        <v>0</v>
      </c>
      <c r="G107" s="11">
        <f>IFERROR(cham_cong[[#This Row],[Hệ số giờ]]*VLOOKUP(cham_cong[[#This Row],[ID]],dim_manhanvien[],8,0),0)</f>
        <v>0</v>
      </c>
      <c r="H107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07" s="8"/>
      <c r="J107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07" s="8"/>
    </row>
    <row r="108" spans="1:11" x14ac:dyDescent="0.3">
      <c r="A108" s="7"/>
      <c r="B108" s="20">
        <f>IFERROR(VLOOKUP(cham_cong[[#This Row],[ID]],dim_manhanvien[[Tên]:[ID]],2,0),0)</f>
        <v>0</v>
      </c>
      <c r="C108" s="9"/>
      <c r="D108" s="10"/>
      <c r="E108" s="10"/>
      <c r="F108" s="10">
        <f>cham_cong[[#This Row],[Giờ ra]]-cham_cong[[#This Row],[Giờ vào]]</f>
        <v>0</v>
      </c>
      <c r="G108" s="11">
        <f>IFERROR(cham_cong[[#This Row],[Hệ số giờ]]*VLOOKUP(cham_cong[[#This Row],[ID]],dim_manhanvien[],8,0),0)</f>
        <v>0</v>
      </c>
      <c r="H108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08" s="8"/>
      <c r="J108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08" s="8"/>
    </row>
    <row r="109" spans="1:11" x14ac:dyDescent="0.3">
      <c r="A109" s="7"/>
      <c r="B109" s="20">
        <f>IFERROR(VLOOKUP(cham_cong[[#This Row],[ID]],dim_manhanvien[[Tên]:[ID]],2,0),0)</f>
        <v>0</v>
      </c>
      <c r="C109" s="9"/>
      <c r="D109" s="10"/>
      <c r="E109" s="10"/>
      <c r="F109" s="10">
        <f>cham_cong[[#This Row],[Giờ ra]]-cham_cong[[#This Row],[Giờ vào]]</f>
        <v>0</v>
      </c>
      <c r="G109" s="11">
        <f>IFERROR(cham_cong[[#This Row],[Hệ số giờ]]*VLOOKUP(cham_cong[[#This Row],[ID]],dim_manhanvien[],8,0),0)</f>
        <v>0</v>
      </c>
      <c r="H109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09" s="8"/>
      <c r="J109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09" s="8"/>
    </row>
    <row r="110" spans="1:11" x14ac:dyDescent="0.3">
      <c r="A110" s="7"/>
      <c r="B110" s="20">
        <f>IFERROR(VLOOKUP(cham_cong[[#This Row],[ID]],dim_manhanvien[[Tên]:[ID]],2,0),0)</f>
        <v>0</v>
      </c>
      <c r="C110" s="9"/>
      <c r="D110" s="10"/>
      <c r="E110" s="10"/>
      <c r="F110" s="10">
        <f>cham_cong[[#This Row],[Giờ ra]]-cham_cong[[#This Row],[Giờ vào]]</f>
        <v>0</v>
      </c>
      <c r="G110" s="11">
        <f>IFERROR(cham_cong[[#This Row],[Hệ số giờ]]*VLOOKUP(cham_cong[[#This Row],[ID]],dim_manhanvien[],8,0),0)</f>
        <v>0</v>
      </c>
      <c r="H110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10" s="8"/>
      <c r="J110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10" s="8"/>
    </row>
    <row r="111" spans="1:11" x14ac:dyDescent="0.3">
      <c r="A111" s="7"/>
      <c r="B111" s="20">
        <f>IFERROR(VLOOKUP(cham_cong[[#This Row],[ID]],dim_manhanvien[[Tên]:[ID]],2,0),0)</f>
        <v>0</v>
      </c>
      <c r="C111" s="9"/>
      <c r="D111" s="10"/>
      <c r="E111" s="10"/>
      <c r="F111" s="10">
        <f>cham_cong[[#This Row],[Giờ ra]]-cham_cong[[#This Row],[Giờ vào]]</f>
        <v>0</v>
      </c>
      <c r="G111" s="11">
        <f>IFERROR(cham_cong[[#This Row],[Hệ số giờ]]*VLOOKUP(cham_cong[[#This Row],[ID]],dim_manhanvien[],8,0),0)</f>
        <v>0</v>
      </c>
      <c r="H111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11" s="8"/>
      <c r="J111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11" s="8"/>
    </row>
    <row r="112" spans="1:11" x14ac:dyDescent="0.3">
      <c r="A112" s="7"/>
      <c r="B112" s="20">
        <f>IFERROR(VLOOKUP(cham_cong[[#This Row],[ID]],dim_manhanvien[[Tên]:[ID]],2,0),0)</f>
        <v>0</v>
      </c>
      <c r="C112" s="9"/>
      <c r="D112" s="10"/>
      <c r="E112" s="10"/>
      <c r="F112" s="10">
        <f>cham_cong[[#This Row],[Giờ ra]]-cham_cong[[#This Row],[Giờ vào]]</f>
        <v>0</v>
      </c>
      <c r="G112" s="11">
        <f>IFERROR(cham_cong[[#This Row],[Hệ số giờ]]*VLOOKUP(cham_cong[[#This Row],[ID]],dim_manhanvien[],8,0),0)</f>
        <v>0</v>
      </c>
      <c r="H112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12" s="8"/>
      <c r="J112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12" s="8"/>
    </row>
    <row r="113" spans="1:11" x14ac:dyDescent="0.3">
      <c r="A113" s="7"/>
      <c r="B113" s="20">
        <f>IFERROR(VLOOKUP(cham_cong[[#This Row],[ID]],dim_manhanvien[[Tên]:[ID]],2,0),0)</f>
        <v>0</v>
      </c>
      <c r="C113" s="9"/>
      <c r="D113" s="10"/>
      <c r="E113" s="10"/>
      <c r="F113" s="10">
        <f>cham_cong[[#This Row],[Giờ ra]]-cham_cong[[#This Row],[Giờ vào]]</f>
        <v>0</v>
      </c>
      <c r="G113" s="11">
        <f>IFERROR(cham_cong[[#This Row],[Hệ số giờ]]*VLOOKUP(cham_cong[[#This Row],[ID]],dim_manhanvien[],8,0),0)</f>
        <v>0</v>
      </c>
      <c r="H113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13" s="8"/>
      <c r="J113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13" s="8"/>
    </row>
    <row r="114" spans="1:11" x14ac:dyDescent="0.3">
      <c r="A114" s="7"/>
      <c r="B114" s="20">
        <f>IFERROR(VLOOKUP(cham_cong[[#This Row],[ID]],dim_manhanvien[[Tên]:[ID]],2,0),0)</f>
        <v>0</v>
      </c>
      <c r="C114" s="9"/>
      <c r="D114" s="10"/>
      <c r="E114" s="10"/>
      <c r="F114" s="10">
        <f>cham_cong[[#This Row],[Giờ ra]]-cham_cong[[#This Row],[Giờ vào]]</f>
        <v>0</v>
      </c>
      <c r="G114" s="11">
        <f>IFERROR(cham_cong[[#This Row],[Hệ số giờ]]*VLOOKUP(cham_cong[[#This Row],[ID]],dim_manhanvien[],8,0),0)</f>
        <v>0</v>
      </c>
      <c r="H114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14" s="8"/>
      <c r="J114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14" s="8"/>
    </row>
    <row r="115" spans="1:11" x14ac:dyDescent="0.3">
      <c r="A115" s="7"/>
      <c r="B115" s="20">
        <f>IFERROR(VLOOKUP(cham_cong[[#This Row],[ID]],dim_manhanvien[[Tên]:[ID]],2,0),0)</f>
        <v>0</v>
      </c>
      <c r="C115" s="9"/>
      <c r="D115" s="10"/>
      <c r="E115" s="10"/>
      <c r="F115" s="10">
        <f>cham_cong[[#This Row],[Giờ ra]]-cham_cong[[#This Row],[Giờ vào]]</f>
        <v>0</v>
      </c>
      <c r="G115" s="11">
        <f>IFERROR(cham_cong[[#This Row],[Hệ số giờ]]*VLOOKUP(cham_cong[[#This Row],[ID]],dim_manhanvien[],8,0),0)</f>
        <v>0</v>
      </c>
      <c r="H115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15" s="8"/>
      <c r="J115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15" s="8"/>
    </row>
    <row r="116" spans="1:11" x14ac:dyDescent="0.3">
      <c r="A116" s="7"/>
      <c r="B116" s="20">
        <f>IFERROR(VLOOKUP(cham_cong[[#This Row],[ID]],dim_manhanvien[[Tên]:[ID]],2,0),0)</f>
        <v>0</v>
      </c>
      <c r="C116" s="9"/>
      <c r="D116" s="10"/>
      <c r="E116" s="10"/>
      <c r="F116" s="10">
        <f>cham_cong[[#This Row],[Giờ ra]]-cham_cong[[#This Row],[Giờ vào]]</f>
        <v>0</v>
      </c>
      <c r="G116" s="11">
        <f>IFERROR(cham_cong[[#This Row],[Hệ số giờ]]*VLOOKUP(cham_cong[[#This Row],[ID]],dim_manhanvien[],8,0),0)</f>
        <v>0</v>
      </c>
      <c r="H116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16" s="8"/>
      <c r="J116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16" s="8"/>
    </row>
    <row r="117" spans="1:11" x14ac:dyDescent="0.3">
      <c r="A117" s="7"/>
      <c r="B117" s="20">
        <f>IFERROR(VLOOKUP(cham_cong[[#This Row],[ID]],dim_manhanvien[[Tên]:[ID]],2,0),0)</f>
        <v>0</v>
      </c>
      <c r="C117" s="9"/>
      <c r="D117" s="10"/>
      <c r="E117" s="10"/>
      <c r="F117" s="10">
        <f>cham_cong[[#This Row],[Giờ ra]]-cham_cong[[#This Row],[Giờ vào]]</f>
        <v>0</v>
      </c>
      <c r="G117" s="11">
        <f>IFERROR(cham_cong[[#This Row],[Hệ số giờ]]*VLOOKUP(cham_cong[[#This Row],[ID]],dim_manhanvien[],8,0),0)</f>
        <v>0</v>
      </c>
      <c r="H117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17" s="8"/>
      <c r="J117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17" s="8"/>
    </row>
    <row r="118" spans="1:11" x14ac:dyDescent="0.3">
      <c r="A118" s="7"/>
      <c r="B118" s="20">
        <f>IFERROR(VLOOKUP(cham_cong[[#This Row],[ID]],dim_manhanvien[[Tên]:[ID]],2,0),0)</f>
        <v>0</v>
      </c>
      <c r="C118" s="9"/>
      <c r="D118" s="10"/>
      <c r="E118" s="10"/>
      <c r="F118" s="10">
        <f>cham_cong[[#This Row],[Giờ ra]]-cham_cong[[#This Row],[Giờ vào]]</f>
        <v>0</v>
      </c>
      <c r="G118" s="11">
        <f>IFERROR(cham_cong[[#This Row],[Hệ số giờ]]*VLOOKUP(cham_cong[[#This Row],[ID]],dim_manhanvien[],8,0),0)</f>
        <v>0</v>
      </c>
      <c r="H118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18" s="8"/>
      <c r="J118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18" s="8"/>
    </row>
    <row r="119" spans="1:11" x14ac:dyDescent="0.3">
      <c r="A119" s="7"/>
      <c r="B119" s="20">
        <f>IFERROR(VLOOKUP(cham_cong[[#This Row],[ID]],dim_manhanvien[[Tên]:[ID]],2,0),0)</f>
        <v>0</v>
      </c>
      <c r="C119" s="9"/>
      <c r="D119" s="10"/>
      <c r="E119" s="10"/>
      <c r="F119" s="10">
        <f>cham_cong[[#This Row],[Giờ ra]]-cham_cong[[#This Row],[Giờ vào]]</f>
        <v>0</v>
      </c>
      <c r="G119" s="11">
        <f>IFERROR(cham_cong[[#This Row],[Hệ số giờ]]*VLOOKUP(cham_cong[[#This Row],[ID]],dim_manhanvien[],8,0),0)</f>
        <v>0</v>
      </c>
      <c r="H119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19" s="8"/>
      <c r="J119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19" s="8"/>
    </row>
    <row r="120" spans="1:11" x14ac:dyDescent="0.3">
      <c r="A120" s="7"/>
      <c r="B120" s="20">
        <f>IFERROR(VLOOKUP(cham_cong[[#This Row],[ID]],dim_manhanvien[[Tên]:[ID]],2,0),0)</f>
        <v>0</v>
      </c>
      <c r="C120" s="9"/>
      <c r="D120" s="10"/>
      <c r="E120" s="10"/>
      <c r="F120" s="10">
        <f>cham_cong[[#This Row],[Giờ ra]]-cham_cong[[#This Row],[Giờ vào]]</f>
        <v>0</v>
      </c>
      <c r="G120" s="11">
        <f>IFERROR(cham_cong[[#This Row],[Hệ số giờ]]*VLOOKUP(cham_cong[[#This Row],[ID]],dim_manhanvien[],8,0),0)</f>
        <v>0</v>
      </c>
      <c r="H120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20" s="8"/>
      <c r="J120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20" s="8"/>
    </row>
    <row r="121" spans="1:11" x14ac:dyDescent="0.3">
      <c r="A121" s="7"/>
      <c r="B121" s="20">
        <f>IFERROR(VLOOKUP(cham_cong[[#This Row],[ID]],dim_manhanvien[[Tên]:[ID]],2,0),0)</f>
        <v>0</v>
      </c>
      <c r="C121" s="9"/>
      <c r="D121" s="10"/>
      <c r="E121" s="10"/>
      <c r="F121" s="10">
        <f>cham_cong[[#This Row],[Giờ ra]]-cham_cong[[#This Row],[Giờ vào]]</f>
        <v>0</v>
      </c>
      <c r="G121" s="11">
        <f>IFERROR(cham_cong[[#This Row],[Hệ số giờ]]*VLOOKUP(cham_cong[[#This Row],[ID]],dim_manhanvien[],8,0),0)</f>
        <v>0</v>
      </c>
      <c r="H121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21" s="8"/>
      <c r="J121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21" s="8"/>
    </row>
    <row r="122" spans="1:11" x14ac:dyDescent="0.3">
      <c r="A122" s="7"/>
      <c r="B122" s="20">
        <f>IFERROR(VLOOKUP(cham_cong[[#This Row],[ID]],dim_manhanvien[[Tên]:[ID]],2,0),0)</f>
        <v>0</v>
      </c>
      <c r="C122" s="9"/>
      <c r="D122" s="10"/>
      <c r="E122" s="10"/>
      <c r="F122" s="10">
        <f>cham_cong[[#This Row],[Giờ ra]]-cham_cong[[#This Row],[Giờ vào]]</f>
        <v>0</v>
      </c>
      <c r="G122" s="11">
        <f>IFERROR(cham_cong[[#This Row],[Hệ số giờ]]*VLOOKUP(cham_cong[[#This Row],[ID]],dim_manhanvien[],8,0),0)</f>
        <v>0</v>
      </c>
      <c r="H122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22" s="8"/>
      <c r="J122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22" s="8"/>
    </row>
    <row r="123" spans="1:11" x14ac:dyDescent="0.3">
      <c r="A123" s="7"/>
      <c r="B123" s="20">
        <f>IFERROR(VLOOKUP(cham_cong[[#This Row],[ID]],dim_manhanvien[[Tên]:[ID]],2,0),0)</f>
        <v>0</v>
      </c>
      <c r="C123" s="9"/>
      <c r="D123" s="10"/>
      <c r="E123" s="10"/>
      <c r="F123" s="10">
        <f>cham_cong[[#This Row],[Giờ ra]]-cham_cong[[#This Row],[Giờ vào]]</f>
        <v>0</v>
      </c>
      <c r="G123" s="11">
        <f>IFERROR(cham_cong[[#This Row],[Hệ số giờ]]*VLOOKUP(cham_cong[[#This Row],[ID]],dim_manhanvien[],8,0),0)</f>
        <v>0</v>
      </c>
      <c r="H123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23" s="8"/>
      <c r="J123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23" s="8"/>
    </row>
    <row r="124" spans="1:11" x14ac:dyDescent="0.3">
      <c r="A124" s="7"/>
      <c r="B124" s="20">
        <f>IFERROR(VLOOKUP(cham_cong[[#This Row],[ID]],dim_manhanvien[[Tên]:[ID]],2,0),0)</f>
        <v>0</v>
      </c>
      <c r="C124" s="9"/>
      <c r="D124" s="10"/>
      <c r="E124" s="10"/>
      <c r="F124" s="10">
        <f>cham_cong[[#This Row],[Giờ ra]]-cham_cong[[#This Row],[Giờ vào]]</f>
        <v>0</v>
      </c>
      <c r="G124" s="11">
        <f>IFERROR(cham_cong[[#This Row],[Hệ số giờ]]*VLOOKUP(cham_cong[[#This Row],[ID]],dim_manhanvien[],8,0),0)</f>
        <v>0</v>
      </c>
      <c r="H124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24" s="8"/>
      <c r="J124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24" s="8"/>
    </row>
    <row r="125" spans="1:11" x14ac:dyDescent="0.3">
      <c r="A125" s="7"/>
      <c r="B125" s="20">
        <f>IFERROR(VLOOKUP(cham_cong[[#This Row],[ID]],dim_manhanvien[[Tên]:[ID]],2,0),0)</f>
        <v>0</v>
      </c>
      <c r="C125" s="9"/>
      <c r="D125" s="10"/>
      <c r="E125" s="10"/>
      <c r="F125" s="10">
        <f>cham_cong[[#This Row],[Giờ ra]]-cham_cong[[#This Row],[Giờ vào]]</f>
        <v>0</v>
      </c>
      <c r="G125" s="11">
        <f>IFERROR(cham_cong[[#This Row],[Hệ số giờ]]*VLOOKUP(cham_cong[[#This Row],[ID]],dim_manhanvien[],8,0),0)</f>
        <v>0</v>
      </c>
      <c r="H125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25" s="8"/>
      <c r="J125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25" s="8"/>
    </row>
    <row r="126" spans="1:11" x14ac:dyDescent="0.3">
      <c r="A126" s="7"/>
      <c r="B126" s="20">
        <f>IFERROR(VLOOKUP(cham_cong[[#This Row],[ID]],dim_manhanvien[[Tên]:[ID]],2,0),0)</f>
        <v>0</v>
      </c>
      <c r="C126" s="9"/>
      <c r="D126" s="10"/>
      <c r="E126" s="10"/>
      <c r="F126" s="10">
        <f>cham_cong[[#This Row],[Giờ ra]]-cham_cong[[#This Row],[Giờ vào]]</f>
        <v>0</v>
      </c>
      <c r="G126" s="11">
        <f>IFERROR(cham_cong[[#This Row],[Hệ số giờ]]*VLOOKUP(cham_cong[[#This Row],[ID]],dim_manhanvien[],8,0),0)</f>
        <v>0</v>
      </c>
      <c r="H126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26" s="8"/>
      <c r="J126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26" s="8"/>
    </row>
    <row r="127" spans="1:11" x14ac:dyDescent="0.3">
      <c r="A127" s="7"/>
      <c r="B127" s="20">
        <f>IFERROR(VLOOKUP(cham_cong[[#This Row],[ID]],dim_manhanvien[[Tên]:[ID]],2,0),0)</f>
        <v>0</v>
      </c>
      <c r="C127" s="9"/>
      <c r="D127" s="10"/>
      <c r="E127" s="10"/>
      <c r="F127" s="10">
        <f>cham_cong[[#This Row],[Giờ ra]]-cham_cong[[#This Row],[Giờ vào]]</f>
        <v>0</v>
      </c>
      <c r="G127" s="11">
        <f>IFERROR(cham_cong[[#This Row],[Hệ số giờ]]*VLOOKUP(cham_cong[[#This Row],[ID]],dim_manhanvien[],8,0),0)</f>
        <v>0</v>
      </c>
      <c r="H127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27" s="8"/>
      <c r="J127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27" s="8"/>
    </row>
    <row r="128" spans="1:11" x14ac:dyDescent="0.3">
      <c r="A128" s="7"/>
      <c r="B128" s="20">
        <f>IFERROR(VLOOKUP(cham_cong[[#This Row],[ID]],dim_manhanvien[[Tên]:[ID]],2,0),0)</f>
        <v>0</v>
      </c>
      <c r="C128" s="9"/>
      <c r="D128" s="10"/>
      <c r="E128" s="10"/>
      <c r="F128" s="10">
        <f>cham_cong[[#This Row],[Giờ ra]]-cham_cong[[#This Row],[Giờ vào]]</f>
        <v>0</v>
      </c>
      <c r="G128" s="11">
        <f>IFERROR(cham_cong[[#This Row],[Hệ số giờ]]*VLOOKUP(cham_cong[[#This Row],[ID]],dim_manhanvien[],8,0),0)</f>
        <v>0</v>
      </c>
      <c r="H128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28" s="8"/>
      <c r="J128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28" s="8"/>
    </row>
    <row r="129" spans="1:11" x14ac:dyDescent="0.3">
      <c r="A129" s="7"/>
      <c r="B129" s="20">
        <f>IFERROR(VLOOKUP(cham_cong[[#This Row],[ID]],dim_manhanvien[[Tên]:[ID]],2,0),0)</f>
        <v>0</v>
      </c>
      <c r="C129" s="9"/>
      <c r="D129" s="10"/>
      <c r="E129" s="10"/>
      <c r="F129" s="10">
        <f>cham_cong[[#This Row],[Giờ ra]]-cham_cong[[#This Row],[Giờ vào]]</f>
        <v>0</v>
      </c>
      <c r="G129" s="11">
        <f>IFERROR(cham_cong[[#This Row],[Hệ số giờ]]*VLOOKUP(cham_cong[[#This Row],[ID]],dim_manhanvien[],8,0),0)</f>
        <v>0</v>
      </c>
      <c r="H129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29" s="8"/>
      <c r="J129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29" s="8"/>
    </row>
    <row r="130" spans="1:11" x14ac:dyDescent="0.3">
      <c r="A130" s="7"/>
      <c r="B130" s="20">
        <f>IFERROR(VLOOKUP(cham_cong[[#This Row],[ID]],dim_manhanvien[[Tên]:[ID]],2,0),0)</f>
        <v>0</v>
      </c>
      <c r="C130" s="9"/>
      <c r="D130" s="10"/>
      <c r="E130" s="10"/>
      <c r="F130" s="10">
        <f>cham_cong[[#This Row],[Giờ ra]]-cham_cong[[#This Row],[Giờ vào]]</f>
        <v>0</v>
      </c>
      <c r="G130" s="11">
        <f>IFERROR(cham_cong[[#This Row],[Hệ số giờ]]*VLOOKUP(cham_cong[[#This Row],[ID]],dim_manhanvien[],8,0),0)</f>
        <v>0</v>
      </c>
      <c r="H130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30" s="8"/>
      <c r="J130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30" s="8"/>
    </row>
    <row r="131" spans="1:11" x14ac:dyDescent="0.3">
      <c r="A131" s="7"/>
      <c r="B131" s="20">
        <f>IFERROR(VLOOKUP(cham_cong[[#This Row],[ID]],dim_manhanvien[[Tên]:[ID]],2,0),0)</f>
        <v>0</v>
      </c>
      <c r="C131" s="9"/>
      <c r="D131" s="10"/>
      <c r="E131" s="10"/>
      <c r="F131" s="10">
        <f>cham_cong[[#This Row],[Giờ ra]]-cham_cong[[#This Row],[Giờ vào]]</f>
        <v>0</v>
      </c>
      <c r="G131" s="11">
        <f>IFERROR(cham_cong[[#This Row],[Hệ số giờ]]*VLOOKUP(cham_cong[[#This Row],[ID]],dim_manhanvien[],8,0),0)</f>
        <v>0</v>
      </c>
      <c r="H131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31" s="8"/>
      <c r="J131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31" s="8"/>
    </row>
    <row r="132" spans="1:11" x14ac:dyDescent="0.3">
      <c r="A132" s="7"/>
      <c r="B132" s="20">
        <f>IFERROR(VLOOKUP(cham_cong[[#This Row],[ID]],dim_manhanvien[[Tên]:[ID]],2,0),0)</f>
        <v>0</v>
      </c>
      <c r="C132" s="9"/>
      <c r="D132" s="10"/>
      <c r="E132" s="10"/>
      <c r="F132" s="10">
        <f>cham_cong[[#This Row],[Giờ ra]]-cham_cong[[#This Row],[Giờ vào]]</f>
        <v>0</v>
      </c>
      <c r="G132" s="11">
        <f>IFERROR(cham_cong[[#This Row],[Hệ số giờ]]*VLOOKUP(cham_cong[[#This Row],[ID]],dim_manhanvien[],8,0),0)</f>
        <v>0</v>
      </c>
      <c r="H132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32" s="8"/>
      <c r="J132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32" s="8"/>
    </row>
    <row r="133" spans="1:11" x14ac:dyDescent="0.3">
      <c r="A133" s="7"/>
      <c r="B133" s="20">
        <f>IFERROR(VLOOKUP(cham_cong[[#This Row],[ID]],dim_manhanvien[[Tên]:[ID]],2,0),0)</f>
        <v>0</v>
      </c>
      <c r="C133" s="9"/>
      <c r="D133" s="10"/>
      <c r="E133" s="10"/>
      <c r="F133" s="10">
        <f>cham_cong[[#This Row],[Giờ ra]]-cham_cong[[#This Row],[Giờ vào]]</f>
        <v>0</v>
      </c>
      <c r="G133" s="11">
        <f>IFERROR(cham_cong[[#This Row],[Hệ số giờ]]*VLOOKUP(cham_cong[[#This Row],[ID]],dim_manhanvien[],8,0),0)</f>
        <v>0</v>
      </c>
      <c r="H133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33" s="8"/>
      <c r="J133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33" s="8"/>
    </row>
    <row r="134" spans="1:11" x14ac:dyDescent="0.3">
      <c r="A134" s="7"/>
      <c r="B134" s="20">
        <f>IFERROR(VLOOKUP(cham_cong[[#This Row],[ID]],dim_manhanvien[[Tên]:[ID]],2,0),0)</f>
        <v>0</v>
      </c>
      <c r="C134" s="9"/>
      <c r="D134" s="10"/>
      <c r="E134" s="10"/>
      <c r="F134" s="10">
        <f>cham_cong[[#This Row],[Giờ ra]]-cham_cong[[#This Row],[Giờ vào]]</f>
        <v>0</v>
      </c>
      <c r="G134" s="11">
        <f>IFERROR(cham_cong[[#This Row],[Hệ số giờ]]*VLOOKUP(cham_cong[[#This Row],[ID]],dim_manhanvien[],8,0),0)</f>
        <v>0</v>
      </c>
      <c r="H134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34" s="8"/>
      <c r="J134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34" s="8"/>
    </row>
    <row r="135" spans="1:11" x14ac:dyDescent="0.3">
      <c r="A135" s="7"/>
      <c r="B135" s="20">
        <f>IFERROR(VLOOKUP(cham_cong[[#This Row],[ID]],dim_manhanvien[[Tên]:[ID]],2,0),0)</f>
        <v>0</v>
      </c>
      <c r="C135" s="9"/>
      <c r="D135" s="10"/>
      <c r="E135" s="10"/>
      <c r="F135" s="10">
        <f>cham_cong[[#This Row],[Giờ ra]]-cham_cong[[#This Row],[Giờ vào]]</f>
        <v>0</v>
      </c>
      <c r="G135" s="11">
        <f>IFERROR(cham_cong[[#This Row],[Hệ số giờ]]*VLOOKUP(cham_cong[[#This Row],[ID]],dim_manhanvien[],8,0),0)</f>
        <v>0</v>
      </c>
      <c r="H135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35" s="8"/>
      <c r="J135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35" s="8"/>
    </row>
    <row r="136" spans="1:11" x14ac:dyDescent="0.3">
      <c r="A136" s="7"/>
      <c r="B136" s="20">
        <f>IFERROR(VLOOKUP(cham_cong[[#This Row],[ID]],dim_manhanvien[[Tên]:[ID]],2,0),0)</f>
        <v>0</v>
      </c>
      <c r="C136" s="9"/>
      <c r="D136" s="10"/>
      <c r="E136" s="10"/>
      <c r="F136" s="10">
        <f>cham_cong[[#This Row],[Giờ ra]]-cham_cong[[#This Row],[Giờ vào]]</f>
        <v>0</v>
      </c>
      <c r="G136" s="11">
        <f>IFERROR(cham_cong[[#This Row],[Hệ số giờ]]*VLOOKUP(cham_cong[[#This Row],[ID]],dim_manhanvien[],8,0),0)</f>
        <v>0</v>
      </c>
      <c r="H136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36" s="8"/>
      <c r="J136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36" s="8"/>
    </row>
    <row r="137" spans="1:11" x14ac:dyDescent="0.3">
      <c r="A137" s="7"/>
      <c r="B137" s="20">
        <f>IFERROR(VLOOKUP(cham_cong[[#This Row],[ID]],dim_manhanvien[[Tên]:[ID]],2,0),0)</f>
        <v>0</v>
      </c>
      <c r="C137" s="9"/>
      <c r="D137" s="10"/>
      <c r="E137" s="10"/>
      <c r="F137" s="10">
        <f>cham_cong[[#This Row],[Giờ ra]]-cham_cong[[#This Row],[Giờ vào]]</f>
        <v>0</v>
      </c>
      <c r="G137" s="11">
        <f>IFERROR(cham_cong[[#This Row],[Hệ số giờ]]*VLOOKUP(cham_cong[[#This Row],[ID]],dim_manhanvien[],8,0),0)</f>
        <v>0</v>
      </c>
      <c r="H137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37" s="8"/>
      <c r="J137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37" s="8"/>
    </row>
    <row r="138" spans="1:11" x14ac:dyDescent="0.3">
      <c r="A138" s="7"/>
      <c r="B138" s="20">
        <f>IFERROR(VLOOKUP(cham_cong[[#This Row],[ID]],dim_manhanvien[[Tên]:[ID]],2,0),0)</f>
        <v>0</v>
      </c>
      <c r="C138" s="9"/>
      <c r="D138" s="10"/>
      <c r="E138" s="10"/>
      <c r="F138" s="10">
        <f>cham_cong[[#This Row],[Giờ ra]]-cham_cong[[#This Row],[Giờ vào]]</f>
        <v>0</v>
      </c>
      <c r="G138" s="11">
        <f>IFERROR(cham_cong[[#This Row],[Hệ số giờ]]*VLOOKUP(cham_cong[[#This Row],[ID]],dim_manhanvien[],8,0),0)</f>
        <v>0</v>
      </c>
      <c r="H138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38" s="8"/>
      <c r="J138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38" s="8"/>
    </row>
    <row r="139" spans="1:11" x14ac:dyDescent="0.3">
      <c r="A139" s="7"/>
      <c r="B139" s="20">
        <f>IFERROR(VLOOKUP(cham_cong[[#This Row],[ID]],dim_manhanvien[[Tên]:[ID]],2,0),0)</f>
        <v>0</v>
      </c>
      <c r="C139" s="9"/>
      <c r="D139" s="10"/>
      <c r="E139" s="10"/>
      <c r="F139" s="10">
        <f>cham_cong[[#This Row],[Giờ ra]]-cham_cong[[#This Row],[Giờ vào]]</f>
        <v>0</v>
      </c>
      <c r="G139" s="11">
        <f>IFERROR(cham_cong[[#This Row],[Hệ số giờ]]*VLOOKUP(cham_cong[[#This Row],[ID]],dim_manhanvien[],8,0),0)</f>
        <v>0</v>
      </c>
      <c r="H139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39" s="8"/>
      <c r="J139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39" s="8"/>
    </row>
    <row r="140" spans="1:11" x14ac:dyDescent="0.3">
      <c r="A140" s="7"/>
      <c r="B140" s="20">
        <f>IFERROR(VLOOKUP(cham_cong[[#This Row],[ID]],dim_manhanvien[[Tên]:[ID]],2,0),0)</f>
        <v>0</v>
      </c>
      <c r="C140" s="9"/>
      <c r="D140" s="10"/>
      <c r="E140" s="10"/>
      <c r="F140" s="10">
        <f>cham_cong[[#This Row],[Giờ ra]]-cham_cong[[#This Row],[Giờ vào]]</f>
        <v>0</v>
      </c>
      <c r="G140" s="11">
        <f>IFERROR(cham_cong[[#This Row],[Hệ số giờ]]*VLOOKUP(cham_cong[[#This Row],[ID]],dim_manhanvien[],8,0),0)</f>
        <v>0</v>
      </c>
      <c r="H140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40" s="8"/>
      <c r="J140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40" s="8"/>
    </row>
    <row r="141" spans="1:11" x14ac:dyDescent="0.3">
      <c r="A141" s="7"/>
      <c r="B141" s="20">
        <f>IFERROR(VLOOKUP(cham_cong[[#This Row],[ID]],dim_manhanvien[[Tên]:[ID]],2,0),0)</f>
        <v>0</v>
      </c>
      <c r="C141" s="9"/>
      <c r="D141" s="10"/>
      <c r="E141" s="10"/>
      <c r="F141" s="10">
        <f>cham_cong[[#This Row],[Giờ ra]]-cham_cong[[#This Row],[Giờ vào]]</f>
        <v>0</v>
      </c>
      <c r="G141" s="11">
        <f>IFERROR(cham_cong[[#This Row],[Hệ số giờ]]*VLOOKUP(cham_cong[[#This Row],[ID]],dim_manhanvien[],8,0),0)</f>
        <v>0</v>
      </c>
      <c r="H141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41" s="8"/>
      <c r="J141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41" s="8"/>
    </row>
    <row r="142" spans="1:11" x14ac:dyDescent="0.3">
      <c r="A142" s="7"/>
      <c r="B142" s="20">
        <f>IFERROR(VLOOKUP(cham_cong[[#This Row],[ID]],dim_manhanvien[[Tên]:[ID]],2,0),0)</f>
        <v>0</v>
      </c>
      <c r="C142" s="9"/>
      <c r="D142" s="10"/>
      <c r="E142" s="10"/>
      <c r="F142" s="10">
        <f>cham_cong[[#This Row],[Giờ ra]]-cham_cong[[#This Row],[Giờ vào]]</f>
        <v>0</v>
      </c>
      <c r="G142" s="11">
        <f>IFERROR(cham_cong[[#This Row],[Hệ số giờ]]*VLOOKUP(cham_cong[[#This Row],[ID]],dim_manhanvien[],8,0),0)</f>
        <v>0</v>
      </c>
      <c r="H142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42" s="8"/>
      <c r="J142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42" s="8"/>
    </row>
    <row r="143" spans="1:11" x14ac:dyDescent="0.3">
      <c r="A143" s="7"/>
      <c r="B143" s="20">
        <f>IFERROR(VLOOKUP(cham_cong[[#This Row],[ID]],dim_manhanvien[[Tên]:[ID]],2,0),0)</f>
        <v>0</v>
      </c>
      <c r="C143" s="9"/>
      <c r="D143" s="10"/>
      <c r="E143" s="10"/>
      <c r="F143" s="10">
        <f>cham_cong[[#This Row],[Giờ ra]]-cham_cong[[#This Row],[Giờ vào]]</f>
        <v>0</v>
      </c>
      <c r="G143" s="11">
        <f>IFERROR(cham_cong[[#This Row],[Hệ số giờ]]*VLOOKUP(cham_cong[[#This Row],[ID]],dim_manhanvien[],8,0),0)</f>
        <v>0</v>
      </c>
      <c r="H143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43" s="8"/>
      <c r="J143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43" s="8"/>
    </row>
    <row r="144" spans="1:11" x14ac:dyDescent="0.3">
      <c r="A144" s="7"/>
      <c r="B144" s="20">
        <f>IFERROR(VLOOKUP(cham_cong[[#This Row],[ID]],dim_manhanvien[[Tên]:[ID]],2,0),0)</f>
        <v>0</v>
      </c>
      <c r="C144" s="9"/>
      <c r="D144" s="10"/>
      <c r="E144" s="10"/>
      <c r="F144" s="10">
        <f>cham_cong[[#This Row],[Giờ ra]]-cham_cong[[#This Row],[Giờ vào]]</f>
        <v>0</v>
      </c>
      <c r="G144" s="11">
        <f>IFERROR(cham_cong[[#This Row],[Hệ số giờ]]*VLOOKUP(cham_cong[[#This Row],[ID]],dim_manhanvien[],8,0),0)</f>
        <v>0</v>
      </c>
      <c r="H144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44" s="8"/>
      <c r="J144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44" s="8"/>
    </row>
    <row r="145" spans="1:11" x14ac:dyDescent="0.3">
      <c r="A145" s="7"/>
      <c r="B145" s="20">
        <f>IFERROR(VLOOKUP(cham_cong[[#This Row],[ID]],dim_manhanvien[[Tên]:[ID]],2,0),0)</f>
        <v>0</v>
      </c>
      <c r="C145" s="9"/>
      <c r="D145" s="10"/>
      <c r="E145" s="10"/>
      <c r="F145" s="10">
        <f>cham_cong[[#This Row],[Giờ ra]]-cham_cong[[#This Row],[Giờ vào]]</f>
        <v>0</v>
      </c>
      <c r="G145" s="11">
        <f>IFERROR(cham_cong[[#This Row],[Hệ số giờ]]*VLOOKUP(cham_cong[[#This Row],[ID]],dim_manhanvien[],8,0),0)</f>
        <v>0</v>
      </c>
      <c r="H145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45" s="8"/>
      <c r="J145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45" s="8"/>
    </row>
    <row r="146" spans="1:11" x14ac:dyDescent="0.3">
      <c r="A146" s="7"/>
      <c r="B146" s="20">
        <f>IFERROR(VLOOKUP(cham_cong[[#This Row],[ID]],dim_manhanvien[[Tên]:[ID]],2,0),0)</f>
        <v>0</v>
      </c>
      <c r="C146" s="9"/>
      <c r="D146" s="10"/>
      <c r="E146" s="10"/>
      <c r="F146" s="10">
        <f>cham_cong[[#This Row],[Giờ ra]]-cham_cong[[#This Row],[Giờ vào]]</f>
        <v>0</v>
      </c>
      <c r="G146" s="11">
        <f>IFERROR(cham_cong[[#This Row],[Hệ số giờ]]*VLOOKUP(cham_cong[[#This Row],[ID]],dim_manhanvien[],8,0),0)</f>
        <v>0</v>
      </c>
      <c r="H146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46" s="8"/>
      <c r="J146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46" s="8"/>
    </row>
    <row r="147" spans="1:11" x14ac:dyDescent="0.3">
      <c r="A147" s="7"/>
      <c r="B147" s="20">
        <f>IFERROR(VLOOKUP(cham_cong[[#This Row],[ID]],dim_manhanvien[[Tên]:[ID]],2,0),0)</f>
        <v>0</v>
      </c>
      <c r="C147" s="9"/>
      <c r="D147" s="10"/>
      <c r="E147" s="10"/>
      <c r="F147" s="10">
        <f>cham_cong[[#This Row],[Giờ ra]]-cham_cong[[#This Row],[Giờ vào]]</f>
        <v>0</v>
      </c>
      <c r="G147" s="11">
        <f>IFERROR(cham_cong[[#This Row],[Hệ số giờ]]*VLOOKUP(cham_cong[[#This Row],[ID]],dim_manhanvien[],8,0),0)</f>
        <v>0</v>
      </c>
      <c r="H147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47" s="8"/>
      <c r="J147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47" s="8"/>
    </row>
    <row r="148" spans="1:11" x14ac:dyDescent="0.3">
      <c r="A148" s="7"/>
      <c r="B148" s="20">
        <f>IFERROR(VLOOKUP(cham_cong[[#This Row],[ID]],dim_manhanvien[[Tên]:[ID]],2,0),0)</f>
        <v>0</v>
      </c>
      <c r="C148" s="9"/>
      <c r="D148" s="10"/>
      <c r="E148" s="10"/>
      <c r="F148" s="10">
        <f>cham_cong[[#This Row],[Giờ ra]]-cham_cong[[#This Row],[Giờ vào]]</f>
        <v>0</v>
      </c>
      <c r="G148" s="11">
        <f>IFERROR(cham_cong[[#This Row],[Hệ số giờ]]*VLOOKUP(cham_cong[[#This Row],[ID]],dim_manhanvien[],8,0),0)</f>
        <v>0</v>
      </c>
      <c r="H148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48" s="8"/>
      <c r="J148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48" s="8"/>
    </row>
    <row r="149" spans="1:11" x14ac:dyDescent="0.3">
      <c r="A149" s="7"/>
      <c r="B149" s="20">
        <f>IFERROR(VLOOKUP(cham_cong[[#This Row],[ID]],dim_manhanvien[[Tên]:[ID]],2,0),0)</f>
        <v>0</v>
      </c>
      <c r="C149" s="9"/>
      <c r="D149" s="10"/>
      <c r="E149" s="10"/>
      <c r="F149" s="10">
        <f>cham_cong[[#This Row],[Giờ ra]]-cham_cong[[#This Row],[Giờ vào]]</f>
        <v>0</v>
      </c>
      <c r="G149" s="11">
        <f>IFERROR(cham_cong[[#This Row],[Hệ số giờ]]*VLOOKUP(cham_cong[[#This Row],[ID]],dim_manhanvien[],8,0),0)</f>
        <v>0</v>
      </c>
      <c r="H149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49" s="8"/>
      <c r="J149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49" s="8"/>
    </row>
    <row r="150" spans="1:11" x14ac:dyDescent="0.3">
      <c r="A150" s="7"/>
      <c r="B150" s="20">
        <f>IFERROR(VLOOKUP(cham_cong[[#This Row],[ID]],dim_manhanvien[[Tên]:[ID]],2,0),0)</f>
        <v>0</v>
      </c>
      <c r="C150" s="9"/>
      <c r="D150" s="10"/>
      <c r="E150" s="10"/>
      <c r="F150" s="10">
        <f>cham_cong[[#This Row],[Giờ ra]]-cham_cong[[#This Row],[Giờ vào]]</f>
        <v>0</v>
      </c>
      <c r="G150" s="11">
        <f>IFERROR(cham_cong[[#This Row],[Hệ số giờ]]*VLOOKUP(cham_cong[[#This Row],[ID]],dim_manhanvien[],8,0),0)</f>
        <v>0</v>
      </c>
      <c r="H150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50" s="8"/>
      <c r="J150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50" s="8"/>
    </row>
    <row r="151" spans="1:11" x14ac:dyDescent="0.3">
      <c r="A151" s="7"/>
      <c r="B151" s="20">
        <f>IFERROR(VLOOKUP(cham_cong[[#This Row],[ID]],dim_manhanvien[[Tên]:[ID]],2,0),0)</f>
        <v>0</v>
      </c>
      <c r="C151" s="9"/>
      <c r="D151" s="10"/>
      <c r="E151" s="10"/>
      <c r="F151" s="10">
        <f>cham_cong[[#This Row],[Giờ ra]]-cham_cong[[#This Row],[Giờ vào]]</f>
        <v>0</v>
      </c>
      <c r="G151" s="11">
        <f>IFERROR(cham_cong[[#This Row],[Hệ số giờ]]*VLOOKUP(cham_cong[[#This Row],[ID]],dim_manhanvien[],8,0),0)</f>
        <v>0</v>
      </c>
      <c r="H151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51" s="8"/>
      <c r="J151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51" s="8"/>
    </row>
    <row r="152" spans="1:11" x14ac:dyDescent="0.3">
      <c r="A152" s="7"/>
      <c r="B152" s="20">
        <f>IFERROR(VLOOKUP(cham_cong[[#This Row],[ID]],dim_manhanvien[[Tên]:[ID]],2,0),0)</f>
        <v>0</v>
      </c>
      <c r="C152" s="9"/>
      <c r="D152" s="10"/>
      <c r="E152" s="10"/>
      <c r="F152" s="10">
        <f>cham_cong[[#This Row],[Giờ ra]]-cham_cong[[#This Row],[Giờ vào]]</f>
        <v>0</v>
      </c>
      <c r="G152" s="11">
        <f>IFERROR(cham_cong[[#This Row],[Hệ số giờ]]*VLOOKUP(cham_cong[[#This Row],[ID]],dim_manhanvien[],8,0),0)</f>
        <v>0</v>
      </c>
      <c r="H152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52" s="8"/>
      <c r="J152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52" s="8"/>
    </row>
    <row r="153" spans="1:11" x14ac:dyDescent="0.3">
      <c r="A153" s="7"/>
      <c r="B153" s="20">
        <f>IFERROR(VLOOKUP(cham_cong[[#This Row],[ID]],dim_manhanvien[[Tên]:[ID]],2,0),0)</f>
        <v>0</v>
      </c>
      <c r="C153" s="9"/>
      <c r="D153" s="10"/>
      <c r="E153" s="10"/>
      <c r="F153" s="10">
        <f>cham_cong[[#This Row],[Giờ ra]]-cham_cong[[#This Row],[Giờ vào]]</f>
        <v>0</v>
      </c>
      <c r="G153" s="11">
        <f>IFERROR(cham_cong[[#This Row],[Hệ số giờ]]*VLOOKUP(cham_cong[[#This Row],[ID]],dim_manhanvien[],8,0),0)</f>
        <v>0</v>
      </c>
      <c r="H153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53" s="8"/>
      <c r="J153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53" s="8"/>
    </row>
    <row r="154" spans="1:11" x14ac:dyDescent="0.3">
      <c r="A154" s="7"/>
      <c r="B154" s="20">
        <f>IFERROR(VLOOKUP(cham_cong[[#This Row],[ID]],dim_manhanvien[[Tên]:[ID]],2,0),0)</f>
        <v>0</v>
      </c>
      <c r="C154" s="9"/>
      <c r="D154" s="10"/>
      <c r="E154" s="10"/>
      <c r="F154" s="10">
        <f>cham_cong[[#This Row],[Giờ ra]]-cham_cong[[#This Row],[Giờ vào]]</f>
        <v>0</v>
      </c>
      <c r="G154" s="11">
        <f>IFERROR(cham_cong[[#This Row],[Hệ số giờ]]*VLOOKUP(cham_cong[[#This Row],[ID]],dim_manhanvien[],8,0),0)</f>
        <v>0</v>
      </c>
      <c r="H154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54" s="8"/>
      <c r="J154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54" s="8"/>
    </row>
    <row r="155" spans="1:11" x14ac:dyDescent="0.3">
      <c r="A155" s="7"/>
      <c r="B155" s="20">
        <f>IFERROR(VLOOKUP(cham_cong[[#This Row],[ID]],dim_manhanvien[[Tên]:[ID]],2,0),0)</f>
        <v>0</v>
      </c>
      <c r="C155" s="9"/>
      <c r="D155" s="10"/>
      <c r="E155" s="10"/>
      <c r="F155" s="10">
        <f>cham_cong[[#This Row],[Giờ ra]]-cham_cong[[#This Row],[Giờ vào]]</f>
        <v>0</v>
      </c>
      <c r="G155" s="11">
        <f>IFERROR(cham_cong[[#This Row],[Hệ số giờ]]*VLOOKUP(cham_cong[[#This Row],[ID]],dim_manhanvien[],8,0),0)</f>
        <v>0</v>
      </c>
      <c r="H155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55" s="8"/>
      <c r="J155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55" s="8"/>
    </row>
    <row r="156" spans="1:11" x14ac:dyDescent="0.3">
      <c r="A156" s="7"/>
      <c r="B156" s="20">
        <f>IFERROR(VLOOKUP(cham_cong[[#This Row],[ID]],dim_manhanvien[[Tên]:[ID]],2,0),0)</f>
        <v>0</v>
      </c>
      <c r="C156" s="9"/>
      <c r="D156" s="10"/>
      <c r="E156" s="10"/>
      <c r="F156" s="10">
        <f>cham_cong[[#This Row],[Giờ ra]]-cham_cong[[#This Row],[Giờ vào]]</f>
        <v>0</v>
      </c>
      <c r="G156" s="11">
        <f>IFERROR(cham_cong[[#This Row],[Hệ số giờ]]*VLOOKUP(cham_cong[[#This Row],[ID]],dim_manhanvien[],8,0),0)</f>
        <v>0</v>
      </c>
      <c r="H156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56" s="8"/>
      <c r="J156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56" s="8"/>
    </row>
    <row r="157" spans="1:11" x14ac:dyDescent="0.3">
      <c r="A157" s="7"/>
      <c r="B157" s="20">
        <f>IFERROR(VLOOKUP(cham_cong[[#This Row],[ID]],dim_manhanvien[[Tên]:[ID]],2,0),0)</f>
        <v>0</v>
      </c>
      <c r="C157" s="9"/>
      <c r="D157" s="10"/>
      <c r="E157" s="10"/>
      <c r="F157" s="10">
        <f>cham_cong[[#This Row],[Giờ ra]]-cham_cong[[#This Row],[Giờ vào]]</f>
        <v>0</v>
      </c>
      <c r="G157" s="11">
        <f>IFERROR(cham_cong[[#This Row],[Hệ số giờ]]*VLOOKUP(cham_cong[[#This Row],[ID]],dim_manhanvien[],8,0),0)</f>
        <v>0</v>
      </c>
      <c r="H157" s="20">
        <f>IF(AND(cham_cong[[#This Row],[Số lượng bánh đã bán]]&gt;=30, cham_cong[[#This Row],[Số lượng bánh đã bán]]&lt;50),1, IF(AND(cham_cong[[#This Row],[Số lượng bánh đã bán]]&gt;=25,cham_cong[[#This Row],[Số lượng bánh đã bán]]&lt;30),0.5,0))</f>
        <v>0</v>
      </c>
      <c r="I157" s="8"/>
      <c r="J157" s="11">
        <f>IF(cham_cong[[#This Row],[KPI]]=1,cham_cong[[#This Row],[Số lượng bánh đã bán]]*1.5, IF(cham_cong[[#This Row],[KPI]]=2,cham_cong[[#This Row],[Số lượng bánh đã bán]]*2, IF(cham_cong[[#This Row],[KPI]]=3,cham_cong[[#This Row],[Số lượng bánh đã bán]]*2.5, IF(cham_cong[[#This Row],[KPI]]=0.5,cham_cong[[#This Row],[Số lượng bánh đã bán]]*1,0))))</f>
        <v>0</v>
      </c>
      <c r="K157" s="8"/>
    </row>
    <row r="163" spans="7:7" x14ac:dyDescent="0.3">
      <c r="G163" s="19"/>
    </row>
  </sheetData>
  <mergeCells count="1">
    <mergeCell ref="A1:O1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4A43-1EA7-4DD8-A6F2-D8FBD70628B0}">
  <dimension ref="A1:C6"/>
  <sheetViews>
    <sheetView workbookViewId="0">
      <selection activeCell="C17" sqref="C17"/>
    </sheetView>
  </sheetViews>
  <sheetFormatPr defaultRowHeight="14.4" x14ac:dyDescent="0.3"/>
  <cols>
    <col min="1" max="1" width="10.44140625" customWidth="1"/>
    <col min="2" max="2" width="21.88671875" bestFit="1" customWidth="1"/>
    <col min="3" max="3" width="21.6640625" style="1" bestFit="1" customWidth="1"/>
  </cols>
  <sheetData>
    <row r="1" spans="1:3" x14ac:dyDescent="0.3">
      <c r="A1" t="s">
        <v>3</v>
      </c>
    </row>
    <row r="2" spans="1:3" x14ac:dyDescent="0.3">
      <c r="A2" t="s">
        <v>4</v>
      </c>
      <c r="B2" t="s">
        <v>5</v>
      </c>
      <c r="C2" s="1" t="s">
        <v>9</v>
      </c>
    </row>
    <row r="3" spans="1:3" x14ac:dyDescent="0.3">
      <c r="A3">
        <v>1</v>
      </c>
      <c r="B3" t="s">
        <v>6</v>
      </c>
      <c r="C3" s="1">
        <v>1.5</v>
      </c>
    </row>
    <row r="4" spans="1:3" x14ac:dyDescent="0.3">
      <c r="A4">
        <v>2</v>
      </c>
      <c r="B4" t="s">
        <v>7</v>
      </c>
      <c r="C4" s="1">
        <v>2</v>
      </c>
    </row>
    <row r="5" spans="1:3" x14ac:dyDescent="0.3">
      <c r="A5">
        <v>3</v>
      </c>
      <c r="B5" t="s">
        <v>8</v>
      </c>
      <c r="C5" s="1">
        <v>2.5</v>
      </c>
    </row>
    <row r="6" spans="1:3" x14ac:dyDescent="0.3">
      <c r="A6">
        <v>0.5</v>
      </c>
      <c r="B6" t="s">
        <v>46</v>
      </c>
      <c r="C6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dim_nhanvien</vt:lpstr>
      <vt:lpstr>Diem_danh</vt:lpstr>
      <vt:lpstr>dim_kpi</vt:lpstr>
      <vt:lpstr>kpi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Thuan</dc:creator>
  <cp:lastModifiedBy>Thuận Minh</cp:lastModifiedBy>
  <dcterms:created xsi:type="dcterms:W3CDTF">2015-06-05T18:17:20Z</dcterms:created>
  <dcterms:modified xsi:type="dcterms:W3CDTF">2024-07-27T14:44:36Z</dcterms:modified>
</cp:coreProperties>
</file>