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mc:AlternateContent xmlns:mc="http://schemas.openxmlformats.org/markup-compatibility/2006">
    <mc:Choice Requires="x15">
      <x15ac:absPath xmlns:x15ac="http://schemas.microsoft.com/office/spreadsheetml/2010/11/ac" url="C:\Users\jcdam\OneDrive\Documents\Desktop\"/>
    </mc:Choice>
  </mc:AlternateContent>
  <xr:revisionPtr revIDLastSave="0" documentId="13_ncr:1_{1EBF00FC-A40B-40BA-A50A-7C774877699F}" xr6:coauthVersionLast="47" xr6:coauthVersionMax="47" xr10:uidLastSave="{00000000-0000-0000-0000-000000000000}"/>
  <bookViews>
    <workbookView xWindow="-108" yWindow="-108" windowWidth="23256" windowHeight="12576" firstSheet="1" activeTab="1" xr2:uid="{00000000-000D-0000-FFFF-FFFF00000000}"/>
  </bookViews>
  <sheets>
    <sheet name="Simple Multipler Method" sheetId="1" r:id="rId1"/>
    <sheet name="&quot;The Bike&quot;" sheetId="4" r:id="rId2"/>
    <sheet name="Net Asset Method"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8" i="4" l="1"/>
  <c r="H79" i="4"/>
  <c r="F78" i="4"/>
  <c r="H73" i="4"/>
  <c r="F73" i="4"/>
  <c r="E63" i="4"/>
  <c r="E81" i="4" s="1"/>
  <c r="E83" i="4" s="1"/>
  <c r="G106" i="4" s="1"/>
  <c r="E112" i="4" s="1"/>
  <c r="E114" i="4" s="1"/>
  <c r="E116" i="4" s="1"/>
  <c r="H73" i="1"/>
  <c r="F73" i="1"/>
  <c r="H100" i="2"/>
  <c r="F99" i="2"/>
  <c r="G85" i="2"/>
  <c r="L75" i="2"/>
  <c r="G70" i="2"/>
  <c r="G65" i="2"/>
  <c r="G69" i="2" s="1"/>
  <c r="H79" i="1"/>
  <c r="G108" i="1" s="1"/>
  <c r="F78" i="1"/>
  <c r="E63" i="1"/>
  <c r="G71" i="2" l="1"/>
  <c r="G73" i="2" s="1"/>
  <c r="G83" i="2" s="1"/>
  <c r="E102" i="2" s="1"/>
  <c r="E104" i="2" s="1"/>
  <c r="E106" i="2" s="1"/>
  <c r="E83" i="1"/>
  <c r="G106" i="1" s="1"/>
  <c r="E112" i="1" s="1"/>
  <c r="E114" i="1" s="1"/>
  <c r="E116" i="1" s="1"/>
  <c r="E81" i="1"/>
</calcChain>
</file>

<file path=xl/sharedStrings.xml><?xml version="1.0" encoding="utf-8"?>
<sst xmlns="http://schemas.openxmlformats.org/spreadsheetml/2006/main" count="325" uniqueCount="145">
  <si>
    <t>General Overview:</t>
  </si>
  <si>
    <t>Valuation and Return on Investment (ROI) Calculation Worksheet</t>
  </si>
  <si>
    <t>Simple Multiplier Model:</t>
  </si>
  <si>
    <t>1. Locate Your Q6 Income Statement (see Q7 Menu&gt;Performance Report&gt;Income Statement. Your Income Statement will look like the example below:</t>
  </si>
  <si>
    <t>Income Statement</t>
  </si>
  <si>
    <t>Report Item</t>
  </si>
  <si>
    <t>Quarter 1</t>
  </si>
  <si>
    <t>Quarter 2</t>
  </si>
  <si>
    <t>Quarter 3</t>
  </si>
  <si>
    <t>Quarter 4</t>
  </si>
  <si>
    <t>Quarter 5</t>
  </si>
  <si>
    <t>Quarter 6</t>
  </si>
  <si>
    <t>Gross Profit</t>
  </si>
  <si>
    <t>Revenues</t>
  </si>
  <si>
    <t>- Rebates</t>
  </si>
  <si>
    <t>- Cost of Goods Sold</t>
  </si>
  <si>
    <t>= Gross Profit</t>
  </si>
  <si>
    <t>Expenses</t>
  </si>
  <si>
    <t>Research and Development</t>
  </si>
  <si>
    <t>+ Quality Costs</t>
  </si>
  <si>
    <t>+ System Improvement Costs</t>
  </si>
  <si>
    <t>+ Advertising</t>
  </si>
  <si>
    <t>+ Internet Marketing Expenses</t>
  </si>
  <si>
    <t>+ Sales Force Expense</t>
  </si>
  <si>
    <t>+ Store Expense</t>
  </si>
  <si>
    <t>+ Marketing Research</t>
  </si>
  <si>
    <t>+ Shipping</t>
  </si>
  <si>
    <t>+ Excess Capacity Cost</t>
  </si>
  <si>
    <t>+ Depreciation</t>
  </si>
  <si>
    <t>= Total Expenses</t>
  </si>
  <si>
    <t>Operating Profit</t>
  </si>
  <si>
    <t>Miscellaneous Income and Expenses</t>
  </si>
  <si>
    <t>+ Other Income</t>
  </si>
  <si>
    <t>- Other Expenses</t>
  </si>
  <si>
    <t>= Earnings Before Interest and Taxes</t>
  </si>
  <si>
    <t>+ Interest Income</t>
  </si>
  <si>
    <t>- Interest Charges</t>
  </si>
  <si>
    <t>= Income Before Taxes</t>
  </si>
  <si>
    <t>- Loss Carry Forward</t>
  </si>
  <si>
    <t>= Taxable Income</t>
  </si>
  <si>
    <t>- Income Taxes</t>
  </si>
  <si>
    <t>= Net Income</t>
  </si>
  <si>
    <t>Earnings per Share</t>
  </si>
  <si>
    <t>End of Worksheet</t>
  </si>
  <si>
    <t>Remember, EPS is nothing more than Net Income/Outstanding Shares</t>
  </si>
  <si>
    <t>2. Now that you've identified the Q6 EPS (see orange highlight above), you have the start of the Simple Valuation Method. Let us step through the calculation:</t>
  </si>
  <si>
    <t>a. Step One:</t>
  </si>
  <si>
    <t>List Q6 EPS</t>
  </si>
  <si>
    <t>b. Step Two:</t>
  </si>
  <si>
    <t>Pick a multiple between 5-10 (10 is the highest)</t>
  </si>
  <si>
    <t xml:space="preserve">Watch the Simple Multiple Valuation Video in your Capstone Course of Study&gt;Study Plan&gt;Integrating Program Competencies&gt;Preparing for Task 2 </t>
  </si>
  <si>
    <t>c. Step Three</t>
  </si>
  <si>
    <t>Multiply Q6 EPS by the Multiplier</t>
  </si>
  <si>
    <t>This is your estimated fair market value per share of stock. However, you must find the fair market value of the firm, so the next step uses Stock History Report</t>
  </si>
  <si>
    <t>d. Step Four: Locate your Stock History Report, it will be found in the Q7 Menu&gt;Performance Report&gt;Stock History, it will look like the report below:</t>
  </si>
  <si>
    <t>Stock History</t>
  </si>
  <si>
    <t>Stock Type</t>
  </si>
  <si>
    <t>Name of Owner</t>
  </si>
  <si>
    <t>Shares</t>
  </si>
  <si>
    <t>Price Per Share</t>
  </si>
  <si>
    <t>Total Amount</t>
  </si>
  <si>
    <t>Quarter</t>
  </si>
  <si>
    <t>Common Stock</t>
  </si>
  <si>
    <t>Executive Team</t>
  </si>
  <si>
    <t>Venture Capitalists</t>
  </si>
  <si>
    <t>Notice that there were four quarters of stock issuance (Q1-Q4). Add all four quarters of share issues together and all four quarters of the Total Amount.</t>
  </si>
  <si>
    <t>Total Shares</t>
  </si>
  <si>
    <t>by the Total Shares found in Step Four:</t>
  </si>
  <si>
    <t>This calculated value is your Estimated Value of the Firm</t>
  </si>
  <si>
    <t>Cumulative Results for Quarter 6</t>
  </si>
  <si>
    <t>Indicator</t>
  </si>
  <si>
    <t>Minimum</t>
  </si>
  <si>
    <t>Maximum</t>
  </si>
  <si>
    <t>Average</t>
  </si>
  <si>
    <t>Your Company</t>
  </si>
  <si>
    <t>Cumulative Total Performance</t>
  </si>
  <si>
    <t>Cumulative Financial Performance</t>
  </si>
  <si>
    <t>Cumulative Market Performance</t>
  </si>
  <si>
    <t>Cumulative Marketing Effectiveness</t>
  </si>
  <si>
    <t>Cumulative Investment in Future</t>
  </si>
  <si>
    <t>Cumulative Wealth</t>
  </si>
  <si>
    <t>Cumulative Human Resource Management</t>
  </si>
  <si>
    <t>Cumulative Asset Management</t>
  </si>
  <si>
    <t>Cumulative Manufacturing Productivity</t>
  </si>
  <si>
    <t>Cumulative Financial Risk</t>
  </si>
  <si>
    <t>Cumulative Reputation</t>
  </si>
  <si>
    <t>1. The basic formula for any ROI calculation will be ((final value of investment - initial value of investment)/initial value of investment)*100 = ROI</t>
  </si>
  <si>
    <t>Return on Investment ROI Calculation:</t>
  </si>
  <si>
    <t>2. So, let us gather needed information from the Simple Valuation Method from above:</t>
  </si>
  <si>
    <t>3. Remember, the final value of investment is the estimated fair market value of the firm:</t>
  </si>
  <si>
    <t>4. Also remember, the initial value of the investment is the initial paid in capital (Q1-Q4):</t>
  </si>
  <si>
    <r>
      <t>Total Amount</t>
    </r>
    <r>
      <rPr>
        <sz val="11"/>
        <color rgb="FFFF0000"/>
        <rFont val="Calibri"/>
        <family val="2"/>
        <scheme val="minor"/>
      </rPr>
      <t xml:space="preserve"> (Initial Amount for ROI)</t>
    </r>
  </si>
  <si>
    <r>
      <t>This is also the</t>
    </r>
    <r>
      <rPr>
        <sz val="11"/>
        <color rgb="FFFF0000"/>
        <rFont val="Calibri"/>
        <family val="2"/>
        <scheme val="minor"/>
      </rPr>
      <t xml:space="preserve"> Final Value of Investments for ROI calculation</t>
    </r>
  </si>
  <si>
    <t>5. Now let's do the math:</t>
  </si>
  <si>
    <t xml:space="preserve">$16,200,000 - $5,000,000 = </t>
  </si>
  <si>
    <t>$11,200,000/$5,000,000</t>
  </si>
  <si>
    <t>Here we are finding the created value by your business from Q1-Q6, so we must remove the initial amount provided by investors.</t>
  </si>
  <si>
    <t>Now we are calculating a ratio of created value divided by the investor's initial value (this is not ROI, but a key step in getting to ROI which is expressed as a percentage).</t>
  </si>
  <si>
    <t>multiply 2.24 by 100 to get our ROI</t>
  </si>
  <si>
    <t>This is your ROI</t>
  </si>
  <si>
    <t>Net Asset Method of Firm Valuation.</t>
  </si>
  <si>
    <t>2. We can use an Alternate Method, the Net Asset Method. Let's walk through the steps:</t>
  </si>
  <si>
    <t>3. Look at your final Q6 Income Statement, in the example below we see that Q6 EPS is -26, there are no earnings to multiply. So, we must use the Net Asset Method (see orange highlight at bottom of Income Statement)</t>
  </si>
  <si>
    <t>4. Now we must go to the Balance Sheet to make our valuation estimate:</t>
  </si>
  <si>
    <t>Balance Sheet</t>
  </si>
  <si>
    <t>Current Assets</t>
  </si>
  <si>
    <t>Cash</t>
  </si>
  <si>
    <t>+ 3 Month Certificate of Deposit</t>
  </si>
  <si>
    <t>Long Term Assets</t>
  </si>
  <si>
    <t>+ Net Fixed Assets</t>
  </si>
  <si>
    <t>= Total</t>
  </si>
  <si>
    <t>Debt</t>
  </si>
  <si>
    <t>Conventional Bank Loan</t>
  </si>
  <si>
    <t>+ Emergency Loan</t>
  </si>
  <si>
    <t>Equity</t>
  </si>
  <si>
    <t>+ Common Stock</t>
  </si>
  <si>
    <t>+ Retained Earnings</t>
  </si>
  <si>
    <t>5. We are going to use our Total Assets as a starting point. The idea is that assets belong to the investors/owners of the business and this is part of the value that can be liquidated and provided to the owners as a return in the businss.</t>
  </si>
  <si>
    <t>We are also assuming (for simplicity) that fixed assets can be sold in the marketplace at their stated Balance Sheet value and turned into cash.</t>
  </si>
  <si>
    <t>Total Assets</t>
  </si>
  <si>
    <t>6. Now if we have conventional or emergency loans we must repay these liabilities first before we can provide the cash assets (Total Assets) to the owners.</t>
  </si>
  <si>
    <t>Less Conventional Bank Loans</t>
  </si>
  <si>
    <t>Net Asset Value</t>
  </si>
  <si>
    <t>7. The Estimated Firm Value will be the Net Asset Value</t>
  </si>
  <si>
    <t>Note: This is the Final Value of Investment for ROI Calculation.</t>
  </si>
  <si>
    <t>8. Notice if we take the initial paid in value of the stock by the investors of $5,000,000 and remove the negative retained earnings -$4,475,126, we get</t>
  </si>
  <si>
    <t>the Net Asset Value of the Business</t>
  </si>
  <si>
    <t>Calculating Return on Investment for Net Asset Value Valuation:</t>
  </si>
  <si>
    <t>2. So, let us gather needed information from the Net Asset Valuation Method from above:</t>
  </si>
  <si>
    <t>Locate your Stock History Report, it will be found in the Q7 Menu&gt;Performance Report&gt;Stock History, it will look like the report below:</t>
  </si>
  <si>
    <t>Here's the math:</t>
  </si>
  <si>
    <r>
      <t xml:space="preserve">3. Remember, the </t>
    </r>
    <r>
      <rPr>
        <sz val="11"/>
        <color rgb="FFFF0000"/>
        <rFont val="Calibri"/>
        <family val="2"/>
        <scheme val="minor"/>
      </rPr>
      <t>final value of investment</t>
    </r>
    <r>
      <rPr>
        <sz val="11"/>
        <color theme="1"/>
        <rFont val="Calibri"/>
        <family val="2"/>
        <scheme val="minor"/>
      </rPr>
      <t xml:space="preserve"> is the estimated fair market value of the firm:</t>
    </r>
  </si>
  <si>
    <t>Final value of investment minus the initial value: $524,874 - $5,000,000=</t>
  </si>
  <si>
    <t>In this case this is the value lost from the initial investment to final value of the firm estimation, notice it is negative and so will the ROI be negative.</t>
  </si>
  <si>
    <t>Value loss divided by initial value: -$4,475,126/$5,000,000=</t>
  </si>
  <si>
    <t>This is a ratio, not yet an ROI, we must multiply it by 100 to turn it into a percent or ROI expression.</t>
  </si>
  <si>
    <t>ROI expressed as a percent</t>
  </si>
  <si>
    <t>e. Step Five: Multiply the fair market value per share of stock from step 3</t>
  </si>
  <si>
    <t>1. So, what happens if we have a Q6 zero EPS, or negative EPS, and need to calculate valuation?</t>
  </si>
  <si>
    <r>
      <t>Total Amount</t>
    </r>
    <r>
      <rPr>
        <sz val="11"/>
        <color rgb="FFFF0000"/>
        <rFont val="Calibri"/>
        <family val="2"/>
        <scheme val="minor"/>
      </rPr>
      <t xml:space="preserve"> (Initial Value of Investment Amount for ROI)</t>
    </r>
  </si>
  <si>
    <t>Simplified Valuation video</t>
  </si>
  <si>
    <t>Note:  If you have Loan Shark Shares and money, include these in addition to the stock and money listed above.</t>
  </si>
  <si>
    <t xml:space="preserve">$14,500,000 - $5,000,000 = </t>
  </si>
  <si>
    <t>$9,500,000/$5,000,000</t>
  </si>
  <si>
    <t>multiply 1.9 by 100 to get our ROI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</si>
</sst>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00"/>
    <numFmt numFmtId="167" formatCode="0.0000"/>
    <numFmt numFmtId="168" formatCode="0.0%"/>
  </numFmts>
  <fonts count="15" x14ac:knownFonts="1">
    <font>
      <sz val="11"/>
      <color theme="1"/>
      <name val="Calibri"/>
      <family val="2"/>
      <scheme val="minor"/>
    </font>
    <font>
      <sz val="11"/>
      <color theme="1"/>
      <name val="Calibri"/>
      <family val="2"/>
      <scheme val="minor"/>
    </font>
    <font>
      <sz val="11"/>
      <color rgb="FFFF0000"/>
      <name val="Calibri"/>
      <family val="2"/>
      <scheme val="minor"/>
    </font>
    <font>
      <b/>
      <sz val="13"/>
      <color rgb="FF000000"/>
      <name val="Calibri"/>
      <family val="2"/>
    </font>
    <font>
      <b/>
      <sz val="11"/>
      <color rgb="FF000000"/>
      <name val="Calibri"/>
      <family val="2"/>
    </font>
    <font>
      <sz val="11"/>
      <color rgb="FFFFFFFF"/>
      <name val="Calibri"/>
      <family val="2"/>
    </font>
    <font>
      <sz val="11"/>
      <color rgb="FF000000"/>
      <name val="Calibri"/>
      <family val="2"/>
    </font>
    <font>
      <b/>
      <sz val="13"/>
      <color rgb="FF000000"/>
      <name val="Calibri"/>
      <family val="2"/>
    </font>
    <font>
      <b/>
      <sz val="11"/>
      <color rgb="FF000000"/>
      <name val="Calibri"/>
      <family val="2"/>
    </font>
    <font>
      <u val="singleAccounting"/>
      <sz val="11"/>
      <color theme="1"/>
      <name val="Calibri"/>
      <family val="2"/>
      <scheme val="minor"/>
    </font>
    <font>
      <u val="doubleAccounting"/>
      <sz val="11"/>
      <color theme="1"/>
      <name val="Calibri"/>
      <family val="2"/>
      <scheme val="minor"/>
    </font>
    <font>
      <b/>
      <sz val="12"/>
      <color theme="1"/>
      <name val="Calibri"/>
      <family val="2"/>
      <scheme val="minor"/>
    </font>
    <font>
      <u/>
      <sz val="11"/>
      <color theme="10"/>
      <name val="Calibri"/>
      <family val="2"/>
      <scheme val="minor"/>
    </font>
    <font>
      <b/>
      <sz val="12"/>
      <color rgb="FFFF0000"/>
      <name val="Calibri"/>
      <family val="2"/>
      <scheme val="minor"/>
    </font>
    <font>
      <b/>
      <sz val="11"/>
      <color theme="1"/>
      <name val="Calibri"/>
      <family val="2"/>
      <scheme val="minor"/>
    </font>
  </fonts>
  <fills count="6">
    <fill>
      <patternFill patternType="none"/>
    </fill>
    <fill>
      <patternFill patternType="gray125"/>
    </fill>
    <fill>
      <patternFill patternType="solid">
        <fgColor rgb="FFFFFF33"/>
        <bgColor rgb="FFFFFF33"/>
      </patternFill>
    </fill>
    <fill>
      <patternFill patternType="solid">
        <fgColor rgb="FFFFC000"/>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6" fillId="0" borderId="0"/>
    <xf numFmtId="0" fontId="12" fillId="0" borderId="0" applyNumberFormat="0" applyFill="0" applyBorder="0" applyAlignment="0" applyProtection="0"/>
  </cellStyleXfs>
  <cellXfs count="55">
    <xf numFmtId="0" fontId="0" fillId="0" borderId="0" xfId="0"/>
    <xf numFmtId="3" fontId="0" fillId="0" borderId="0" xfId="0" applyNumberFormat="1" applyAlignment="1">
      <alignment horizontal="right" vertical="center"/>
    </xf>
    <xf numFmtId="3" fontId="4" fillId="0" borderId="0" xfId="0" applyNumberFormat="1" applyFont="1" applyAlignment="1">
      <alignment horizontal="center" vertical="center"/>
    </xf>
    <xf numFmtId="3" fontId="0" fillId="0" borderId="0" xfId="0" applyNumberFormat="1" applyAlignment="1">
      <alignment horizontal="left" vertical="center"/>
    </xf>
    <xf numFmtId="3" fontId="4" fillId="0" borderId="0" xfId="0" applyNumberFormat="1" applyFont="1" applyAlignment="1">
      <alignment horizontal="left" vertical="center"/>
    </xf>
    <xf numFmtId="3" fontId="4" fillId="0" borderId="0" xfId="0" applyNumberFormat="1" applyFont="1" applyAlignment="1">
      <alignment horizontal="right" vertical="center"/>
    </xf>
    <xf numFmtId="3" fontId="5" fillId="0" borderId="0" xfId="0" applyNumberFormat="1" applyFont="1" applyAlignment="1">
      <alignment horizontal="left" vertical="center"/>
    </xf>
    <xf numFmtId="3" fontId="4" fillId="3" borderId="0" xfId="0" applyNumberFormat="1" applyFont="1" applyFill="1" applyAlignment="1">
      <alignment horizontal="left" vertical="center"/>
    </xf>
    <xf numFmtId="3" fontId="4" fillId="3" borderId="0" xfId="0" applyNumberFormat="1" applyFont="1" applyFill="1" applyAlignment="1">
      <alignment horizontal="right" vertical="center"/>
    </xf>
    <xf numFmtId="164" fontId="0" fillId="0" borderId="0" xfId="2" applyNumberFormat="1" applyFont="1"/>
    <xf numFmtId="164" fontId="0" fillId="0" borderId="0" xfId="0" applyNumberFormat="1"/>
    <xf numFmtId="3" fontId="6" fillId="0" borderId="0" xfId="4" applyNumberFormat="1" applyAlignment="1">
      <alignment horizontal="right" vertical="center"/>
    </xf>
    <xf numFmtId="3" fontId="7" fillId="0" borderId="0" xfId="4" applyNumberFormat="1" applyFont="1" applyAlignment="1">
      <alignment horizontal="center" vertical="center"/>
    </xf>
    <xf numFmtId="3" fontId="8" fillId="0" borderId="0" xfId="4" applyNumberFormat="1" applyFont="1" applyAlignment="1">
      <alignment horizontal="center" vertical="center"/>
    </xf>
    <xf numFmtId="3" fontId="6" fillId="0" borderId="0" xfId="4" applyNumberFormat="1" applyAlignment="1">
      <alignment horizontal="left" vertical="center"/>
    </xf>
    <xf numFmtId="164" fontId="0" fillId="4" borderId="0" xfId="2" applyNumberFormat="1" applyFont="1" applyFill="1" applyAlignment="1">
      <alignment horizontal="right"/>
    </xf>
    <xf numFmtId="0" fontId="0" fillId="4" borderId="1" xfId="0" applyFill="1" applyBorder="1" applyAlignment="1">
      <alignment horizontal="right"/>
    </xf>
    <xf numFmtId="0" fontId="0" fillId="4" borderId="0" xfId="0" applyFill="1"/>
    <xf numFmtId="164" fontId="0" fillId="4" borderId="0" xfId="0" applyNumberFormat="1" applyFill="1"/>
    <xf numFmtId="3" fontId="0" fillId="5" borderId="0" xfId="0" applyNumberFormat="1" applyFill="1"/>
    <xf numFmtId="165" fontId="0" fillId="5" borderId="1" xfId="1" applyNumberFormat="1" applyFont="1" applyFill="1" applyBorder="1"/>
    <xf numFmtId="164" fontId="9" fillId="4" borderId="0" xfId="2" applyNumberFormat="1" applyFont="1" applyFill="1"/>
    <xf numFmtId="164" fontId="10" fillId="4" borderId="0" xfId="2" applyNumberFormat="1" applyFont="1" applyFill="1"/>
    <xf numFmtId="3" fontId="7" fillId="0" borderId="0" xfId="0" applyNumberFormat="1" applyFont="1" applyAlignment="1">
      <alignment horizontal="center" vertical="center"/>
    </xf>
    <xf numFmtId="3" fontId="8" fillId="0" borderId="0" xfId="0" applyNumberFormat="1" applyFont="1" applyAlignment="1">
      <alignment horizontal="center" vertical="center"/>
    </xf>
    <xf numFmtId="166" fontId="0" fillId="0" borderId="0" xfId="0" applyNumberFormat="1" applyAlignment="1">
      <alignment horizontal="right" vertical="center"/>
    </xf>
    <xf numFmtId="166" fontId="0" fillId="5" borderId="0" xfId="0" applyNumberFormat="1" applyFill="1" applyAlignment="1">
      <alignment horizontal="right" vertical="center"/>
    </xf>
    <xf numFmtId="164" fontId="0" fillId="5" borderId="0" xfId="2" applyNumberFormat="1" applyFont="1" applyFill="1"/>
    <xf numFmtId="9" fontId="0" fillId="4" borderId="0" xfId="3" applyFont="1" applyFill="1"/>
    <xf numFmtId="3" fontId="8" fillId="0" borderId="0" xfId="0" applyNumberFormat="1" applyFont="1" applyAlignment="1">
      <alignment horizontal="left" vertical="center"/>
    </xf>
    <xf numFmtId="3" fontId="8" fillId="0" borderId="0" xfId="0" applyNumberFormat="1" applyFont="1" applyAlignment="1">
      <alignment horizontal="right" vertical="center"/>
    </xf>
    <xf numFmtId="3" fontId="8" fillId="3" borderId="0" xfId="0" applyNumberFormat="1" applyFont="1" applyFill="1" applyAlignment="1">
      <alignment horizontal="left" vertical="center"/>
    </xf>
    <xf numFmtId="3" fontId="8" fillId="3" borderId="0" xfId="0" applyNumberFormat="1" applyFont="1" applyFill="1" applyAlignment="1">
      <alignment horizontal="right" vertical="center"/>
    </xf>
    <xf numFmtId="0" fontId="2" fillId="0" borderId="0" xfId="0" applyFont="1"/>
    <xf numFmtId="3" fontId="0" fillId="5" borderId="0" xfId="0" applyNumberFormat="1" applyFill="1" applyAlignment="1">
      <alignment horizontal="right" vertical="center"/>
    </xf>
    <xf numFmtId="164" fontId="10" fillId="4" borderId="0" xfId="0" applyNumberFormat="1" applyFont="1" applyFill="1"/>
    <xf numFmtId="0" fontId="0" fillId="5" borderId="0" xfId="0" applyFill="1"/>
    <xf numFmtId="164" fontId="0" fillId="5" borderId="0" xfId="0" applyNumberFormat="1" applyFill="1"/>
    <xf numFmtId="167" fontId="0" fillId="0" borderId="0" xfId="0" applyNumberFormat="1"/>
    <xf numFmtId="168" fontId="0" fillId="4" borderId="0" xfId="3" applyNumberFormat="1" applyFont="1" applyFill="1"/>
    <xf numFmtId="0" fontId="11" fillId="0" borderId="0" xfId="0" applyFont="1"/>
    <xf numFmtId="0" fontId="12" fillId="0" borderId="0" xfId="5"/>
    <xf numFmtId="3" fontId="0" fillId="0" borderId="0" xfId="0" applyNumberFormat="1"/>
    <xf numFmtId="0" fontId="13" fillId="0" borderId="0" xfId="0" applyFont="1"/>
    <xf numFmtId="3" fontId="13" fillId="0" borderId="0" xfId="0" applyNumberFormat="1" applyFont="1" applyAlignment="1">
      <alignment horizontal="right" vertical="center"/>
    </xf>
    <xf numFmtId="3" fontId="3" fillId="0" borderId="0" xfId="0" applyNumberFormat="1" applyFont="1" applyAlignment="1">
      <alignment horizontal="left" vertical="center"/>
    </xf>
    <xf numFmtId="3" fontId="4" fillId="0" borderId="0" xfId="4" applyNumberFormat="1" applyFont="1" applyAlignment="1">
      <alignment horizontal="left" vertical="center"/>
    </xf>
    <xf numFmtId="0" fontId="14" fillId="0" borderId="0" xfId="0" applyFont="1"/>
    <xf numFmtId="3" fontId="14" fillId="0" borderId="0" xfId="0" applyNumberFormat="1" applyFont="1"/>
    <xf numFmtId="3" fontId="4" fillId="2" borderId="0" xfId="0" applyNumberFormat="1" applyFont="1" applyFill="1" applyAlignment="1">
      <alignment horizontal="center" vertical="center"/>
    </xf>
    <xf numFmtId="3" fontId="0" fillId="0" borderId="0" xfId="0" applyNumberFormat="1" applyAlignment="1">
      <alignment horizontal="right" vertical="center"/>
    </xf>
    <xf numFmtId="3" fontId="3" fillId="0" borderId="0" xfId="0" applyNumberFormat="1" applyFont="1" applyAlignment="1">
      <alignment horizontal="center" vertical="center"/>
    </xf>
    <xf numFmtId="3" fontId="7" fillId="0" borderId="0" xfId="4" applyNumberFormat="1" applyFont="1" applyAlignment="1">
      <alignment horizontal="center" vertical="center"/>
    </xf>
    <xf numFmtId="3" fontId="8" fillId="2" borderId="0" xfId="0" applyNumberFormat="1" applyFont="1" applyFill="1" applyAlignment="1">
      <alignment horizontal="center" vertical="center"/>
    </xf>
    <xf numFmtId="3" fontId="7" fillId="0" borderId="0" xfId="0" applyNumberFormat="1" applyFont="1" applyAlignment="1">
      <alignment horizontal="center" vertical="center"/>
    </xf>
  </cellXfs>
  <cellStyles count="6">
    <cellStyle name="Comma" xfId="1" builtinId="3"/>
    <cellStyle name="Currency" xfId="2" builtinId="4"/>
    <cellStyle name="Hyperlink" xfId="5" builtinId="8"/>
    <cellStyle name="Normal" xfId="0" builtinId="0"/>
    <cellStyle name="Normal 2" xfId="4" xr:uid="{00000000-0005-0000-0000-000003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68580</xdr:colOff>
      <xdr:row>4</xdr:row>
      <xdr:rowOff>30480</xdr:rowOff>
    </xdr:from>
    <xdr:to>
      <xdr:col>9</xdr:col>
      <xdr:colOff>601980</xdr:colOff>
      <xdr:row>13</xdr:row>
      <xdr:rowOff>175260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8580" y="762000"/>
          <a:ext cx="9540240" cy="179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 You are attempting to estimate</a:t>
          </a:r>
          <a:r>
            <a:rPr lang="en-US" sz="1100" baseline="0"/>
            <a:t> the value of your business in the market. The MP System does not provide a wealth of market information, so two methods have been selected for your use. You can only use one of the models.</a:t>
          </a:r>
        </a:p>
        <a:p>
          <a:r>
            <a:rPr lang="en-US" sz="1100" baseline="0"/>
            <a:t>2. If you have a positive Q6 Earnings Per Share (EPS) at the bottom of your Q6 Income Statement, you will use the </a:t>
          </a:r>
          <a:r>
            <a:rPr lang="en-US" sz="1100" baseline="0">
              <a:solidFill>
                <a:srgbClr val="FF0000"/>
              </a:solidFill>
            </a:rPr>
            <a:t>Simple Multiplier Method</a:t>
          </a:r>
          <a:r>
            <a:rPr lang="en-US" sz="1100" baseline="0"/>
            <a:t>. The value of the business is a multiple of earnings.</a:t>
          </a:r>
        </a:p>
        <a:p>
          <a:r>
            <a:rPr lang="en-US" sz="1100" baseline="0"/>
            <a:t>3. If your Q6 EPS is zero or negative, you must use the </a:t>
          </a:r>
          <a:r>
            <a:rPr lang="en-US" sz="1100" baseline="0">
              <a:solidFill>
                <a:srgbClr val="FF0000"/>
              </a:solidFill>
            </a:rPr>
            <a:t>Alternate Method (Net Asset Value - see worksheet tab below).</a:t>
          </a:r>
        </a:p>
        <a:p>
          <a:r>
            <a:rPr lang="en-US" sz="1100">
              <a:solidFill>
                <a:sysClr val="windowText" lastClr="000000"/>
              </a:solidFill>
            </a:rPr>
            <a:t>4. This worksheet of the workbook walks you</a:t>
          </a:r>
          <a:r>
            <a:rPr lang="en-US" sz="1100" baseline="0">
              <a:solidFill>
                <a:sysClr val="windowText" lastClr="000000"/>
              </a:solidFill>
            </a:rPr>
            <a:t> through the Simple Multiplier Method of Valuation and the associated ROI calculation. </a:t>
          </a:r>
        </a:p>
        <a:p>
          <a:r>
            <a:rPr lang="en-US" sz="1100" baseline="0">
              <a:solidFill>
                <a:sysClr val="windowText" lastClr="000000"/>
              </a:solidFill>
            </a:rPr>
            <a:t>5. The Tab at the bottom of the worksheet labeled Net Asset Method will walk you through the Alternate Method of Valuation and ROI calculation.</a:t>
          </a:r>
          <a:endParaRPr lang="en-US" sz="1100">
            <a:solidFill>
              <a:sysClr val="windowText" lastClr="000000"/>
            </a:solidFill>
          </a:endParaRPr>
        </a:p>
      </xdr:txBody>
    </xdr:sp>
    <xdr:clientData/>
  </xdr:twoCellAnchor>
  <xdr:twoCellAnchor editAs="oneCell">
    <xdr:from>
      <xdr:col>0</xdr:col>
      <xdr:colOff>0</xdr:colOff>
      <xdr:row>20</xdr:row>
      <xdr:rowOff>0</xdr:rowOff>
    </xdr:from>
    <xdr:to>
      <xdr:col>2</xdr:col>
      <xdr:colOff>199848</xdr:colOff>
      <xdr:row>54</xdr:row>
      <xdr:rowOff>143980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3840480"/>
          <a:ext cx="1419048" cy="6400000"/>
        </a:xfrm>
        <a:prstGeom prst="rect">
          <a:avLst/>
        </a:prstGeom>
      </xdr:spPr>
    </xdr:pic>
    <xdr:clientData/>
  </xdr:twoCellAnchor>
  <xdr:twoCellAnchor>
    <xdr:from>
      <xdr:col>0</xdr:col>
      <xdr:colOff>53340</xdr:colOff>
      <xdr:row>85</xdr:row>
      <xdr:rowOff>137160</xdr:rowOff>
    </xdr:from>
    <xdr:to>
      <xdr:col>7</xdr:col>
      <xdr:colOff>1036320</xdr:colOff>
      <xdr:row>94</xdr:row>
      <xdr:rowOff>167640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53340" y="15781020"/>
          <a:ext cx="832866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Congratulations.</a:t>
          </a:r>
          <a:r>
            <a:rPr lang="en-US" sz="1100" baseline="0"/>
            <a:t> You've calculated the estimated firm value of $16,200,000 using the Simple Multiplier Method. Remember, you do have to justify the multiplier. Why is a multiplier of 9 (in this case) was selected. The referenced video will provide insights into this justification. In simple terms, poor sales, poor cash flow, poor income growth will yield a multiplier near 5 and excellent income, sales growth, cash flow, and market capture will put you near a 10 multiplier. To start your multiplier justification, look at your Q6 Cumulative Balanced Scorecard (See the sample C. BSC to the right. Look at the company performance relative to the industry. Notice the highlighted areas where the company is at the industry maximum for Total Performance and Financial Performance. This performance suggests a high multiplier. Also notice that the company was not the highest in all categories, this implies that the multiplier may be less than 10. Remember, the multiplier is an informed judgment decision verified with data: Cum. Balanced Scorecard, Net Income and Sales, Cash Flow, etc... That is why you are justifying this multiple.</a:t>
          </a:r>
          <a:endParaRPr lang="en-US" sz="1100"/>
        </a:p>
      </xdr:txBody>
    </xdr:sp>
    <xdr:clientData/>
  </xdr:twoCellAnchor>
  <xdr:twoCellAnchor>
    <xdr:from>
      <xdr:col>0</xdr:col>
      <xdr:colOff>45720</xdr:colOff>
      <xdr:row>116</xdr:row>
      <xdr:rowOff>15240</xdr:rowOff>
    </xdr:from>
    <xdr:to>
      <xdr:col>5</xdr:col>
      <xdr:colOff>678180</xdr:colOff>
      <xdr:row>125</xdr:row>
      <xdr:rowOff>160020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45720" y="21183600"/>
          <a:ext cx="5989320" cy="17907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ROI Important</a:t>
          </a:r>
          <a:r>
            <a:rPr lang="en-US" sz="1100" baseline="0"/>
            <a:t> Notes:</a:t>
          </a:r>
        </a:p>
        <a:p>
          <a:endParaRPr lang="en-US" sz="1100" baseline="0"/>
        </a:p>
        <a:p>
          <a:r>
            <a:rPr lang="en-US" sz="1100" baseline="0"/>
            <a:t>1. Remember, if your final value is less than $5,000,000 or the initial amount, your ROI will be a negative value.</a:t>
          </a:r>
        </a:p>
        <a:p>
          <a:endParaRPr lang="en-US" sz="1100" baseline="0"/>
        </a:p>
        <a:p>
          <a:r>
            <a:rPr lang="en-US" sz="1100" baseline="0"/>
            <a:t>2. You must contextualize the ROI number for your Director/Shareholders in your report. What does this mean? Is it a good return? Do the financial/market trends suggest this number can continue to grow? If the ROI is negative, do investments/trends suggest that the ROI may become positive in the future? Justify your contextualization with data points from your sales, market share, or financial data.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68580</xdr:colOff>
      <xdr:row>4</xdr:row>
      <xdr:rowOff>30480</xdr:rowOff>
    </xdr:from>
    <xdr:to>
      <xdr:col>9</xdr:col>
      <xdr:colOff>601980</xdr:colOff>
      <xdr:row>13</xdr:row>
      <xdr:rowOff>175260</xdr:rowOff>
    </xdr:to>
    <xdr:sp macro="" textlink="">
      <xdr:nvSpPr>
        <xdr:cNvPr id="2" name="TextBox 1">
          <a:extLst>
            <a:ext uri="{FF2B5EF4-FFF2-40B4-BE49-F238E27FC236}">
              <a16:creationId xmlns:a16="http://schemas.microsoft.com/office/drawing/2014/main" id="{F5D81EEE-226F-4D3B-8315-50021C498432}"/>
            </a:ext>
          </a:extLst>
        </xdr:cNvPr>
        <xdr:cNvSpPr txBox="1"/>
      </xdr:nvSpPr>
      <xdr:spPr>
        <a:xfrm>
          <a:off x="68580" y="777240"/>
          <a:ext cx="9540240" cy="179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 You are attempting to estimate</a:t>
          </a:r>
          <a:r>
            <a:rPr lang="en-US" sz="1100" baseline="0"/>
            <a:t> the value of your business in the market. The MP System does not provide a wealth of market information, so two methods have been selected for your use. You can only use one of the models.</a:t>
          </a:r>
        </a:p>
        <a:p>
          <a:r>
            <a:rPr lang="en-US" sz="1100" baseline="0"/>
            <a:t>2. If you have a positive Q6 Earnings Per Share (EPS) at the bottom of your Q6 Income Statement, you will use the </a:t>
          </a:r>
          <a:r>
            <a:rPr lang="en-US" sz="1100" baseline="0">
              <a:solidFill>
                <a:srgbClr val="FF0000"/>
              </a:solidFill>
            </a:rPr>
            <a:t>Simple Multiplier Method</a:t>
          </a:r>
          <a:r>
            <a:rPr lang="en-US" sz="1100" baseline="0"/>
            <a:t>. The value of the business is a multiple of earnings.</a:t>
          </a:r>
        </a:p>
        <a:p>
          <a:r>
            <a:rPr lang="en-US" sz="1100" baseline="0"/>
            <a:t>3. If your Q6 EPS is zero or negative, you must use the </a:t>
          </a:r>
          <a:r>
            <a:rPr lang="en-US" sz="1100" baseline="0">
              <a:solidFill>
                <a:srgbClr val="FF0000"/>
              </a:solidFill>
            </a:rPr>
            <a:t>Alternate Method (Net Asset Value - see worksheet tab below).</a:t>
          </a:r>
        </a:p>
        <a:p>
          <a:r>
            <a:rPr lang="en-US" sz="1100">
              <a:solidFill>
                <a:sysClr val="windowText" lastClr="000000"/>
              </a:solidFill>
            </a:rPr>
            <a:t>4. This worksheet of the workbook walks you</a:t>
          </a:r>
          <a:r>
            <a:rPr lang="en-US" sz="1100" baseline="0">
              <a:solidFill>
                <a:sysClr val="windowText" lastClr="000000"/>
              </a:solidFill>
            </a:rPr>
            <a:t> through the Simple Multiplier Method of Valuation and the associated ROI calculation. </a:t>
          </a:r>
        </a:p>
        <a:p>
          <a:r>
            <a:rPr lang="en-US" sz="1100" baseline="0">
              <a:solidFill>
                <a:sysClr val="windowText" lastClr="000000"/>
              </a:solidFill>
            </a:rPr>
            <a:t>5. The Tab at the bottom of the worksheet labeled Net Asset Method will walk you through the Alternate Method of Valuation and ROI calculation.</a:t>
          </a:r>
          <a:endParaRPr lang="en-US" sz="1100">
            <a:solidFill>
              <a:sysClr val="windowText" lastClr="000000"/>
            </a:solidFill>
          </a:endParaRPr>
        </a:p>
      </xdr:txBody>
    </xdr:sp>
    <xdr:clientData/>
  </xdr:twoCellAnchor>
  <xdr:twoCellAnchor editAs="oneCell">
    <xdr:from>
      <xdr:col>0</xdr:col>
      <xdr:colOff>0</xdr:colOff>
      <xdr:row>20</xdr:row>
      <xdr:rowOff>0</xdr:rowOff>
    </xdr:from>
    <xdr:to>
      <xdr:col>2</xdr:col>
      <xdr:colOff>199848</xdr:colOff>
      <xdr:row>54</xdr:row>
      <xdr:rowOff>143980</xdr:rowOff>
    </xdr:to>
    <xdr:pic>
      <xdr:nvPicPr>
        <xdr:cNvPr id="3" name="Picture 2">
          <a:extLst>
            <a:ext uri="{FF2B5EF4-FFF2-40B4-BE49-F238E27FC236}">
              <a16:creationId xmlns:a16="http://schemas.microsoft.com/office/drawing/2014/main" id="{8E51D2B3-0463-42E8-8F09-DB97C531BDDF}"/>
            </a:ext>
          </a:extLst>
        </xdr:cNvPr>
        <xdr:cNvPicPr>
          <a:picLocks noChangeAspect="1"/>
        </xdr:cNvPicPr>
      </xdr:nvPicPr>
      <xdr:blipFill>
        <a:blip xmlns:r="http://schemas.openxmlformats.org/officeDocument/2006/relationships" r:embed="rId1"/>
        <a:stretch>
          <a:fillRect/>
        </a:stretch>
      </xdr:blipFill>
      <xdr:spPr>
        <a:xfrm>
          <a:off x="0" y="3672840"/>
          <a:ext cx="1419048" cy="6400000"/>
        </a:xfrm>
        <a:prstGeom prst="rect">
          <a:avLst/>
        </a:prstGeom>
      </xdr:spPr>
    </xdr:pic>
    <xdr:clientData/>
  </xdr:twoCellAnchor>
  <xdr:twoCellAnchor>
    <xdr:from>
      <xdr:col>0</xdr:col>
      <xdr:colOff>53340</xdr:colOff>
      <xdr:row>85</xdr:row>
      <xdr:rowOff>137160</xdr:rowOff>
    </xdr:from>
    <xdr:to>
      <xdr:col>7</xdr:col>
      <xdr:colOff>1036320</xdr:colOff>
      <xdr:row>94</xdr:row>
      <xdr:rowOff>167640</xdr:rowOff>
    </xdr:to>
    <xdr:sp macro="" textlink="">
      <xdr:nvSpPr>
        <xdr:cNvPr id="4" name="TextBox 3">
          <a:extLst>
            <a:ext uri="{FF2B5EF4-FFF2-40B4-BE49-F238E27FC236}">
              <a16:creationId xmlns:a16="http://schemas.microsoft.com/office/drawing/2014/main" id="{1E1CA67C-2FD4-4427-A696-7021DBD0CEA7}"/>
            </a:ext>
          </a:extLst>
        </xdr:cNvPr>
        <xdr:cNvSpPr txBox="1"/>
      </xdr:nvSpPr>
      <xdr:spPr>
        <a:xfrm>
          <a:off x="53340" y="15849600"/>
          <a:ext cx="832866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Congratulations.</a:t>
          </a:r>
          <a:r>
            <a:rPr lang="en-US" sz="1100" baseline="0"/>
            <a:t> You've calculated the estimated firm value of $16,200,000 using the Simple Multiplier Method. Remember, you do have to justify the multiplier. Why is a multiplier of 9 (in this case) was selected. The referenced video will provide insights into this justification. In simple terms, poor sales, poor cash flow, poor income growth will yield a multiplier near 5 and excellent income, sales growth, cash flow, and market capture will put you near a 10 multiplier. To start your multiplier justification, look at your Q6 Cumulative Balanced Scorecard (See the sample C. BSC to the right. Look at the company performance relative to the industry. Notice the highlighted areas where the company is at the industry maximum for Total Performance and Financial Performance. This performance suggests a high multiplier. Also notice that the company was not the highest in all categories, this implies that the multiplier may be less than 10. Remember, the multiplier is an informed judgment decision verified with data: Cum. Balanced Scorecard, Net Income and Sales, Cash Flow, etc... That is why you are justifying this multiple.</a:t>
          </a:r>
          <a:endParaRPr lang="en-US" sz="1100"/>
        </a:p>
      </xdr:txBody>
    </xdr:sp>
    <xdr:clientData/>
  </xdr:twoCellAnchor>
  <xdr:twoCellAnchor>
    <xdr:from>
      <xdr:col>0</xdr:col>
      <xdr:colOff>45720</xdr:colOff>
      <xdr:row>116</xdr:row>
      <xdr:rowOff>15240</xdr:rowOff>
    </xdr:from>
    <xdr:to>
      <xdr:col>5</xdr:col>
      <xdr:colOff>678180</xdr:colOff>
      <xdr:row>125</xdr:row>
      <xdr:rowOff>160020</xdr:rowOff>
    </xdr:to>
    <xdr:sp macro="" textlink="">
      <xdr:nvSpPr>
        <xdr:cNvPr id="5" name="TextBox 4">
          <a:extLst>
            <a:ext uri="{FF2B5EF4-FFF2-40B4-BE49-F238E27FC236}">
              <a16:creationId xmlns:a16="http://schemas.microsoft.com/office/drawing/2014/main" id="{29CC2D95-7F3D-4069-A3D6-BBD513912C60}"/>
            </a:ext>
          </a:extLst>
        </xdr:cNvPr>
        <xdr:cNvSpPr txBox="1"/>
      </xdr:nvSpPr>
      <xdr:spPr>
        <a:xfrm>
          <a:off x="45720" y="21435060"/>
          <a:ext cx="5989320" cy="17907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ROI Important</a:t>
          </a:r>
          <a:r>
            <a:rPr lang="en-US" sz="1100" baseline="0"/>
            <a:t> Notes:</a:t>
          </a:r>
        </a:p>
        <a:p>
          <a:endParaRPr lang="en-US" sz="1100" baseline="0"/>
        </a:p>
        <a:p>
          <a:r>
            <a:rPr lang="en-US" sz="1100" baseline="0"/>
            <a:t>1. Remember, if your final value is less than $5,000,000 or the initial amount, your ROI will be a negative value.</a:t>
          </a:r>
        </a:p>
        <a:p>
          <a:endParaRPr lang="en-US" sz="1100" baseline="0"/>
        </a:p>
        <a:p>
          <a:r>
            <a:rPr lang="en-US" sz="1100" baseline="0"/>
            <a:t>2. You must contextualize the ROI number for your Director/Shareholders in your report. What does this mean? Is it a good return? Do the financial/market trends suggest this number can continue to grow? If the ROI is negative, do investments/trends suggest that the ROI may become positive in the future? Justify your contextualization with data points from your sales, market share, or financial data.</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7</xdr:row>
      <xdr:rowOff>0</xdr:rowOff>
    </xdr:from>
    <xdr:to>
      <xdr:col>10</xdr:col>
      <xdr:colOff>304610</xdr:colOff>
      <xdr:row>42</xdr:row>
      <xdr:rowOff>18248</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6629400" y="1318260"/>
          <a:ext cx="1523810" cy="6419048"/>
        </a:xfrm>
        <a:prstGeom prst="rect">
          <a:avLst/>
        </a:prstGeom>
      </xdr:spPr>
    </xdr:pic>
    <xdr:clientData/>
  </xdr:twoCellAnchor>
  <xdr:twoCellAnchor>
    <xdr:from>
      <xdr:col>7</xdr:col>
      <xdr:colOff>76200</xdr:colOff>
      <xdr:row>51</xdr:row>
      <xdr:rowOff>99060</xdr:rowOff>
    </xdr:from>
    <xdr:to>
      <xdr:col>7</xdr:col>
      <xdr:colOff>510540</xdr:colOff>
      <xdr:row>51</xdr:row>
      <xdr:rowOff>106680</xdr:rowOff>
    </xdr:to>
    <xdr:cxnSp macro="">
      <xdr:nvCxnSpPr>
        <xdr:cNvPr id="5" name="Straight Arrow Connector 4">
          <a:extLst>
            <a:ext uri="{FF2B5EF4-FFF2-40B4-BE49-F238E27FC236}">
              <a16:creationId xmlns:a16="http://schemas.microsoft.com/office/drawing/2014/main" id="{00000000-0008-0000-0100-000005000000}"/>
            </a:ext>
          </a:extLst>
        </xdr:cNvPr>
        <xdr:cNvCxnSpPr/>
      </xdr:nvCxnSpPr>
      <xdr:spPr>
        <a:xfrm flipH="1">
          <a:off x="6362700" y="9502140"/>
          <a:ext cx="43434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83820</xdr:colOff>
      <xdr:row>53</xdr:row>
      <xdr:rowOff>99060</xdr:rowOff>
    </xdr:from>
    <xdr:to>
      <xdr:col>7</xdr:col>
      <xdr:colOff>518160</xdr:colOff>
      <xdr:row>53</xdr:row>
      <xdr:rowOff>106680</xdr:rowOff>
    </xdr:to>
    <xdr:cxnSp macro="">
      <xdr:nvCxnSpPr>
        <xdr:cNvPr id="8" name="Straight Arrow Connector 7">
          <a:extLst>
            <a:ext uri="{FF2B5EF4-FFF2-40B4-BE49-F238E27FC236}">
              <a16:creationId xmlns:a16="http://schemas.microsoft.com/office/drawing/2014/main" id="{00000000-0008-0000-0100-000008000000}"/>
            </a:ext>
          </a:extLst>
        </xdr:cNvPr>
        <xdr:cNvCxnSpPr/>
      </xdr:nvCxnSpPr>
      <xdr:spPr>
        <a:xfrm flipH="1">
          <a:off x="6370320" y="9867900"/>
          <a:ext cx="43434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45720</xdr:colOff>
      <xdr:row>106</xdr:row>
      <xdr:rowOff>15240</xdr:rowOff>
    </xdr:from>
    <xdr:to>
      <xdr:col>5</xdr:col>
      <xdr:colOff>678180</xdr:colOff>
      <xdr:row>115</xdr:row>
      <xdr:rowOff>160020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45720" y="21183600"/>
          <a:ext cx="5989320" cy="17907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ROI Important</a:t>
          </a:r>
          <a:r>
            <a:rPr lang="en-US" sz="1100" baseline="0"/>
            <a:t> Notes:</a:t>
          </a:r>
        </a:p>
        <a:p>
          <a:endParaRPr lang="en-US" sz="1100" baseline="0"/>
        </a:p>
        <a:p>
          <a:r>
            <a:rPr lang="en-US" sz="1100" baseline="0"/>
            <a:t>1. Remember, if your final value is less than $5,000,000 or the initial amount, your ROI will be a negative value.</a:t>
          </a:r>
        </a:p>
        <a:p>
          <a:endParaRPr lang="en-US" sz="1100" baseline="0"/>
        </a:p>
        <a:p>
          <a:r>
            <a:rPr lang="en-US" sz="1100" baseline="0"/>
            <a:t>2. You must contextualize the ROI number for your Director/Shareholders in your report. What does this mean? Is it a good return? Do the financial/market trends suggest this number can continue to grow? If the ROI is negative, do investments/trends suggest that the ROI may become positive in the future? Justify your contextualization with data points from your sales, market share, or financial data.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gu.hosted.panopto.com/Panopto/Pages/Viewer.aspx?id=40475016-7e5f-447f-bfe4-ab6e01690d3c"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gu.hosted.panopto.com/Panopto/Pages/Viewer.aspx?id=40475016-7e5f-447f-bfe4-ab6e01690d3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16"/>
  <sheetViews>
    <sheetView topLeftCell="A7" workbookViewId="0">
      <selection activeCell="L50" sqref="L50"/>
    </sheetView>
  </sheetViews>
  <sheetFormatPr defaultRowHeight="14.4" x14ac:dyDescent="0.3"/>
  <cols>
    <col min="1" max="1" width="8.88671875" customWidth="1"/>
    <col min="4" max="4" width="34.77734375" customWidth="1"/>
    <col min="5" max="5" width="16.6640625" customWidth="1"/>
    <col min="6" max="6" width="10.44140625" customWidth="1"/>
    <col min="7" max="7" width="18.5546875" customWidth="1"/>
    <col min="8" max="8" width="15.33203125" customWidth="1"/>
    <col min="10" max="10" width="36.21875" bestFit="1" customWidth="1"/>
    <col min="11" max="11" width="9.21875" bestFit="1" customWidth="1"/>
    <col min="12" max="12" width="9.5546875" bestFit="1" customWidth="1"/>
    <col min="13" max="13" width="7.88671875" customWidth="1"/>
    <col min="14" max="14" width="13.5546875" bestFit="1" customWidth="1"/>
  </cols>
  <sheetData>
    <row r="1" spans="1:4" ht="15.6" x14ac:dyDescent="0.3">
      <c r="B1" s="40" t="s">
        <v>1</v>
      </c>
      <c r="C1" s="40"/>
      <c r="D1" s="40"/>
    </row>
    <row r="3" spans="1:4" x14ac:dyDescent="0.3">
      <c r="A3" t="s">
        <v>0</v>
      </c>
    </row>
    <row r="17" spans="1:10" x14ac:dyDescent="0.3">
      <c r="A17" t="s">
        <v>2</v>
      </c>
    </row>
    <row r="19" spans="1:10" x14ac:dyDescent="0.3">
      <c r="A19" t="s">
        <v>3</v>
      </c>
    </row>
    <row r="21" spans="1:10" ht="17.399999999999999" x14ac:dyDescent="0.3">
      <c r="D21" s="51" t="s">
        <v>4</v>
      </c>
      <c r="E21" s="51"/>
      <c r="F21" s="51"/>
      <c r="G21" s="51"/>
      <c r="H21" s="51"/>
      <c r="I21" s="51"/>
      <c r="J21" s="51"/>
    </row>
    <row r="22" spans="1:10" x14ac:dyDescent="0.3">
      <c r="D22" s="2" t="s">
        <v>5</v>
      </c>
      <c r="E22" s="2" t="s">
        <v>6</v>
      </c>
      <c r="F22" s="2" t="s">
        <v>7</v>
      </c>
      <c r="G22" s="2" t="s">
        <v>8</v>
      </c>
      <c r="H22" s="2" t="s">
        <v>9</v>
      </c>
      <c r="I22" s="2" t="s">
        <v>10</v>
      </c>
      <c r="J22" s="2" t="s">
        <v>11</v>
      </c>
    </row>
    <row r="23" spans="1:10" x14ac:dyDescent="0.3">
      <c r="D23" s="49" t="s">
        <v>12</v>
      </c>
      <c r="E23" s="50"/>
      <c r="F23" s="50"/>
      <c r="G23" s="50"/>
      <c r="H23" s="50"/>
      <c r="I23" s="50"/>
      <c r="J23" s="50"/>
    </row>
    <row r="24" spans="1:10" x14ac:dyDescent="0.3">
      <c r="D24" s="3" t="s">
        <v>13</v>
      </c>
      <c r="E24" s="1">
        <v>0</v>
      </c>
      <c r="F24" s="1">
        <v>421700</v>
      </c>
      <c r="G24" s="1">
        <v>1104350</v>
      </c>
      <c r="H24" s="1">
        <v>2439350</v>
      </c>
      <c r="I24" s="1">
        <v>4272900</v>
      </c>
      <c r="J24" s="1">
        <v>6945750</v>
      </c>
    </row>
    <row r="25" spans="1:10" x14ac:dyDescent="0.3">
      <c r="D25" s="3" t="s">
        <v>14</v>
      </c>
      <c r="E25" s="1">
        <v>0</v>
      </c>
      <c r="F25" s="1">
        <v>11100</v>
      </c>
      <c r="G25" s="1">
        <v>77400</v>
      </c>
      <c r="H25" s="1">
        <v>157300</v>
      </c>
      <c r="I25" s="1">
        <v>283300</v>
      </c>
      <c r="J25" s="1">
        <v>486400</v>
      </c>
    </row>
    <row r="26" spans="1:10" x14ac:dyDescent="0.3">
      <c r="D26" s="3" t="s">
        <v>15</v>
      </c>
      <c r="E26" s="1">
        <v>0</v>
      </c>
      <c r="F26" s="1">
        <v>204310.74718000001</v>
      </c>
      <c r="G26" s="1">
        <v>371578.43472000002</v>
      </c>
      <c r="H26" s="1">
        <v>699822.20982999995</v>
      </c>
      <c r="I26" s="1">
        <v>1322569.23801</v>
      </c>
      <c r="J26" s="1">
        <v>2077469.48181</v>
      </c>
    </row>
    <row r="27" spans="1:10" x14ac:dyDescent="0.3">
      <c r="D27" s="4" t="s">
        <v>16</v>
      </c>
      <c r="E27" s="5">
        <v>0</v>
      </c>
      <c r="F27" s="5">
        <v>206289</v>
      </c>
      <c r="G27" s="5">
        <v>655372</v>
      </c>
      <c r="H27" s="5">
        <v>1582228</v>
      </c>
      <c r="I27" s="5">
        <v>2667031</v>
      </c>
      <c r="J27" s="5">
        <v>4381881</v>
      </c>
    </row>
    <row r="28" spans="1:10" x14ac:dyDescent="0.3">
      <c r="D28" s="49" t="s">
        <v>17</v>
      </c>
      <c r="E28" s="50"/>
      <c r="F28" s="50"/>
      <c r="G28" s="50"/>
      <c r="H28" s="50"/>
      <c r="I28" s="50"/>
      <c r="J28" s="50"/>
    </row>
    <row r="29" spans="1:10" x14ac:dyDescent="0.3">
      <c r="D29" s="3" t="s">
        <v>18</v>
      </c>
      <c r="E29" s="1">
        <v>90000</v>
      </c>
      <c r="F29" s="1">
        <v>0</v>
      </c>
      <c r="G29" s="1">
        <v>30000</v>
      </c>
      <c r="H29" s="1">
        <v>1891052</v>
      </c>
      <c r="I29" s="1">
        <v>310146</v>
      </c>
      <c r="J29" s="1">
        <v>434694</v>
      </c>
    </row>
    <row r="30" spans="1:10" x14ac:dyDescent="0.3">
      <c r="D30" s="3" t="s">
        <v>19</v>
      </c>
      <c r="E30" s="1">
        <v>0</v>
      </c>
      <c r="F30" s="1">
        <v>46438.031560000003</v>
      </c>
      <c r="G30" s="1">
        <v>48157.896990000001</v>
      </c>
      <c r="H30" s="1">
        <v>59256.635269999999</v>
      </c>
      <c r="I30" s="1">
        <v>59156.493119999999</v>
      </c>
      <c r="J30" s="1">
        <v>72360.923559999996</v>
      </c>
    </row>
    <row r="31" spans="1:10" x14ac:dyDescent="0.3">
      <c r="D31" s="3" t="s">
        <v>20</v>
      </c>
      <c r="E31" s="1">
        <v>0</v>
      </c>
      <c r="F31" s="1">
        <v>5000</v>
      </c>
      <c r="G31" s="1">
        <v>99999.999989999997</v>
      </c>
      <c r="H31" s="1">
        <v>1050999.9984800001</v>
      </c>
      <c r="I31" s="1">
        <v>829065.01312000002</v>
      </c>
      <c r="J31" s="1">
        <v>743535.02049000002</v>
      </c>
    </row>
    <row r="32" spans="1:10" x14ac:dyDescent="0.3">
      <c r="D32" s="3" t="s">
        <v>21</v>
      </c>
      <c r="E32" s="1">
        <v>0</v>
      </c>
      <c r="F32" s="1">
        <v>94587</v>
      </c>
      <c r="G32" s="1">
        <v>158993</v>
      </c>
      <c r="H32" s="1">
        <v>281810</v>
      </c>
      <c r="I32" s="1">
        <v>257810</v>
      </c>
      <c r="J32" s="1">
        <v>301132</v>
      </c>
    </row>
    <row r="33" spans="4:10" x14ac:dyDescent="0.3">
      <c r="D33" s="3" t="s">
        <v>22</v>
      </c>
      <c r="E33" s="1">
        <v>0</v>
      </c>
      <c r="F33" s="1">
        <v>3000</v>
      </c>
      <c r="G33" s="1">
        <v>3000</v>
      </c>
      <c r="H33" s="1">
        <v>18601</v>
      </c>
      <c r="I33" s="1">
        <v>30700</v>
      </c>
      <c r="J33" s="1">
        <v>94126</v>
      </c>
    </row>
    <row r="34" spans="4:10" x14ac:dyDescent="0.3">
      <c r="D34" s="3" t="s">
        <v>23</v>
      </c>
      <c r="E34" s="1">
        <v>0</v>
      </c>
      <c r="F34" s="1">
        <v>40408</v>
      </c>
      <c r="G34" s="1">
        <v>138599</v>
      </c>
      <c r="H34" s="1">
        <v>192697</v>
      </c>
      <c r="I34" s="1">
        <v>296498</v>
      </c>
      <c r="J34" s="1">
        <v>507264</v>
      </c>
    </row>
    <row r="35" spans="4:10" x14ac:dyDescent="0.3">
      <c r="D35" s="3" t="s">
        <v>24</v>
      </c>
      <c r="E35" s="1">
        <v>200000</v>
      </c>
      <c r="F35" s="1">
        <v>198000</v>
      </c>
      <c r="G35" s="1">
        <v>196000</v>
      </c>
      <c r="H35" s="1">
        <v>207000</v>
      </c>
      <c r="I35" s="1">
        <v>136000</v>
      </c>
      <c r="J35" s="1">
        <v>136000</v>
      </c>
    </row>
    <row r="36" spans="4:10" x14ac:dyDescent="0.3">
      <c r="D36" s="3" t="s">
        <v>25</v>
      </c>
      <c r="E36" s="1">
        <v>0</v>
      </c>
      <c r="F36" s="1">
        <v>15000</v>
      </c>
      <c r="G36" s="1">
        <v>15000</v>
      </c>
      <c r="H36" s="1">
        <v>15000</v>
      </c>
      <c r="I36" s="1">
        <v>15000</v>
      </c>
      <c r="J36" s="1">
        <v>15000</v>
      </c>
    </row>
    <row r="37" spans="4:10" x14ac:dyDescent="0.3">
      <c r="D37" s="3" t="s">
        <v>26</v>
      </c>
      <c r="E37" s="1">
        <v>0</v>
      </c>
      <c r="F37" s="1">
        <v>5743.8914299999997</v>
      </c>
      <c r="G37" s="1">
        <v>11427.90019</v>
      </c>
      <c r="H37" s="1">
        <v>22236.783210000001</v>
      </c>
      <c r="I37" s="1">
        <v>34341.359640000002</v>
      </c>
      <c r="J37" s="1">
        <v>49306.497750000002</v>
      </c>
    </row>
    <row r="38" spans="4:10" x14ac:dyDescent="0.3">
      <c r="D38" s="3" t="s">
        <v>27</v>
      </c>
      <c r="E38" s="1">
        <v>0</v>
      </c>
      <c r="F38" s="1">
        <v>0</v>
      </c>
      <c r="G38" s="1">
        <v>783.15590999999995</v>
      </c>
      <c r="H38" s="1">
        <v>0</v>
      </c>
      <c r="I38" s="1">
        <v>0</v>
      </c>
      <c r="J38" s="1">
        <v>109549.74286</v>
      </c>
    </row>
    <row r="39" spans="4:10" x14ac:dyDescent="0.3">
      <c r="D39" s="3" t="s">
        <v>28</v>
      </c>
      <c r="E39" s="1">
        <v>0</v>
      </c>
      <c r="F39" s="1">
        <v>10000</v>
      </c>
      <c r="G39" s="1">
        <v>20000</v>
      </c>
      <c r="H39" s="1">
        <v>50000</v>
      </c>
      <c r="I39" s="1">
        <v>50000</v>
      </c>
      <c r="J39" s="1">
        <v>110000</v>
      </c>
    </row>
    <row r="40" spans="4:10" x14ac:dyDescent="0.3">
      <c r="D40" s="4" t="s">
        <v>29</v>
      </c>
      <c r="E40" s="5">
        <v>290000</v>
      </c>
      <c r="F40" s="5">
        <v>418177</v>
      </c>
      <c r="G40" s="5">
        <v>721961</v>
      </c>
      <c r="H40" s="5">
        <v>3788653</v>
      </c>
      <c r="I40" s="5">
        <v>2018717</v>
      </c>
      <c r="J40" s="5">
        <v>2572968</v>
      </c>
    </row>
    <row r="41" spans="4:10" x14ac:dyDescent="0.3">
      <c r="D41" s="4" t="s">
        <v>30</v>
      </c>
      <c r="E41" s="5">
        <v>-290000</v>
      </c>
      <c r="F41" s="5">
        <v>-211888</v>
      </c>
      <c r="G41" s="5">
        <v>-66589</v>
      </c>
      <c r="H41" s="5">
        <v>-2206426</v>
      </c>
      <c r="I41" s="5">
        <v>648314</v>
      </c>
      <c r="J41" s="5">
        <v>1808912</v>
      </c>
    </row>
    <row r="42" spans="4:10" x14ac:dyDescent="0.3">
      <c r="D42" s="49" t="s">
        <v>31</v>
      </c>
      <c r="E42" s="50"/>
      <c r="F42" s="50"/>
      <c r="G42" s="50"/>
      <c r="H42" s="50"/>
      <c r="I42" s="50"/>
      <c r="J42" s="50"/>
    </row>
    <row r="43" spans="4:10" x14ac:dyDescent="0.3">
      <c r="D43" s="3" t="s">
        <v>32</v>
      </c>
      <c r="E43" s="1">
        <v>0</v>
      </c>
      <c r="F43" s="1">
        <v>0</v>
      </c>
      <c r="G43" s="1">
        <v>0</v>
      </c>
      <c r="H43" s="1">
        <v>0</v>
      </c>
      <c r="I43" s="1">
        <v>0</v>
      </c>
      <c r="J43" s="1">
        <v>0</v>
      </c>
    </row>
    <row r="44" spans="4:10" x14ac:dyDescent="0.3">
      <c r="D44" s="3" t="s">
        <v>33</v>
      </c>
      <c r="E44" s="1">
        <v>0</v>
      </c>
      <c r="F44" s="1">
        <v>0</v>
      </c>
      <c r="G44" s="1">
        <v>0</v>
      </c>
      <c r="H44" s="1">
        <v>0</v>
      </c>
      <c r="I44" s="1">
        <v>0</v>
      </c>
      <c r="J44" s="1">
        <v>0</v>
      </c>
    </row>
    <row r="45" spans="4:10" x14ac:dyDescent="0.3">
      <c r="D45" s="4" t="s">
        <v>34</v>
      </c>
      <c r="E45" s="5">
        <v>-290000</v>
      </c>
      <c r="F45" s="5">
        <v>-211888</v>
      </c>
      <c r="G45" s="5">
        <v>-66589</v>
      </c>
      <c r="H45" s="5">
        <v>-2206426</v>
      </c>
      <c r="I45" s="5">
        <v>648314</v>
      </c>
      <c r="J45" s="5">
        <v>1808912</v>
      </c>
    </row>
    <row r="46" spans="4:10" x14ac:dyDescent="0.3">
      <c r="D46" s="3" t="s">
        <v>35</v>
      </c>
      <c r="E46" s="1">
        <v>5550</v>
      </c>
      <c r="F46" s="1">
        <v>2550</v>
      </c>
      <c r="G46" s="1">
        <v>2550</v>
      </c>
      <c r="H46" s="1">
        <v>0</v>
      </c>
      <c r="I46" s="1">
        <v>0</v>
      </c>
      <c r="J46" s="1">
        <v>0</v>
      </c>
    </row>
    <row r="47" spans="4:10" x14ac:dyDescent="0.3">
      <c r="D47" s="3" t="s">
        <v>36</v>
      </c>
      <c r="E47" s="1">
        <v>0</v>
      </c>
      <c r="F47" s="1">
        <v>0</v>
      </c>
      <c r="G47" s="1">
        <v>0</v>
      </c>
      <c r="H47" s="1">
        <v>0</v>
      </c>
      <c r="I47" s="1">
        <v>0</v>
      </c>
      <c r="J47" s="1">
        <v>0</v>
      </c>
    </row>
    <row r="48" spans="4:10" x14ac:dyDescent="0.3">
      <c r="D48" s="4" t="s">
        <v>37</v>
      </c>
      <c r="E48" s="5">
        <v>-284450</v>
      </c>
      <c r="F48" s="5">
        <v>-209338</v>
      </c>
      <c r="G48" s="5">
        <v>-64039</v>
      </c>
      <c r="H48" s="5">
        <v>-2206426</v>
      </c>
      <c r="I48" s="5">
        <v>648314</v>
      </c>
      <c r="J48" s="5">
        <v>1808912</v>
      </c>
    </row>
    <row r="49" spans="1:10" x14ac:dyDescent="0.3">
      <c r="D49" s="3" t="s">
        <v>38</v>
      </c>
      <c r="E49" s="1">
        <v>0</v>
      </c>
      <c r="F49" s="1">
        <v>0</v>
      </c>
      <c r="G49" s="1">
        <v>0</v>
      </c>
      <c r="H49" s="1">
        <v>0</v>
      </c>
      <c r="I49" s="1">
        <v>648313.89610999997</v>
      </c>
      <c r="J49" s="1">
        <v>1808912.3335299999</v>
      </c>
    </row>
    <row r="50" spans="1:10" x14ac:dyDescent="0.3">
      <c r="D50" s="4" t="s">
        <v>39</v>
      </c>
      <c r="E50" s="5">
        <v>0</v>
      </c>
      <c r="F50" s="5">
        <v>0</v>
      </c>
      <c r="G50" s="5">
        <v>0</v>
      </c>
      <c r="H50" s="5">
        <v>0</v>
      </c>
      <c r="I50" s="5">
        <v>0</v>
      </c>
      <c r="J50" s="5">
        <v>0</v>
      </c>
    </row>
    <row r="51" spans="1:10" x14ac:dyDescent="0.3">
      <c r="D51" s="3" t="s">
        <v>40</v>
      </c>
      <c r="E51" s="1">
        <v>0</v>
      </c>
      <c r="F51" s="1">
        <v>0</v>
      </c>
      <c r="G51" s="1">
        <v>0</v>
      </c>
      <c r="H51" s="1">
        <v>0</v>
      </c>
      <c r="I51" s="1">
        <v>0</v>
      </c>
      <c r="J51" s="1">
        <v>0</v>
      </c>
    </row>
    <row r="52" spans="1:10" x14ac:dyDescent="0.3">
      <c r="D52" s="4" t="s">
        <v>41</v>
      </c>
      <c r="E52" s="5">
        <v>-284450</v>
      </c>
      <c r="F52" s="5">
        <v>-209337.67016000001</v>
      </c>
      <c r="G52" s="5">
        <v>-64039.387790000001</v>
      </c>
      <c r="H52" s="5">
        <v>-2206425.6267900001</v>
      </c>
      <c r="I52" s="5">
        <v>648313.89610999997</v>
      </c>
      <c r="J52" s="5">
        <v>1808912.3335299999</v>
      </c>
    </row>
    <row r="53" spans="1:10" x14ac:dyDescent="0.3">
      <c r="D53" s="7" t="s">
        <v>42</v>
      </c>
      <c r="E53" s="5">
        <v>-18.963329999999999</v>
      </c>
      <c r="F53" s="5">
        <v>-10.46688</v>
      </c>
      <c r="G53" s="5">
        <v>-2.5615800000000002</v>
      </c>
      <c r="H53" s="5">
        <v>-44.128509999999999</v>
      </c>
      <c r="I53" s="5">
        <v>12.966279999999999</v>
      </c>
      <c r="J53" s="8">
        <v>36.178249999999998</v>
      </c>
    </row>
    <row r="54" spans="1:10" x14ac:dyDescent="0.3">
      <c r="D54" s="6" t="s">
        <v>43</v>
      </c>
      <c r="E54" s="1"/>
      <c r="F54" s="1"/>
      <c r="G54" s="1"/>
      <c r="H54" s="1"/>
      <c r="I54" s="1"/>
      <c r="J54" s="1"/>
    </row>
    <row r="55" spans="1:10" x14ac:dyDescent="0.3">
      <c r="D55" t="s">
        <v>44</v>
      </c>
    </row>
    <row r="58" spans="1:10" x14ac:dyDescent="0.3">
      <c r="A58" t="s">
        <v>45</v>
      </c>
    </row>
    <row r="60" spans="1:10" x14ac:dyDescent="0.3">
      <c r="A60" t="s">
        <v>46</v>
      </c>
      <c r="C60" t="s">
        <v>47</v>
      </c>
      <c r="E60" s="15">
        <v>36</v>
      </c>
    </row>
    <row r="61" spans="1:10" x14ac:dyDescent="0.3">
      <c r="A61" t="s">
        <v>48</v>
      </c>
      <c r="C61" t="s">
        <v>49</v>
      </c>
      <c r="E61" s="16">
        <v>9</v>
      </c>
      <c r="G61" t="s">
        <v>50</v>
      </c>
    </row>
    <row r="62" spans="1:10" x14ac:dyDescent="0.3">
      <c r="E62" s="17"/>
      <c r="G62" s="41" t="s">
        <v>140</v>
      </c>
    </row>
    <row r="63" spans="1:10" x14ac:dyDescent="0.3">
      <c r="A63" t="s">
        <v>51</v>
      </c>
      <c r="C63" t="s">
        <v>52</v>
      </c>
      <c r="E63" s="18">
        <f>E60*E61</f>
        <v>324</v>
      </c>
      <c r="G63" t="s">
        <v>53</v>
      </c>
    </row>
    <row r="65" spans="1:16" x14ac:dyDescent="0.3">
      <c r="A65" t="s">
        <v>54</v>
      </c>
    </row>
    <row r="66" spans="1:16" ht="15.6" x14ac:dyDescent="0.3">
      <c r="K66" s="43"/>
      <c r="L66" s="43"/>
      <c r="M66" s="43"/>
      <c r="N66" s="43"/>
      <c r="O66" s="43"/>
    </row>
    <row r="67" spans="1:16" ht="17.399999999999999" x14ac:dyDescent="0.3">
      <c r="D67" s="12" t="s">
        <v>55</v>
      </c>
      <c r="E67" s="11"/>
      <c r="F67" s="11"/>
      <c r="G67" s="11"/>
      <c r="H67" s="11"/>
      <c r="I67" s="11"/>
      <c r="K67" s="43"/>
      <c r="L67" s="43"/>
      <c r="M67" s="43"/>
      <c r="N67" s="43"/>
      <c r="O67" s="44"/>
      <c r="P67" s="1"/>
    </row>
    <row r="68" spans="1:16" x14ac:dyDescent="0.3">
      <c r="D68" s="13" t="s">
        <v>56</v>
      </c>
      <c r="E68" s="13" t="s">
        <v>57</v>
      </c>
      <c r="F68" s="13" t="s">
        <v>58</v>
      </c>
      <c r="G68" s="13" t="s">
        <v>59</v>
      </c>
      <c r="H68" s="13" t="s">
        <v>60</v>
      </c>
      <c r="I68" s="13" t="s">
        <v>61</v>
      </c>
      <c r="K68" s="2"/>
      <c r="L68" s="2"/>
      <c r="M68" s="2"/>
      <c r="N68" s="2"/>
      <c r="O68" s="2"/>
      <c r="P68" s="2"/>
    </row>
    <row r="69" spans="1:16" ht="17.399999999999999" x14ac:dyDescent="0.3">
      <c r="D69" s="14" t="s">
        <v>62</v>
      </c>
      <c r="E69" s="14" t="s">
        <v>63</v>
      </c>
      <c r="F69" s="11">
        <v>15000</v>
      </c>
      <c r="G69" s="11">
        <v>100</v>
      </c>
      <c r="H69" s="11">
        <v>1500000</v>
      </c>
      <c r="I69" s="11">
        <v>1</v>
      </c>
      <c r="K69" s="45"/>
      <c r="L69" s="1"/>
      <c r="M69" s="1"/>
      <c r="N69" s="1"/>
      <c r="O69" s="1"/>
      <c r="P69" s="1"/>
    </row>
    <row r="70" spans="1:16" x14ac:dyDescent="0.3">
      <c r="D70" s="14" t="s">
        <v>62</v>
      </c>
      <c r="E70" s="14" t="s">
        <v>63</v>
      </c>
      <c r="F70" s="11">
        <v>5000</v>
      </c>
      <c r="G70" s="11">
        <v>100</v>
      </c>
      <c r="H70" s="11">
        <v>500000</v>
      </c>
      <c r="I70" s="11">
        <v>2</v>
      </c>
      <c r="K70" s="2"/>
      <c r="L70" s="2"/>
      <c r="M70" s="2"/>
      <c r="N70" s="2"/>
      <c r="O70" s="2"/>
      <c r="P70" s="2"/>
    </row>
    <row r="71" spans="1:16" x14ac:dyDescent="0.3">
      <c r="D71" s="14" t="s">
        <v>62</v>
      </c>
      <c r="E71" s="14" t="s">
        <v>63</v>
      </c>
      <c r="F71" s="11">
        <v>5000</v>
      </c>
      <c r="G71" s="11">
        <v>100</v>
      </c>
      <c r="H71" s="11">
        <v>500000</v>
      </c>
      <c r="I71" s="11">
        <v>3</v>
      </c>
      <c r="K71" s="3"/>
      <c r="L71" s="3"/>
      <c r="M71" s="1"/>
      <c r="N71" s="1"/>
      <c r="O71" s="1"/>
      <c r="P71" s="1"/>
    </row>
    <row r="72" spans="1:16" x14ac:dyDescent="0.3">
      <c r="D72" s="14" t="s">
        <v>62</v>
      </c>
      <c r="E72" s="14" t="s">
        <v>64</v>
      </c>
      <c r="F72" s="11">
        <v>25000</v>
      </c>
      <c r="G72" s="11">
        <v>100</v>
      </c>
      <c r="H72" s="11">
        <v>2500000</v>
      </c>
      <c r="I72" s="11">
        <v>4</v>
      </c>
      <c r="K72" s="3"/>
      <c r="L72" s="3"/>
      <c r="M72" s="1"/>
      <c r="N72" s="1"/>
      <c r="O72" s="1"/>
      <c r="P72" s="1"/>
    </row>
    <row r="73" spans="1:16" x14ac:dyDescent="0.3">
      <c r="F73" s="42">
        <f>SUM(F69:F72)</f>
        <v>50000</v>
      </c>
      <c r="H73" s="42">
        <f>SUM(H69:H72)</f>
        <v>5000000</v>
      </c>
      <c r="K73" s="3"/>
      <c r="L73" s="3"/>
      <c r="M73" s="1"/>
      <c r="N73" s="1"/>
      <c r="O73" s="1"/>
      <c r="P73" s="1"/>
    </row>
    <row r="74" spans="1:16" x14ac:dyDescent="0.3">
      <c r="D74" s="46" t="s">
        <v>141</v>
      </c>
      <c r="E74" s="47"/>
      <c r="F74" s="48"/>
      <c r="G74" s="47"/>
      <c r="H74" s="48"/>
      <c r="K74" s="3"/>
      <c r="L74" s="3"/>
      <c r="M74" s="1"/>
      <c r="N74" s="1"/>
      <c r="O74" s="1"/>
      <c r="P74" s="1"/>
    </row>
    <row r="75" spans="1:16" x14ac:dyDescent="0.3">
      <c r="K75" s="3"/>
      <c r="L75" s="3"/>
      <c r="M75" s="1"/>
      <c r="N75" s="1"/>
      <c r="O75" s="1"/>
      <c r="P75" s="1"/>
    </row>
    <row r="76" spans="1:16" x14ac:dyDescent="0.3">
      <c r="B76" t="s">
        <v>65</v>
      </c>
      <c r="K76" s="3"/>
      <c r="L76" s="3"/>
      <c r="M76" s="1"/>
      <c r="N76" s="1"/>
      <c r="O76" s="1"/>
      <c r="P76" s="1"/>
    </row>
    <row r="77" spans="1:16" x14ac:dyDescent="0.3">
      <c r="M77" s="42"/>
      <c r="O77" s="42"/>
    </row>
    <row r="78" spans="1:16" x14ac:dyDescent="0.3">
      <c r="D78" t="s">
        <v>66</v>
      </c>
      <c r="F78" s="19">
        <f>SUM(F69:F72)</f>
        <v>50000</v>
      </c>
    </row>
    <row r="79" spans="1:16" x14ac:dyDescent="0.3">
      <c r="D79" t="s">
        <v>139</v>
      </c>
      <c r="H79" s="27">
        <f>SUM(H69:H72)</f>
        <v>5000000</v>
      </c>
    </row>
    <row r="81" spans="1:14" x14ac:dyDescent="0.3">
      <c r="A81" t="s">
        <v>137</v>
      </c>
      <c r="E81" s="18">
        <f>E63</f>
        <v>324</v>
      </c>
    </row>
    <row r="82" spans="1:14" x14ac:dyDescent="0.3">
      <c r="B82" t="s">
        <v>67</v>
      </c>
      <c r="E82" s="20">
        <v>50000</v>
      </c>
    </row>
    <row r="83" spans="1:14" ht="16.2" x14ac:dyDescent="0.45">
      <c r="B83" t="s">
        <v>68</v>
      </c>
      <c r="E83" s="22">
        <f>E81*E82</f>
        <v>16200000</v>
      </c>
      <c r="G83" t="s">
        <v>92</v>
      </c>
    </row>
    <row r="87" spans="1:14" ht="17.399999999999999" x14ac:dyDescent="0.3">
      <c r="J87" s="23" t="s">
        <v>69</v>
      </c>
      <c r="K87" s="1"/>
      <c r="L87" s="1"/>
      <c r="M87" s="1"/>
      <c r="N87" s="1"/>
    </row>
    <row r="88" spans="1:14" x14ac:dyDescent="0.3">
      <c r="J88" s="24" t="s">
        <v>70</v>
      </c>
      <c r="K88" s="24" t="s">
        <v>71</v>
      </c>
      <c r="L88" s="24" t="s">
        <v>72</v>
      </c>
      <c r="M88" s="24" t="s">
        <v>73</v>
      </c>
      <c r="N88" s="24" t="s">
        <v>74</v>
      </c>
    </row>
    <row r="89" spans="1:14" x14ac:dyDescent="0.3">
      <c r="J89" s="3" t="s">
        <v>75</v>
      </c>
      <c r="K89" s="25">
        <v>1.8462921657708999</v>
      </c>
      <c r="L89" s="26">
        <v>19.237191773881001</v>
      </c>
      <c r="M89" s="25">
        <v>8.6966046090357008</v>
      </c>
      <c r="N89" s="26">
        <v>19.237191773881001</v>
      </c>
    </row>
    <row r="90" spans="1:14" x14ac:dyDescent="0.3">
      <c r="J90" s="3" t="s">
        <v>76</v>
      </c>
      <c r="K90" s="25">
        <v>20.503722499999999</v>
      </c>
      <c r="L90" s="26">
        <v>40.494697500000001</v>
      </c>
      <c r="M90" s="25">
        <v>31.532230999999999</v>
      </c>
      <c r="N90" s="26">
        <v>40.494697500000001</v>
      </c>
    </row>
    <row r="91" spans="1:14" x14ac:dyDescent="0.3">
      <c r="J91" s="3" t="s">
        <v>77</v>
      </c>
      <c r="K91" s="25">
        <v>0.12703249999999999</v>
      </c>
      <c r="L91" s="25">
        <v>0.26112999999999997</v>
      </c>
      <c r="M91" s="25">
        <v>0.195073</v>
      </c>
      <c r="N91" s="25">
        <v>0.24875</v>
      </c>
    </row>
    <row r="92" spans="1:14" x14ac:dyDescent="0.3">
      <c r="J92" s="3" t="s">
        <v>78</v>
      </c>
      <c r="K92" s="25">
        <v>0.74375000000000002</v>
      </c>
      <c r="L92" s="25">
        <v>0.791875</v>
      </c>
      <c r="M92" s="25">
        <v>0.75924999999999998</v>
      </c>
      <c r="N92" s="25">
        <v>0.74375000000000002</v>
      </c>
    </row>
    <row r="93" spans="1:14" x14ac:dyDescent="0.3">
      <c r="J93" s="3" t="s">
        <v>79</v>
      </c>
      <c r="K93" s="25">
        <v>4.3407999999999998</v>
      </c>
      <c r="L93" s="25">
        <v>5.4798</v>
      </c>
      <c r="M93" s="25">
        <v>4.8889579999999997</v>
      </c>
      <c r="N93" s="25">
        <v>5.4798</v>
      </c>
    </row>
    <row r="94" spans="1:14" x14ac:dyDescent="0.3">
      <c r="J94" s="3" t="s">
        <v>80</v>
      </c>
      <c r="K94" s="25">
        <v>0.77205000000000001</v>
      </c>
      <c r="L94" s="25">
        <v>1.0543100000000001</v>
      </c>
      <c r="M94" s="25">
        <v>0.94328800000000002</v>
      </c>
      <c r="N94" s="25">
        <v>0.93859000000000004</v>
      </c>
    </row>
    <row r="95" spans="1:14" x14ac:dyDescent="0.3">
      <c r="J95" s="3" t="s">
        <v>81</v>
      </c>
      <c r="K95" s="25">
        <v>0.75648499999999996</v>
      </c>
      <c r="L95" s="25">
        <v>0.87929000000000002</v>
      </c>
      <c r="M95" s="25">
        <v>0.81403999999999999</v>
      </c>
      <c r="N95" s="25">
        <v>0.87929000000000002</v>
      </c>
    </row>
    <row r="96" spans="1:14" x14ac:dyDescent="0.3">
      <c r="J96" s="3" t="s">
        <v>82</v>
      </c>
      <c r="K96" s="25">
        <v>0.74858749999999996</v>
      </c>
      <c r="L96" s="25">
        <v>1.0776275</v>
      </c>
      <c r="M96" s="25">
        <v>0.89983800000000003</v>
      </c>
      <c r="N96" s="25">
        <v>1.0776275</v>
      </c>
    </row>
    <row r="97" spans="1:14" x14ac:dyDescent="0.3">
      <c r="J97" s="3" t="s">
        <v>83</v>
      </c>
      <c r="K97" s="25">
        <v>0.62101499999999998</v>
      </c>
      <c r="L97" s="25">
        <v>0.73030499999999998</v>
      </c>
      <c r="M97" s="25">
        <v>0.66184350000000003</v>
      </c>
      <c r="N97" s="25">
        <v>0.73030499999999998</v>
      </c>
    </row>
    <row r="98" spans="1:14" x14ac:dyDescent="0.3">
      <c r="J98" s="3" t="s">
        <v>84</v>
      </c>
      <c r="K98" s="25">
        <v>1</v>
      </c>
      <c r="L98" s="25">
        <v>1</v>
      </c>
      <c r="M98" s="25">
        <v>1</v>
      </c>
      <c r="N98" s="25">
        <v>1</v>
      </c>
    </row>
    <row r="99" spans="1:14" x14ac:dyDescent="0.3">
      <c r="J99" s="3" t="s">
        <v>85</v>
      </c>
      <c r="K99" s="25">
        <v>0.6570975</v>
      </c>
      <c r="L99" s="25">
        <v>0.72255499999999995</v>
      </c>
      <c r="M99" s="25">
        <v>0.69328350000000005</v>
      </c>
      <c r="N99" s="25">
        <v>0.72145250000000005</v>
      </c>
    </row>
    <row r="100" spans="1:14" x14ac:dyDescent="0.3">
      <c r="A100" t="s">
        <v>87</v>
      </c>
    </row>
    <row r="102" spans="1:14" x14ac:dyDescent="0.3">
      <c r="A102" t="s">
        <v>86</v>
      </c>
    </row>
    <row r="104" spans="1:14" x14ac:dyDescent="0.3">
      <c r="A104" t="s">
        <v>88</v>
      </c>
    </row>
    <row r="106" spans="1:14" x14ac:dyDescent="0.3">
      <c r="A106" t="s">
        <v>89</v>
      </c>
      <c r="G106" s="10">
        <f>E83</f>
        <v>16200000</v>
      </c>
    </row>
    <row r="108" spans="1:14" x14ac:dyDescent="0.3">
      <c r="A108" t="s">
        <v>90</v>
      </c>
      <c r="G108" s="10">
        <f>H79</f>
        <v>5000000</v>
      </c>
    </row>
    <row r="110" spans="1:14" x14ac:dyDescent="0.3">
      <c r="A110" t="s">
        <v>93</v>
      </c>
    </row>
    <row r="112" spans="1:14" x14ac:dyDescent="0.3">
      <c r="D112" t="s">
        <v>94</v>
      </c>
      <c r="E112" s="10">
        <f>G106-G108</f>
        <v>11200000</v>
      </c>
      <c r="G112" t="s">
        <v>96</v>
      </c>
    </row>
    <row r="114" spans="4:7" x14ac:dyDescent="0.3">
      <c r="D114" t="s">
        <v>95</v>
      </c>
      <c r="E114">
        <f>E112/G108</f>
        <v>2.2400000000000002</v>
      </c>
      <c r="G114" t="s">
        <v>97</v>
      </c>
    </row>
    <row r="116" spans="4:7" x14ac:dyDescent="0.3">
      <c r="D116" t="s">
        <v>98</v>
      </c>
      <c r="E116" s="28">
        <f>E114</f>
        <v>2.2400000000000002</v>
      </c>
      <c r="G116" t="s">
        <v>99</v>
      </c>
    </row>
  </sheetData>
  <mergeCells count="4">
    <mergeCell ref="D23:J23"/>
    <mergeCell ref="D28:J28"/>
    <mergeCell ref="D42:J42"/>
    <mergeCell ref="D21:J21"/>
  </mergeCells>
  <hyperlinks>
    <hyperlink ref="G62" r:id="rId1" display="https://wgu.hosted.panopto.com/Panopto/Pages/Viewer.aspx?id=40475016-7e5f-447f-bfe4-ab6e01690d3c" xr:uid="{162BB897-36EF-46EE-A5B3-6328EF480DA4}"/>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872B2-D6D5-48AF-BDA6-BB2BEF8F25F6}">
  <dimension ref="A1:P116"/>
  <sheetViews>
    <sheetView tabSelected="1" topLeftCell="A66" workbookViewId="0">
      <selection activeCell="H117" sqref="H117"/>
    </sheetView>
  </sheetViews>
  <sheetFormatPr defaultRowHeight="14.4" x14ac:dyDescent="0.3"/>
  <cols>
    <col min="1" max="1" width="8.88671875" customWidth="1"/>
    <col min="4" max="4" width="34.77734375" customWidth="1"/>
    <col min="5" max="5" width="16.6640625" customWidth="1"/>
    <col min="6" max="6" width="10.44140625" customWidth="1"/>
    <col min="7" max="7" width="18.5546875" customWidth="1"/>
    <col min="8" max="8" width="15.33203125" customWidth="1"/>
    <col min="10" max="10" width="36.21875" bestFit="1" customWidth="1"/>
    <col min="11" max="11" width="9.21875" bestFit="1" customWidth="1"/>
    <col min="12" max="12" width="9.5546875" bestFit="1" customWidth="1"/>
    <col min="13" max="13" width="7.88671875" customWidth="1"/>
    <col min="14" max="14" width="13.5546875" bestFit="1" customWidth="1"/>
  </cols>
  <sheetData>
    <row r="1" spans="1:4" ht="15.6" x14ac:dyDescent="0.3">
      <c r="B1" s="40" t="s">
        <v>1</v>
      </c>
      <c r="C1" s="40"/>
      <c r="D1" s="40"/>
    </row>
    <row r="3" spans="1:4" x14ac:dyDescent="0.3">
      <c r="A3" t="s">
        <v>0</v>
      </c>
    </row>
    <row r="17" spans="1:10" x14ac:dyDescent="0.3">
      <c r="A17" t="s">
        <v>2</v>
      </c>
    </row>
    <row r="19" spans="1:10" x14ac:dyDescent="0.3">
      <c r="A19" t="s">
        <v>3</v>
      </c>
    </row>
    <row r="21" spans="1:10" ht="17.399999999999999" x14ac:dyDescent="0.3">
      <c r="D21" s="51" t="s">
        <v>4</v>
      </c>
      <c r="E21" s="51"/>
      <c r="F21" s="51"/>
      <c r="G21" s="51"/>
      <c r="H21" s="51"/>
      <c r="I21" s="51"/>
      <c r="J21" s="51"/>
    </row>
    <row r="22" spans="1:10" x14ac:dyDescent="0.3">
      <c r="D22" s="2" t="s">
        <v>5</v>
      </c>
      <c r="E22" s="2" t="s">
        <v>6</v>
      </c>
      <c r="F22" s="2" t="s">
        <v>7</v>
      </c>
      <c r="G22" s="2" t="s">
        <v>8</v>
      </c>
      <c r="H22" s="2" t="s">
        <v>9</v>
      </c>
      <c r="I22" s="2" t="s">
        <v>10</v>
      </c>
      <c r="J22" s="2" t="s">
        <v>11</v>
      </c>
    </row>
    <row r="23" spans="1:10" x14ac:dyDescent="0.3">
      <c r="D23" s="49" t="s">
        <v>12</v>
      </c>
      <c r="E23" s="50"/>
      <c r="F23" s="50"/>
      <c r="G23" s="50"/>
      <c r="H23" s="50"/>
      <c r="I23" s="50"/>
      <c r="J23" s="50"/>
    </row>
    <row r="24" spans="1:10" x14ac:dyDescent="0.3">
      <c r="D24" s="3" t="s">
        <v>13</v>
      </c>
      <c r="E24" s="1">
        <v>0</v>
      </c>
      <c r="F24" s="1">
        <v>421700</v>
      </c>
      <c r="G24" s="1">
        <v>1104350</v>
      </c>
      <c r="H24" s="1">
        <v>2439350</v>
      </c>
      <c r="I24" s="1">
        <v>4272900</v>
      </c>
      <c r="J24" s="1">
        <v>6945750</v>
      </c>
    </row>
    <row r="25" spans="1:10" x14ac:dyDescent="0.3">
      <c r="D25" s="3" t="s">
        <v>14</v>
      </c>
      <c r="E25" s="1">
        <v>0</v>
      </c>
      <c r="F25" s="1">
        <v>11100</v>
      </c>
      <c r="G25" s="1">
        <v>77400</v>
      </c>
      <c r="H25" s="1">
        <v>157300</v>
      </c>
      <c r="I25" s="1">
        <v>283300</v>
      </c>
      <c r="J25" s="1">
        <v>486400</v>
      </c>
    </row>
    <row r="26" spans="1:10" x14ac:dyDescent="0.3">
      <c r="D26" s="3" t="s">
        <v>15</v>
      </c>
      <c r="E26" s="1">
        <v>0</v>
      </c>
      <c r="F26" s="1">
        <v>204310.74718000001</v>
      </c>
      <c r="G26" s="1">
        <v>371578.43472000002</v>
      </c>
      <c r="H26" s="1">
        <v>699822.20982999995</v>
      </c>
      <c r="I26" s="1">
        <v>1322569.23801</v>
      </c>
      <c r="J26" s="1">
        <v>2077469.48181</v>
      </c>
    </row>
    <row r="27" spans="1:10" x14ac:dyDescent="0.3">
      <c r="D27" s="4" t="s">
        <v>16</v>
      </c>
      <c r="E27" s="5">
        <v>0</v>
      </c>
      <c r="F27" s="5">
        <v>206289</v>
      </c>
      <c r="G27" s="5">
        <v>655372</v>
      </c>
      <c r="H27" s="5">
        <v>1582228</v>
      </c>
      <c r="I27" s="5">
        <v>2667031</v>
      </c>
      <c r="J27" s="5">
        <v>4381881</v>
      </c>
    </row>
    <row r="28" spans="1:10" x14ac:dyDescent="0.3">
      <c r="D28" s="49" t="s">
        <v>17</v>
      </c>
      <c r="E28" s="50"/>
      <c r="F28" s="50"/>
      <c r="G28" s="50"/>
      <c r="H28" s="50"/>
      <c r="I28" s="50"/>
      <c r="J28" s="50"/>
    </row>
    <row r="29" spans="1:10" x14ac:dyDescent="0.3">
      <c r="D29" s="3" t="s">
        <v>18</v>
      </c>
      <c r="E29" s="1">
        <v>90000</v>
      </c>
      <c r="F29" s="1">
        <v>0</v>
      </c>
      <c r="G29" s="1">
        <v>30000</v>
      </c>
      <c r="H29" s="1">
        <v>1891052</v>
      </c>
      <c r="I29" s="1">
        <v>310146</v>
      </c>
      <c r="J29" s="1">
        <v>434694</v>
      </c>
    </row>
    <row r="30" spans="1:10" x14ac:dyDescent="0.3">
      <c r="D30" s="3" t="s">
        <v>19</v>
      </c>
      <c r="E30" s="1">
        <v>0</v>
      </c>
      <c r="F30" s="1">
        <v>46438.031560000003</v>
      </c>
      <c r="G30" s="1">
        <v>48157.896990000001</v>
      </c>
      <c r="H30" s="1">
        <v>59256.635269999999</v>
      </c>
      <c r="I30" s="1">
        <v>59156.493119999999</v>
      </c>
      <c r="J30" s="1">
        <v>72360.923559999996</v>
      </c>
    </row>
    <row r="31" spans="1:10" x14ac:dyDescent="0.3">
      <c r="D31" s="3" t="s">
        <v>20</v>
      </c>
      <c r="E31" s="1">
        <v>0</v>
      </c>
      <c r="F31" s="1">
        <v>5000</v>
      </c>
      <c r="G31" s="1">
        <v>99999.999989999997</v>
      </c>
      <c r="H31" s="1">
        <v>1050999.9984800001</v>
      </c>
      <c r="I31" s="1">
        <v>829065.01312000002</v>
      </c>
      <c r="J31" s="1">
        <v>743535.02049000002</v>
      </c>
    </row>
    <row r="32" spans="1:10" x14ac:dyDescent="0.3">
      <c r="D32" s="3" t="s">
        <v>21</v>
      </c>
      <c r="E32" s="1">
        <v>0</v>
      </c>
      <c r="F32" s="1">
        <v>94587</v>
      </c>
      <c r="G32" s="1">
        <v>158993</v>
      </c>
      <c r="H32" s="1">
        <v>281810</v>
      </c>
      <c r="I32" s="1">
        <v>257810</v>
      </c>
      <c r="J32" s="1">
        <v>301132</v>
      </c>
    </row>
    <row r="33" spans="4:10" x14ac:dyDescent="0.3">
      <c r="D33" s="3" t="s">
        <v>22</v>
      </c>
      <c r="E33" s="1">
        <v>0</v>
      </c>
      <c r="F33" s="1">
        <v>3000</v>
      </c>
      <c r="G33" s="1">
        <v>3000</v>
      </c>
      <c r="H33" s="1">
        <v>18601</v>
      </c>
      <c r="I33" s="1">
        <v>30700</v>
      </c>
      <c r="J33" s="1">
        <v>94126</v>
      </c>
    </row>
    <row r="34" spans="4:10" x14ac:dyDescent="0.3">
      <c r="D34" s="3" t="s">
        <v>23</v>
      </c>
      <c r="E34" s="1">
        <v>0</v>
      </c>
      <c r="F34" s="1">
        <v>40408</v>
      </c>
      <c r="G34" s="1">
        <v>138599</v>
      </c>
      <c r="H34" s="1">
        <v>192697</v>
      </c>
      <c r="I34" s="1">
        <v>296498</v>
      </c>
      <c r="J34" s="1">
        <v>507264</v>
      </c>
    </row>
    <row r="35" spans="4:10" x14ac:dyDescent="0.3">
      <c r="D35" s="3" t="s">
        <v>24</v>
      </c>
      <c r="E35" s="1">
        <v>200000</v>
      </c>
      <c r="F35" s="1">
        <v>198000</v>
      </c>
      <c r="G35" s="1">
        <v>196000</v>
      </c>
      <c r="H35" s="1">
        <v>207000</v>
      </c>
      <c r="I35" s="1">
        <v>136000</v>
      </c>
      <c r="J35" s="1">
        <v>136000</v>
      </c>
    </row>
    <row r="36" spans="4:10" x14ac:dyDescent="0.3">
      <c r="D36" s="3" t="s">
        <v>25</v>
      </c>
      <c r="E36" s="1">
        <v>0</v>
      </c>
      <c r="F36" s="1">
        <v>15000</v>
      </c>
      <c r="G36" s="1">
        <v>15000</v>
      </c>
      <c r="H36" s="1">
        <v>15000</v>
      </c>
      <c r="I36" s="1">
        <v>15000</v>
      </c>
      <c r="J36" s="1">
        <v>15000</v>
      </c>
    </row>
    <row r="37" spans="4:10" x14ac:dyDescent="0.3">
      <c r="D37" s="3" t="s">
        <v>26</v>
      </c>
      <c r="E37" s="1">
        <v>0</v>
      </c>
      <c r="F37" s="1">
        <v>5743.8914299999997</v>
      </c>
      <c r="G37" s="1">
        <v>11427.90019</v>
      </c>
      <c r="H37" s="1">
        <v>22236.783210000001</v>
      </c>
      <c r="I37" s="1">
        <v>34341.359640000002</v>
      </c>
      <c r="J37" s="1">
        <v>49306.497750000002</v>
      </c>
    </row>
    <row r="38" spans="4:10" x14ac:dyDescent="0.3">
      <c r="D38" s="3" t="s">
        <v>27</v>
      </c>
      <c r="E38" s="1">
        <v>0</v>
      </c>
      <c r="F38" s="1">
        <v>0</v>
      </c>
      <c r="G38" s="1">
        <v>783.15590999999995</v>
      </c>
      <c r="H38" s="1">
        <v>0</v>
      </c>
      <c r="I38" s="1">
        <v>0</v>
      </c>
      <c r="J38" s="1">
        <v>109549.74286</v>
      </c>
    </row>
    <row r="39" spans="4:10" x14ac:dyDescent="0.3">
      <c r="D39" s="3" t="s">
        <v>28</v>
      </c>
      <c r="E39" s="1">
        <v>0</v>
      </c>
      <c r="F39" s="1">
        <v>10000</v>
      </c>
      <c r="G39" s="1">
        <v>20000</v>
      </c>
      <c r="H39" s="1">
        <v>50000</v>
      </c>
      <c r="I39" s="1">
        <v>50000</v>
      </c>
      <c r="J39" s="1">
        <v>110000</v>
      </c>
    </row>
    <row r="40" spans="4:10" x14ac:dyDescent="0.3">
      <c r="D40" s="4" t="s">
        <v>29</v>
      </c>
      <c r="E40" s="5">
        <v>290000</v>
      </c>
      <c r="F40" s="5">
        <v>418177</v>
      </c>
      <c r="G40" s="5">
        <v>721961</v>
      </c>
      <c r="H40" s="5">
        <v>3788653</v>
      </c>
      <c r="I40" s="5">
        <v>2018717</v>
      </c>
      <c r="J40" s="5">
        <v>2572968</v>
      </c>
    </row>
    <row r="41" spans="4:10" x14ac:dyDescent="0.3">
      <c r="D41" s="4" t="s">
        <v>30</v>
      </c>
      <c r="E41" s="5">
        <v>-290000</v>
      </c>
      <c r="F41" s="5">
        <v>-211888</v>
      </c>
      <c r="G41" s="5">
        <v>-66589</v>
      </c>
      <c r="H41" s="5">
        <v>-2206426</v>
      </c>
      <c r="I41" s="5">
        <v>648314</v>
      </c>
      <c r="J41" s="5">
        <v>1808912</v>
      </c>
    </row>
    <row r="42" spans="4:10" x14ac:dyDescent="0.3">
      <c r="D42" s="49" t="s">
        <v>31</v>
      </c>
      <c r="E42" s="50"/>
      <c r="F42" s="50"/>
      <c r="G42" s="50"/>
      <c r="H42" s="50"/>
      <c r="I42" s="50"/>
      <c r="J42" s="50"/>
    </row>
    <row r="43" spans="4:10" x14ac:dyDescent="0.3">
      <c r="D43" s="3" t="s">
        <v>32</v>
      </c>
      <c r="E43" s="1">
        <v>0</v>
      </c>
      <c r="F43" s="1">
        <v>0</v>
      </c>
      <c r="G43" s="1">
        <v>0</v>
      </c>
      <c r="H43" s="1">
        <v>0</v>
      </c>
      <c r="I43" s="1">
        <v>0</v>
      </c>
      <c r="J43" s="1">
        <v>0</v>
      </c>
    </row>
    <row r="44" spans="4:10" x14ac:dyDescent="0.3">
      <c r="D44" s="3" t="s">
        <v>33</v>
      </c>
      <c r="E44" s="1">
        <v>0</v>
      </c>
      <c r="F44" s="1">
        <v>0</v>
      </c>
      <c r="G44" s="1">
        <v>0</v>
      </c>
      <c r="H44" s="1">
        <v>0</v>
      </c>
      <c r="I44" s="1">
        <v>0</v>
      </c>
      <c r="J44" s="1">
        <v>0</v>
      </c>
    </row>
    <row r="45" spans="4:10" x14ac:dyDescent="0.3">
      <c r="D45" s="4" t="s">
        <v>34</v>
      </c>
      <c r="E45" s="5">
        <v>-290000</v>
      </c>
      <c r="F45" s="5">
        <v>-211888</v>
      </c>
      <c r="G45" s="5">
        <v>-66589</v>
      </c>
      <c r="H45" s="5">
        <v>-2206426</v>
      </c>
      <c r="I45" s="5">
        <v>648314</v>
      </c>
      <c r="J45" s="5">
        <v>1808912</v>
      </c>
    </row>
    <row r="46" spans="4:10" x14ac:dyDescent="0.3">
      <c r="D46" s="3" t="s">
        <v>35</v>
      </c>
      <c r="E46" s="1">
        <v>5550</v>
      </c>
      <c r="F46" s="1">
        <v>2550</v>
      </c>
      <c r="G46" s="1">
        <v>2550</v>
      </c>
      <c r="H46" s="1">
        <v>0</v>
      </c>
      <c r="I46" s="1">
        <v>0</v>
      </c>
      <c r="J46" s="1">
        <v>0</v>
      </c>
    </row>
    <row r="47" spans="4:10" x14ac:dyDescent="0.3">
      <c r="D47" s="3" t="s">
        <v>36</v>
      </c>
      <c r="E47" s="1">
        <v>0</v>
      </c>
      <c r="F47" s="1">
        <v>0</v>
      </c>
      <c r="G47" s="1">
        <v>0</v>
      </c>
      <c r="H47" s="1">
        <v>0</v>
      </c>
      <c r="I47" s="1">
        <v>0</v>
      </c>
      <c r="J47" s="1">
        <v>0</v>
      </c>
    </row>
    <row r="48" spans="4:10" x14ac:dyDescent="0.3">
      <c r="D48" s="4" t="s">
        <v>37</v>
      </c>
      <c r="E48" s="5">
        <v>-284450</v>
      </c>
      <c r="F48" s="5">
        <v>-209338</v>
      </c>
      <c r="G48" s="5">
        <v>-64039</v>
      </c>
      <c r="H48" s="5">
        <v>-2206426</v>
      </c>
      <c r="I48" s="5">
        <v>648314</v>
      </c>
      <c r="J48" s="5">
        <v>1808912</v>
      </c>
    </row>
    <row r="49" spans="1:10" x14ac:dyDescent="0.3">
      <c r="D49" s="3" t="s">
        <v>38</v>
      </c>
      <c r="E49" s="1">
        <v>0</v>
      </c>
      <c r="F49" s="1">
        <v>0</v>
      </c>
      <c r="G49" s="1">
        <v>0</v>
      </c>
      <c r="H49" s="1">
        <v>0</v>
      </c>
      <c r="I49" s="1">
        <v>648313.89610999997</v>
      </c>
      <c r="J49" s="1">
        <v>1808912.3335299999</v>
      </c>
    </row>
    <row r="50" spans="1:10" x14ac:dyDescent="0.3">
      <c r="D50" s="4" t="s">
        <v>39</v>
      </c>
      <c r="E50" s="5">
        <v>0</v>
      </c>
      <c r="F50" s="5">
        <v>0</v>
      </c>
      <c r="G50" s="5">
        <v>0</v>
      </c>
      <c r="H50" s="5">
        <v>0</v>
      </c>
      <c r="I50" s="5">
        <v>0</v>
      </c>
      <c r="J50" s="5">
        <v>0</v>
      </c>
    </row>
    <row r="51" spans="1:10" x14ac:dyDescent="0.3">
      <c r="D51" s="3" t="s">
        <v>40</v>
      </c>
      <c r="E51" s="1">
        <v>0</v>
      </c>
      <c r="F51" s="1">
        <v>0</v>
      </c>
      <c r="G51" s="1">
        <v>0</v>
      </c>
      <c r="H51" s="1">
        <v>0</v>
      </c>
      <c r="I51" s="1">
        <v>0</v>
      </c>
      <c r="J51" s="1">
        <v>0</v>
      </c>
    </row>
    <row r="52" spans="1:10" x14ac:dyDescent="0.3">
      <c r="D52" s="4" t="s">
        <v>41</v>
      </c>
      <c r="E52" s="5">
        <v>-284450</v>
      </c>
      <c r="F52" s="5">
        <v>-209337.67016000001</v>
      </c>
      <c r="G52" s="5">
        <v>-64039.387790000001</v>
      </c>
      <c r="H52" s="5">
        <v>-2206425.6267900001</v>
      </c>
      <c r="I52" s="5">
        <v>648313.89610999997</v>
      </c>
      <c r="J52" s="5">
        <v>1808912.3335299999</v>
      </c>
    </row>
    <row r="53" spans="1:10" x14ac:dyDescent="0.3">
      <c r="D53" s="7" t="s">
        <v>42</v>
      </c>
      <c r="E53" s="5">
        <v>-18.963329999999999</v>
      </c>
      <c r="F53" s="5">
        <v>-10.46688</v>
      </c>
      <c r="G53" s="5">
        <v>-2.5615800000000002</v>
      </c>
      <c r="H53" s="5">
        <v>-44.128509999999999</v>
      </c>
      <c r="I53" s="5">
        <v>12.966279999999999</v>
      </c>
      <c r="J53" s="8">
        <v>36.178249999999998</v>
      </c>
    </row>
    <row r="54" spans="1:10" x14ac:dyDescent="0.3">
      <c r="D54" s="6" t="s">
        <v>43</v>
      </c>
      <c r="E54" s="1"/>
      <c r="F54" s="1"/>
      <c r="G54" s="1"/>
      <c r="H54" s="1"/>
      <c r="I54" s="1"/>
      <c r="J54" s="1"/>
    </row>
    <row r="55" spans="1:10" x14ac:dyDescent="0.3">
      <c r="D55" t="s">
        <v>44</v>
      </c>
    </row>
    <row r="58" spans="1:10" x14ac:dyDescent="0.3">
      <c r="A58" t="s">
        <v>45</v>
      </c>
    </row>
    <row r="60" spans="1:10" x14ac:dyDescent="0.3">
      <c r="A60" t="s">
        <v>46</v>
      </c>
      <c r="C60" t="s">
        <v>47</v>
      </c>
      <c r="E60" s="15">
        <v>29</v>
      </c>
    </row>
    <row r="61" spans="1:10" x14ac:dyDescent="0.3">
      <c r="A61" t="s">
        <v>48</v>
      </c>
      <c r="C61" t="s">
        <v>49</v>
      </c>
      <c r="E61" s="16">
        <v>10</v>
      </c>
      <c r="G61" t="s">
        <v>50</v>
      </c>
    </row>
    <row r="62" spans="1:10" x14ac:dyDescent="0.3">
      <c r="E62" s="17"/>
      <c r="G62" s="41" t="s">
        <v>140</v>
      </c>
    </row>
    <row r="63" spans="1:10" x14ac:dyDescent="0.3">
      <c r="A63" t="s">
        <v>51</v>
      </c>
      <c r="C63" t="s">
        <v>52</v>
      </c>
      <c r="E63" s="18">
        <f>E60*E61</f>
        <v>290</v>
      </c>
      <c r="G63" t="s">
        <v>53</v>
      </c>
    </row>
    <row r="65" spans="1:16" x14ac:dyDescent="0.3">
      <c r="A65" t="s">
        <v>54</v>
      </c>
    </row>
    <row r="66" spans="1:16" ht="15.6" x14ac:dyDescent="0.3">
      <c r="K66" s="43"/>
      <c r="L66" s="43"/>
      <c r="M66" s="43"/>
      <c r="N66" s="43"/>
      <c r="O66" s="43"/>
    </row>
    <row r="67" spans="1:16" ht="17.399999999999999" x14ac:dyDescent="0.3">
      <c r="D67" s="12" t="s">
        <v>55</v>
      </c>
      <c r="E67" s="11"/>
      <c r="F67" s="11"/>
      <c r="G67" s="11"/>
      <c r="H67" s="11"/>
      <c r="I67" s="11"/>
      <c r="K67" s="43"/>
      <c r="L67" s="43"/>
      <c r="M67" s="43"/>
      <c r="N67" s="43"/>
      <c r="O67" s="44"/>
      <c r="P67" s="1"/>
    </row>
    <row r="68" spans="1:16" x14ac:dyDescent="0.3">
      <c r="D68" s="13" t="s">
        <v>56</v>
      </c>
      <c r="E68" s="13" t="s">
        <v>57</v>
      </c>
      <c r="F68" s="13" t="s">
        <v>58</v>
      </c>
      <c r="G68" s="13" t="s">
        <v>59</v>
      </c>
      <c r="H68" s="13" t="s">
        <v>60</v>
      </c>
      <c r="I68" s="13" t="s">
        <v>61</v>
      </c>
      <c r="K68" s="2"/>
      <c r="L68" s="2"/>
      <c r="M68" s="2"/>
      <c r="N68" s="2"/>
      <c r="O68" s="2"/>
      <c r="P68" s="2"/>
    </row>
    <row r="69" spans="1:16" ht="17.399999999999999" x14ac:dyDescent="0.3">
      <c r="D69" s="14" t="s">
        <v>62</v>
      </c>
      <c r="E69" s="14" t="s">
        <v>63</v>
      </c>
      <c r="F69" s="11">
        <v>15000</v>
      </c>
      <c r="G69" s="11">
        <v>100</v>
      </c>
      <c r="H69" s="11">
        <v>1500000</v>
      </c>
      <c r="I69" s="11">
        <v>1</v>
      </c>
      <c r="K69" s="45"/>
      <c r="L69" s="1"/>
      <c r="M69" s="1"/>
      <c r="N69" s="1"/>
      <c r="O69" s="1"/>
      <c r="P69" s="1"/>
    </row>
    <row r="70" spans="1:16" x14ac:dyDescent="0.3">
      <c r="D70" s="14" t="s">
        <v>62</v>
      </c>
      <c r="E70" s="14" t="s">
        <v>63</v>
      </c>
      <c r="F70" s="11">
        <v>5000</v>
      </c>
      <c r="G70" s="11">
        <v>100</v>
      </c>
      <c r="H70" s="11">
        <v>500000</v>
      </c>
      <c r="I70" s="11">
        <v>2</v>
      </c>
      <c r="K70" s="2"/>
      <c r="L70" s="2"/>
      <c r="M70" s="2"/>
      <c r="N70" s="2"/>
      <c r="O70" s="2"/>
      <c r="P70" s="2"/>
    </row>
    <row r="71" spans="1:16" x14ac:dyDescent="0.3">
      <c r="D71" s="14" t="s">
        <v>62</v>
      </c>
      <c r="E71" s="14" t="s">
        <v>63</v>
      </c>
      <c r="F71" s="11">
        <v>5000</v>
      </c>
      <c r="G71" s="11">
        <v>100</v>
      </c>
      <c r="H71" s="11">
        <v>500000</v>
      </c>
      <c r="I71" s="11">
        <v>3</v>
      </c>
      <c r="K71" s="3"/>
      <c r="L71" s="3"/>
      <c r="M71" s="1"/>
      <c r="N71" s="1"/>
      <c r="O71" s="1"/>
      <c r="P71" s="1"/>
    </row>
    <row r="72" spans="1:16" x14ac:dyDescent="0.3">
      <c r="D72" s="14" t="s">
        <v>62</v>
      </c>
      <c r="E72" s="14" t="s">
        <v>64</v>
      </c>
      <c r="F72" s="11">
        <v>25000</v>
      </c>
      <c r="G72" s="11">
        <v>100</v>
      </c>
      <c r="H72" s="11">
        <v>2500000</v>
      </c>
      <c r="I72" s="11">
        <v>4</v>
      </c>
      <c r="K72" s="3"/>
      <c r="L72" s="3"/>
      <c r="M72" s="1"/>
      <c r="N72" s="1"/>
      <c r="O72" s="1"/>
      <c r="P72" s="1"/>
    </row>
    <row r="73" spans="1:16" x14ac:dyDescent="0.3">
      <c r="F73" s="42">
        <f>SUM(F69:F72)</f>
        <v>50000</v>
      </c>
      <c r="H73" s="42">
        <f>SUM(H69:H72)</f>
        <v>5000000</v>
      </c>
      <c r="K73" s="3"/>
      <c r="L73" s="3"/>
      <c r="M73" s="1"/>
      <c r="N73" s="1"/>
      <c r="O73" s="1"/>
      <c r="P73" s="1"/>
    </row>
    <row r="74" spans="1:16" x14ac:dyDescent="0.3">
      <c r="D74" s="46" t="s">
        <v>141</v>
      </c>
      <c r="E74" s="47"/>
      <c r="F74" s="48"/>
      <c r="G74" s="47"/>
      <c r="H74" s="48"/>
      <c r="K74" s="3"/>
      <c r="L74" s="3"/>
      <c r="M74" s="1"/>
      <c r="N74" s="1"/>
      <c r="O74" s="1"/>
      <c r="P74" s="1"/>
    </row>
    <row r="75" spans="1:16" x14ac:dyDescent="0.3">
      <c r="K75" s="3"/>
      <c r="L75" s="3"/>
      <c r="M75" s="1"/>
      <c r="N75" s="1"/>
      <c r="O75" s="1"/>
      <c r="P75" s="1"/>
    </row>
    <row r="76" spans="1:16" x14ac:dyDescent="0.3">
      <c r="B76" t="s">
        <v>65</v>
      </c>
      <c r="K76" s="3"/>
      <c r="L76" s="3"/>
      <c r="M76" s="1"/>
      <c r="N76" s="1"/>
      <c r="O76" s="1"/>
      <c r="P76" s="1"/>
    </row>
    <row r="77" spans="1:16" x14ac:dyDescent="0.3">
      <c r="M77" s="42"/>
      <c r="O77" s="42"/>
    </row>
    <row r="78" spans="1:16" x14ac:dyDescent="0.3">
      <c r="D78" t="s">
        <v>66</v>
      </c>
      <c r="F78" s="19">
        <f>SUM(F69:F72)</f>
        <v>50000</v>
      </c>
    </row>
    <row r="79" spans="1:16" x14ac:dyDescent="0.3">
      <c r="D79" t="s">
        <v>139</v>
      </c>
      <c r="H79" s="27">
        <f>SUM(H69:H72)</f>
        <v>5000000</v>
      </c>
    </row>
    <row r="81" spans="1:14" x14ac:dyDescent="0.3">
      <c r="A81" t="s">
        <v>137</v>
      </c>
      <c r="E81" s="18">
        <f>E63</f>
        <v>290</v>
      </c>
    </row>
    <row r="82" spans="1:14" x14ac:dyDescent="0.3">
      <c r="B82" t="s">
        <v>67</v>
      </c>
      <c r="E82" s="20">
        <v>50000</v>
      </c>
    </row>
    <row r="83" spans="1:14" ht="16.2" x14ac:dyDescent="0.45">
      <c r="B83" t="s">
        <v>68</v>
      </c>
      <c r="E83" s="22">
        <f>E81*E82</f>
        <v>14500000</v>
      </c>
      <c r="G83" t="s">
        <v>92</v>
      </c>
    </row>
    <row r="87" spans="1:14" ht="17.399999999999999" x14ac:dyDescent="0.3">
      <c r="J87" s="23" t="s">
        <v>69</v>
      </c>
      <c r="K87" s="1"/>
      <c r="L87" s="1"/>
      <c r="M87" s="1"/>
      <c r="N87" s="1"/>
    </row>
    <row r="88" spans="1:14" x14ac:dyDescent="0.3">
      <c r="J88" s="24" t="s">
        <v>70</v>
      </c>
      <c r="K88" s="24" t="s">
        <v>71</v>
      </c>
      <c r="L88" s="24" t="s">
        <v>72</v>
      </c>
      <c r="M88" s="24" t="s">
        <v>73</v>
      </c>
      <c r="N88" s="24" t="s">
        <v>74</v>
      </c>
    </row>
    <row r="89" spans="1:14" x14ac:dyDescent="0.3">
      <c r="J89" s="3" t="s">
        <v>75</v>
      </c>
      <c r="K89" s="25">
        <v>1.8462921657708999</v>
      </c>
      <c r="L89" s="26">
        <v>19.237191773881001</v>
      </c>
      <c r="M89" s="25">
        <v>8.6966046090357008</v>
      </c>
      <c r="N89" s="26">
        <v>19.237191773881001</v>
      </c>
    </row>
    <row r="90" spans="1:14" x14ac:dyDescent="0.3">
      <c r="J90" s="3" t="s">
        <v>76</v>
      </c>
      <c r="K90" s="25">
        <v>20.503722499999999</v>
      </c>
      <c r="L90" s="26">
        <v>40.494697500000001</v>
      </c>
      <c r="M90" s="25">
        <v>31.532230999999999</v>
      </c>
      <c r="N90" s="26">
        <v>40.494697500000001</v>
      </c>
    </row>
    <row r="91" spans="1:14" x14ac:dyDescent="0.3">
      <c r="J91" s="3" t="s">
        <v>77</v>
      </c>
      <c r="K91" s="25">
        <v>0.12703249999999999</v>
      </c>
      <c r="L91" s="25">
        <v>0.26112999999999997</v>
      </c>
      <c r="M91" s="25">
        <v>0.195073</v>
      </c>
      <c r="N91" s="25">
        <v>0.24875</v>
      </c>
    </row>
    <row r="92" spans="1:14" x14ac:dyDescent="0.3">
      <c r="J92" s="3" t="s">
        <v>78</v>
      </c>
      <c r="K92" s="25">
        <v>0.74375000000000002</v>
      </c>
      <c r="L92" s="25">
        <v>0.791875</v>
      </c>
      <c r="M92" s="25">
        <v>0.75924999999999998</v>
      </c>
      <c r="N92" s="25">
        <v>0.74375000000000002</v>
      </c>
    </row>
    <row r="93" spans="1:14" x14ac:dyDescent="0.3">
      <c r="J93" s="3" t="s">
        <v>79</v>
      </c>
      <c r="K93" s="25">
        <v>4.3407999999999998</v>
      </c>
      <c r="L93" s="25">
        <v>5.4798</v>
      </c>
      <c r="M93" s="25">
        <v>4.8889579999999997</v>
      </c>
      <c r="N93" s="25">
        <v>5.4798</v>
      </c>
    </row>
    <row r="94" spans="1:14" x14ac:dyDescent="0.3">
      <c r="J94" s="3" t="s">
        <v>80</v>
      </c>
      <c r="K94" s="25">
        <v>0.77205000000000001</v>
      </c>
      <c r="L94" s="25">
        <v>1.0543100000000001</v>
      </c>
      <c r="M94" s="25">
        <v>0.94328800000000002</v>
      </c>
      <c r="N94" s="25">
        <v>0.93859000000000004</v>
      </c>
    </row>
    <row r="95" spans="1:14" x14ac:dyDescent="0.3">
      <c r="J95" s="3" t="s">
        <v>81</v>
      </c>
      <c r="K95" s="25">
        <v>0.75648499999999996</v>
      </c>
      <c r="L95" s="25">
        <v>0.87929000000000002</v>
      </c>
      <c r="M95" s="25">
        <v>0.81403999999999999</v>
      </c>
      <c r="N95" s="25">
        <v>0.87929000000000002</v>
      </c>
    </row>
    <row r="96" spans="1:14" x14ac:dyDescent="0.3">
      <c r="J96" s="3" t="s">
        <v>82</v>
      </c>
      <c r="K96" s="25">
        <v>0.74858749999999996</v>
      </c>
      <c r="L96" s="25">
        <v>1.0776275</v>
      </c>
      <c r="M96" s="25">
        <v>0.89983800000000003</v>
      </c>
      <c r="N96" s="25">
        <v>1.0776275</v>
      </c>
    </row>
    <row r="97" spans="1:14" x14ac:dyDescent="0.3">
      <c r="J97" s="3" t="s">
        <v>83</v>
      </c>
      <c r="K97" s="25">
        <v>0.62101499999999998</v>
      </c>
      <c r="L97" s="25">
        <v>0.73030499999999998</v>
      </c>
      <c r="M97" s="25">
        <v>0.66184350000000003</v>
      </c>
      <c r="N97" s="25">
        <v>0.73030499999999998</v>
      </c>
    </row>
    <row r="98" spans="1:14" x14ac:dyDescent="0.3">
      <c r="J98" s="3" t="s">
        <v>84</v>
      </c>
      <c r="K98" s="25">
        <v>1</v>
      </c>
      <c r="L98" s="25">
        <v>1</v>
      </c>
      <c r="M98" s="25">
        <v>1</v>
      </c>
      <c r="N98" s="25">
        <v>1</v>
      </c>
    </row>
    <row r="99" spans="1:14" x14ac:dyDescent="0.3">
      <c r="J99" s="3" t="s">
        <v>85</v>
      </c>
      <c r="K99" s="25">
        <v>0.6570975</v>
      </c>
      <c r="L99" s="25">
        <v>0.72255499999999995</v>
      </c>
      <c r="M99" s="25">
        <v>0.69328350000000005</v>
      </c>
      <c r="N99" s="25">
        <v>0.72145250000000005</v>
      </c>
    </row>
    <row r="100" spans="1:14" x14ac:dyDescent="0.3">
      <c r="A100" t="s">
        <v>87</v>
      </c>
    </row>
    <row r="102" spans="1:14" x14ac:dyDescent="0.3">
      <c r="A102" t="s">
        <v>86</v>
      </c>
    </row>
    <row r="104" spans="1:14" x14ac:dyDescent="0.3">
      <c r="A104" t="s">
        <v>88</v>
      </c>
    </row>
    <row r="106" spans="1:14" x14ac:dyDescent="0.3">
      <c r="A106" t="s">
        <v>89</v>
      </c>
      <c r="G106" s="10">
        <f>E83</f>
        <v>14500000</v>
      </c>
    </row>
    <row r="108" spans="1:14" x14ac:dyDescent="0.3">
      <c r="A108" t="s">
        <v>90</v>
      </c>
      <c r="G108" s="10">
        <f>H79</f>
        <v>5000000</v>
      </c>
    </row>
    <row r="110" spans="1:14" x14ac:dyDescent="0.3">
      <c r="A110" t="s">
        <v>93</v>
      </c>
    </row>
    <row r="112" spans="1:14" x14ac:dyDescent="0.3">
      <c r="D112" t="s">
        <v>142</v>
      </c>
      <c r="E112" s="10">
        <f>G106-G108</f>
        <v>9500000</v>
      </c>
      <c r="G112" t="s">
        <v>96</v>
      </c>
    </row>
    <row r="114" spans="4:7" x14ac:dyDescent="0.3">
      <c r="D114" t="s">
        <v>143</v>
      </c>
      <c r="E114">
        <f>E112/G108</f>
        <v>1.9</v>
      </c>
      <c r="G114" t="s">
        <v>97</v>
      </c>
    </row>
    <row r="116" spans="4:7" x14ac:dyDescent="0.3">
      <c r="D116" t="s">
        <v>144</v>
      </c>
      <c r="E116" s="28">
        <f>E114</f>
        <v>1.9</v>
      </c>
      <c r="G116" t="s">
        <v>99</v>
      </c>
    </row>
  </sheetData>
  <mergeCells count="4">
    <mergeCell ref="D21:J21"/>
    <mergeCell ref="D23:J23"/>
    <mergeCell ref="D28:J28"/>
    <mergeCell ref="D42:J42"/>
  </mergeCells>
  <hyperlinks>
    <hyperlink ref="G62" r:id="rId1" display="https://wgu.hosted.panopto.com/Panopto/Pages/Viewer.aspx?id=40475016-7e5f-447f-bfe4-ab6e01690d3c" xr:uid="{50577517-A999-4BF2-9734-E220FC08E1FA}"/>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6"/>
  <sheetViews>
    <sheetView topLeftCell="A82" workbookViewId="0">
      <selection activeCell="D95" sqref="D95"/>
    </sheetView>
  </sheetViews>
  <sheetFormatPr defaultRowHeight="14.4" x14ac:dyDescent="0.3"/>
  <cols>
    <col min="1" max="1" width="31.77734375" bestFit="1" customWidth="1"/>
    <col min="4" max="4" width="17.6640625" customWidth="1"/>
    <col min="5" max="5" width="14.109375" customWidth="1"/>
    <col min="6" max="6" width="9.77734375" bestFit="1" customWidth="1"/>
    <col min="7" max="7" width="13.6640625" bestFit="1" customWidth="1"/>
    <col min="8" max="8" width="12.21875" customWidth="1"/>
    <col min="12" max="12" width="12.109375" bestFit="1" customWidth="1"/>
  </cols>
  <sheetData>
    <row r="1" spans="1:7" x14ac:dyDescent="0.3">
      <c r="A1" s="36" t="s">
        <v>100</v>
      </c>
    </row>
    <row r="3" spans="1:7" x14ac:dyDescent="0.3">
      <c r="A3" t="s">
        <v>138</v>
      </c>
    </row>
    <row r="4" spans="1:7" x14ac:dyDescent="0.3">
      <c r="A4" t="s">
        <v>101</v>
      </c>
    </row>
    <row r="5" spans="1:7" x14ac:dyDescent="0.3">
      <c r="A5" t="s">
        <v>102</v>
      </c>
    </row>
    <row r="7" spans="1:7" ht="17.399999999999999" x14ac:dyDescent="0.3">
      <c r="A7" s="54" t="s">
        <v>4</v>
      </c>
      <c r="B7" s="54"/>
      <c r="C7" s="54"/>
      <c r="D7" s="54"/>
      <c r="E7" s="54"/>
      <c r="F7" s="54"/>
      <c r="G7" s="54"/>
    </row>
    <row r="8" spans="1:7" x14ac:dyDescent="0.3">
      <c r="A8" s="24" t="s">
        <v>5</v>
      </c>
      <c r="B8" s="24" t="s">
        <v>6</v>
      </c>
      <c r="C8" s="24" t="s">
        <v>7</v>
      </c>
      <c r="D8" s="24" t="s">
        <v>8</v>
      </c>
      <c r="E8" s="24" t="s">
        <v>9</v>
      </c>
      <c r="F8" s="24" t="s">
        <v>10</v>
      </c>
      <c r="G8" s="24" t="s">
        <v>11</v>
      </c>
    </row>
    <row r="9" spans="1:7" x14ac:dyDescent="0.3">
      <c r="A9" s="53" t="s">
        <v>12</v>
      </c>
      <c r="B9" s="50"/>
      <c r="C9" s="50"/>
      <c r="D9" s="50"/>
      <c r="E9" s="50"/>
      <c r="F9" s="50"/>
      <c r="G9" s="50"/>
    </row>
    <row r="10" spans="1:7" x14ac:dyDescent="0.3">
      <c r="A10" s="3" t="s">
        <v>13</v>
      </c>
      <c r="B10" s="1">
        <v>0</v>
      </c>
      <c r="C10" s="1">
        <v>125675</v>
      </c>
      <c r="D10" s="1">
        <v>346328</v>
      </c>
      <c r="E10" s="1">
        <v>507153</v>
      </c>
      <c r="F10" s="1">
        <v>780492</v>
      </c>
      <c r="G10" s="1">
        <v>802155</v>
      </c>
    </row>
    <row r="11" spans="1:7" x14ac:dyDescent="0.3">
      <c r="A11" s="3" t="s">
        <v>14</v>
      </c>
      <c r="B11" s="1">
        <v>0</v>
      </c>
      <c r="C11" s="1">
        <v>2950</v>
      </c>
      <c r="D11" s="1">
        <v>5140</v>
      </c>
      <c r="E11" s="1">
        <v>10300</v>
      </c>
      <c r="F11" s="1">
        <v>14850</v>
      </c>
      <c r="G11" s="1">
        <v>3780</v>
      </c>
    </row>
    <row r="12" spans="1:7" x14ac:dyDescent="0.3">
      <c r="A12" s="3" t="s">
        <v>15</v>
      </c>
      <c r="B12" s="1">
        <v>0</v>
      </c>
      <c r="C12" s="1">
        <v>102684.23332</v>
      </c>
      <c r="D12" s="1">
        <v>200426.53049999999</v>
      </c>
      <c r="E12" s="1">
        <v>161138.35798</v>
      </c>
      <c r="F12" s="1">
        <v>232378.51243999999</v>
      </c>
      <c r="G12" s="1">
        <v>248810.98759</v>
      </c>
    </row>
    <row r="13" spans="1:7" x14ac:dyDescent="0.3">
      <c r="A13" s="29" t="s">
        <v>16</v>
      </c>
      <c r="B13" s="30">
        <v>0</v>
      </c>
      <c r="C13" s="30">
        <v>20041</v>
      </c>
      <c r="D13" s="30">
        <v>140761</v>
      </c>
      <c r="E13" s="30">
        <v>335715</v>
      </c>
      <c r="F13" s="30">
        <v>533263</v>
      </c>
      <c r="G13" s="30">
        <v>549564</v>
      </c>
    </row>
    <row r="14" spans="1:7" x14ac:dyDescent="0.3">
      <c r="A14" s="53" t="s">
        <v>17</v>
      </c>
      <c r="B14" s="50"/>
      <c r="C14" s="50"/>
      <c r="D14" s="50"/>
      <c r="E14" s="50"/>
      <c r="F14" s="50"/>
      <c r="G14" s="50"/>
    </row>
    <row r="15" spans="1:7" x14ac:dyDescent="0.3">
      <c r="A15" s="3" t="s">
        <v>18</v>
      </c>
      <c r="B15" s="1">
        <v>30000</v>
      </c>
      <c r="C15" s="1">
        <v>30000</v>
      </c>
      <c r="D15" s="1">
        <v>30000</v>
      </c>
      <c r="E15" s="1">
        <v>699286</v>
      </c>
      <c r="F15" s="1">
        <v>755940</v>
      </c>
      <c r="G15" s="1">
        <v>596149</v>
      </c>
    </row>
    <row r="16" spans="1:7" x14ac:dyDescent="0.3">
      <c r="A16" s="3" t="s">
        <v>19</v>
      </c>
      <c r="B16" s="1">
        <v>0</v>
      </c>
      <c r="C16" s="1">
        <v>39789.1348</v>
      </c>
      <c r="D16" s="1">
        <v>31877.420849999999</v>
      </c>
      <c r="E16" s="1">
        <v>15482.7495</v>
      </c>
      <c r="F16" s="1">
        <v>19747.658459999999</v>
      </c>
      <c r="G16" s="1">
        <v>19245.760549999999</v>
      </c>
    </row>
    <row r="17" spans="1:7" x14ac:dyDescent="0.3">
      <c r="A17" s="3" t="s">
        <v>20</v>
      </c>
      <c r="B17" s="1">
        <v>0</v>
      </c>
      <c r="C17" s="1">
        <v>5000.0000099999997</v>
      </c>
      <c r="D17" s="1">
        <v>19999.99999</v>
      </c>
      <c r="E17" s="1">
        <v>327499.99832000001</v>
      </c>
      <c r="F17" s="1">
        <v>261975.00855999999</v>
      </c>
      <c r="G17" s="1">
        <v>184549.99992999999</v>
      </c>
    </row>
    <row r="18" spans="1:7" x14ac:dyDescent="0.3">
      <c r="A18" s="3" t="s">
        <v>21</v>
      </c>
      <c r="B18" s="1">
        <v>0</v>
      </c>
      <c r="C18" s="1">
        <v>33000</v>
      </c>
      <c r="D18" s="1">
        <v>33000</v>
      </c>
      <c r="E18" s="1">
        <v>123000</v>
      </c>
      <c r="F18" s="1">
        <v>76000</v>
      </c>
      <c r="G18" s="1">
        <v>90294</v>
      </c>
    </row>
    <row r="19" spans="1:7" x14ac:dyDescent="0.3">
      <c r="A19" s="3" t="s">
        <v>22</v>
      </c>
      <c r="B19" s="1">
        <v>0</v>
      </c>
      <c r="C19" s="1">
        <v>1000</v>
      </c>
      <c r="D19" s="1">
        <v>1000</v>
      </c>
      <c r="E19" s="1">
        <v>14696</v>
      </c>
      <c r="F19" s="1">
        <v>24026</v>
      </c>
      <c r="G19" s="1">
        <v>26000</v>
      </c>
    </row>
    <row r="20" spans="1:7" x14ac:dyDescent="0.3">
      <c r="A20" s="3" t="s">
        <v>23</v>
      </c>
      <c r="B20" s="1">
        <v>0</v>
      </c>
      <c r="C20" s="1">
        <v>23587</v>
      </c>
      <c r="D20" s="1">
        <v>55939</v>
      </c>
      <c r="E20" s="1">
        <v>101682</v>
      </c>
      <c r="F20" s="1">
        <v>107726</v>
      </c>
      <c r="G20" s="1">
        <v>135995</v>
      </c>
    </row>
    <row r="21" spans="1:7" x14ac:dyDescent="0.3">
      <c r="A21" s="3" t="s">
        <v>24</v>
      </c>
      <c r="B21" s="1">
        <v>84000</v>
      </c>
      <c r="C21" s="1">
        <v>103000</v>
      </c>
      <c r="D21" s="1">
        <v>30000</v>
      </c>
      <c r="E21" s="1">
        <v>30000</v>
      </c>
      <c r="F21" s="1">
        <v>230000</v>
      </c>
      <c r="G21" s="1">
        <v>228000</v>
      </c>
    </row>
    <row r="22" spans="1:7" x14ac:dyDescent="0.3">
      <c r="A22" s="3" t="s">
        <v>25</v>
      </c>
      <c r="B22" s="1">
        <v>0</v>
      </c>
      <c r="C22" s="1">
        <v>15000</v>
      </c>
      <c r="D22" s="1">
        <v>15000</v>
      </c>
      <c r="E22" s="1">
        <v>0</v>
      </c>
      <c r="F22" s="1">
        <v>0</v>
      </c>
      <c r="G22" s="1">
        <v>15000</v>
      </c>
    </row>
    <row r="23" spans="1:7" x14ac:dyDescent="0.3">
      <c r="A23" s="3" t="s">
        <v>26</v>
      </c>
      <c r="B23" s="1">
        <v>0</v>
      </c>
      <c r="C23" s="1">
        <v>4189.38627</v>
      </c>
      <c r="D23" s="1">
        <v>8047.47714</v>
      </c>
      <c r="E23" s="1">
        <v>5871.0092400000003</v>
      </c>
      <c r="F23" s="1">
        <v>8472.2159699999993</v>
      </c>
      <c r="G23" s="1">
        <v>7307.9513500000003</v>
      </c>
    </row>
    <row r="24" spans="1:7" x14ac:dyDescent="0.3">
      <c r="A24" s="3" t="s">
        <v>27</v>
      </c>
      <c r="B24" s="1">
        <v>0</v>
      </c>
      <c r="C24" s="1">
        <v>33305.747139999999</v>
      </c>
      <c r="D24" s="1">
        <v>102243.76007999999</v>
      </c>
      <c r="E24" s="1">
        <v>178770.40912999999</v>
      </c>
      <c r="F24" s="1">
        <v>190694.93582000001</v>
      </c>
      <c r="G24" s="1">
        <v>316268.14254999999</v>
      </c>
    </row>
    <row r="25" spans="1:7" x14ac:dyDescent="0.3">
      <c r="A25" s="3" t="s">
        <v>28</v>
      </c>
      <c r="B25" s="1">
        <v>0</v>
      </c>
      <c r="C25" s="1">
        <v>20000</v>
      </c>
      <c r="D25" s="1">
        <v>50000</v>
      </c>
      <c r="E25" s="1">
        <v>60000</v>
      </c>
      <c r="F25" s="1">
        <v>110000</v>
      </c>
      <c r="G25" s="1">
        <v>120000</v>
      </c>
    </row>
    <row r="26" spans="1:7" x14ac:dyDescent="0.3">
      <c r="A26" s="29" t="s">
        <v>29</v>
      </c>
      <c r="B26" s="30">
        <v>114000</v>
      </c>
      <c r="C26" s="30">
        <v>307871</v>
      </c>
      <c r="D26" s="30">
        <v>377108</v>
      </c>
      <c r="E26" s="30">
        <v>1556288</v>
      </c>
      <c r="F26" s="30">
        <v>1784582</v>
      </c>
      <c r="G26" s="30">
        <v>1738810</v>
      </c>
    </row>
    <row r="27" spans="1:7" x14ac:dyDescent="0.3">
      <c r="A27" s="29" t="s">
        <v>30</v>
      </c>
      <c r="B27" s="30">
        <v>-114000</v>
      </c>
      <c r="C27" s="30">
        <v>-287831</v>
      </c>
      <c r="D27" s="30">
        <v>-236346</v>
      </c>
      <c r="E27" s="30">
        <v>-1220574</v>
      </c>
      <c r="F27" s="30">
        <v>-1251318</v>
      </c>
      <c r="G27" s="30">
        <v>-1189246</v>
      </c>
    </row>
    <row r="28" spans="1:7" x14ac:dyDescent="0.3">
      <c r="A28" s="53" t="s">
        <v>31</v>
      </c>
      <c r="B28" s="50"/>
      <c r="C28" s="50"/>
      <c r="D28" s="50"/>
      <c r="E28" s="50"/>
      <c r="F28" s="50"/>
      <c r="G28" s="50"/>
    </row>
    <row r="29" spans="1:7" x14ac:dyDescent="0.3">
      <c r="A29" s="3" t="s">
        <v>32</v>
      </c>
      <c r="B29" s="1">
        <v>0</v>
      </c>
      <c r="C29" s="1">
        <v>0</v>
      </c>
      <c r="D29" s="1">
        <v>0</v>
      </c>
      <c r="E29" s="1">
        <v>0</v>
      </c>
      <c r="F29" s="1">
        <v>0</v>
      </c>
      <c r="G29" s="1">
        <v>0</v>
      </c>
    </row>
    <row r="30" spans="1:7" x14ac:dyDescent="0.3">
      <c r="A30" s="3" t="s">
        <v>33</v>
      </c>
      <c r="B30" s="1">
        <v>0</v>
      </c>
      <c r="C30" s="1">
        <v>0</v>
      </c>
      <c r="D30" s="1">
        <v>0</v>
      </c>
      <c r="E30" s="1">
        <v>0</v>
      </c>
      <c r="F30" s="1">
        <v>0</v>
      </c>
      <c r="G30" s="1">
        <v>0</v>
      </c>
    </row>
    <row r="31" spans="1:7" x14ac:dyDescent="0.3">
      <c r="A31" s="29" t="s">
        <v>34</v>
      </c>
      <c r="B31" s="30">
        <v>-114000</v>
      </c>
      <c r="C31" s="30">
        <v>-287831</v>
      </c>
      <c r="D31" s="30">
        <v>-236346</v>
      </c>
      <c r="E31" s="30">
        <v>-1220574</v>
      </c>
      <c r="F31" s="30">
        <v>-1251318</v>
      </c>
      <c r="G31" s="30">
        <v>-1189246</v>
      </c>
    </row>
    <row r="32" spans="1:7" x14ac:dyDescent="0.3">
      <c r="A32" s="3" t="s">
        <v>35</v>
      </c>
      <c r="B32" s="1">
        <v>3750</v>
      </c>
      <c r="C32" s="1">
        <v>0</v>
      </c>
      <c r="D32" s="1">
        <v>0</v>
      </c>
      <c r="E32" s="1">
        <v>0</v>
      </c>
      <c r="F32" s="1">
        <v>0</v>
      </c>
      <c r="G32" s="1">
        <v>0</v>
      </c>
    </row>
    <row r="33" spans="1:7" x14ac:dyDescent="0.3">
      <c r="A33" s="3" t="s">
        <v>36</v>
      </c>
      <c r="B33" s="1">
        <v>0</v>
      </c>
      <c r="C33" s="1">
        <v>0</v>
      </c>
      <c r="D33" s="1">
        <v>0</v>
      </c>
      <c r="E33" s="1">
        <v>0</v>
      </c>
      <c r="F33" s="1">
        <v>80186.475420000002</v>
      </c>
      <c r="G33" s="1">
        <v>99375</v>
      </c>
    </row>
    <row r="34" spans="1:7" x14ac:dyDescent="0.3">
      <c r="A34" s="29" t="s">
        <v>37</v>
      </c>
      <c r="B34" s="30">
        <v>-110250</v>
      </c>
      <c r="C34" s="30">
        <v>-287831</v>
      </c>
      <c r="D34" s="30">
        <v>-236346</v>
      </c>
      <c r="E34" s="30">
        <v>-1220574</v>
      </c>
      <c r="F34" s="30">
        <v>-1331505</v>
      </c>
      <c r="G34" s="30">
        <v>-1288621</v>
      </c>
    </row>
    <row r="35" spans="1:7" x14ac:dyDescent="0.3">
      <c r="A35" s="3" t="s">
        <v>38</v>
      </c>
      <c r="B35" s="1">
        <v>0</v>
      </c>
      <c r="C35" s="1">
        <v>0</v>
      </c>
      <c r="D35" s="1">
        <v>0</v>
      </c>
      <c r="E35" s="1">
        <v>0</v>
      </c>
      <c r="F35" s="1">
        <v>0</v>
      </c>
      <c r="G35" s="1">
        <v>0</v>
      </c>
    </row>
    <row r="36" spans="1:7" x14ac:dyDescent="0.3">
      <c r="A36" s="29" t="s">
        <v>39</v>
      </c>
      <c r="B36" s="30">
        <v>0</v>
      </c>
      <c r="C36" s="30">
        <v>0</v>
      </c>
      <c r="D36" s="30">
        <v>0</v>
      </c>
      <c r="E36" s="30">
        <v>0</v>
      </c>
      <c r="F36" s="30">
        <v>0</v>
      </c>
      <c r="G36" s="30">
        <v>0</v>
      </c>
    </row>
    <row r="37" spans="1:7" x14ac:dyDescent="0.3">
      <c r="A37" s="3" t="s">
        <v>40</v>
      </c>
      <c r="B37" s="1">
        <v>0</v>
      </c>
      <c r="C37" s="1">
        <v>0</v>
      </c>
      <c r="D37" s="1">
        <v>0</v>
      </c>
      <c r="E37" s="1">
        <v>0</v>
      </c>
      <c r="F37" s="1">
        <v>0</v>
      </c>
      <c r="G37" s="1">
        <v>0</v>
      </c>
    </row>
    <row r="38" spans="1:7" x14ac:dyDescent="0.3">
      <c r="A38" s="29" t="s">
        <v>41</v>
      </c>
      <c r="B38" s="30">
        <v>-110250</v>
      </c>
      <c r="C38" s="30">
        <v>-287830.50154000003</v>
      </c>
      <c r="D38" s="30">
        <v>-236346.18856000001</v>
      </c>
      <c r="E38" s="30">
        <v>-1220573.5241799999</v>
      </c>
      <c r="F38" s="30">
        <v>-1331504.8066799999</v>
      </c>
      <c r="G38" s="30">
        <v>-1288620.84197</v>
      </c>
    </row>
    <row r="39" spans="1:7" x14ac:dyDescent="0.3">
      <c r="A39" s="31" t="s">
        <v>42</v>
      </c>
      <c r="B39" s="30">
        <v>-7.35</v>
      </c>
      <c r="C39" s="30">
        <v>-14.391529999999999</v>
      </c>
      <c r="D39" s="30">
        <v>-9.4538499999999992</v>
      </c>
      <c r="E39" s="30">
        <v>-24.411470000000001</v>
      </c>
      <c r="F39" s="30">
        <v>-26.630099999999999</v>
      </c>
      <c r="G39" s="32">
        <v>-25.77242</v>
      </c>
    </row>
    <row r="43" spans="1:7" x14ac:dyDescent="0.3">
      <c r="A43" t="s">
        <v>103</v>
      </c>
    </row>
    <row r="45" spans="1:7" ht="17.399999999999999" x14ac:dyDescent="0.3">
      <c r="A45" s="54" t="s">
        <v>104</v>
      </c>
      <c r="B45" s="54"/>
      <c r="C45" s="54"/>
      <c r="D45" s="54"/>
      <c r="E45" s="54"/>
      <c r="F45" s="54"/>
      <c r="G45" s="54"/>
    </row>
    <row r="46" spans="1:7" x14ac:dyDescent="0.3">
      <c r="A46" s="29" t="s">
        <v>5</v>
      </c>
      <c r="B46" s="24" t="s">
        <v>6</v>
      </c>
      <c r="C46" s="24" t="s">
        <v>7</v>
      </c>
      <c r="D46" s="24" t="s">
        <v>8</v>
      </c>
      <c r="E46" s="24" t="s">
        <v>9</v>
      </c>
      <c r="F46" s="24" t="s">
        <v>10</v>
      </c>
      <c r="G46" s="24" t="s">
        <v>11</v>
      </c>
    </row>
    <row r="47" spans="1:7" x14ac:dyDescent="0.3">
      <c r="A47" s="53" t="s">
        <v>105</v>
      </c>
      <c r="B47" s="50"/>
      <c r="C47" s="50"/>
      <c r="D47" s="50"/>
      <c r="E47" s="50"/>
      <c r="F47" s="50"/>
      <c r="G47" s="50"/>
    </row>
    <row r="48" spans="1:7" x14ac:dyDescent="0.3">
      <c r="A48" s="3" t="s">
        <v>106</v>
      </c>
      <c r="B48" s="1">
        <v>659750</v>
      </c>
      <c r="C48" s="1">
        <v>421919.49845999997</v>
      </c>
      <c r="D48" s="1">
        <v>495573.30989999999</v>
      </c>
      <c r="E48" s="1">
        <v>634999.78572000004</v>
      </c>
      <c r="F48" s="1">
        <v>1923494.9790399999</v>
      </c>
      <c r="G48" s="1">
        <v>654874.13707000006</v>
      </c>
    </row>
    <row r="49" spans="1:9" x14ac:dyDescent="0.3">
      <c r="A49" s="3" t="s">
        <v>107</v>
      </c>
      <c r="B49" s="1">
        <v>250000</v>
      </c>
      <c r="C49" s="1">
        <v>0</v>
      </c>
      <c r="D49" s="1">
        <v>0</v>
      </c>
      <c r="E49" s="1">
        <v>0</v>
      </c>
      <c r="F49" s="1">
        <v>0</v>
      </c>
      <c r="G49" s="1">
        <v>0</v>
      </c>
    </row>
    <row r="50" spans="1:9" x14ac:dyDescent="0.3">
      <c r="A50" s="53" t="s">
        <v>108</v>
      </c>
      <c r="B50" s="50"/>
      <c r="C50" s="50"/>
      <c r="D50" s="50"/>
      <c r="E50" s="50"/>
      <c r="F50" s="50"/>
      <c r="G50" s="50"/>
    </row>
    <row r="51" spans="1:9" x14ac:dyDescent="0.3">
      <c r="A51" s="3" t="s">
        <v>109</v>
      </c>
      <c r="B51" s="1">
        <v>480000</v>
      </c>
      <c r="C51" s="1">
        <v>1180000</v>
      </c>
      <c r="D51" s="1">
        <v>1370000</v>
      </c>
      <c r="E51" s="1">
        <v>2510000</v>
      </c>
      <c r="F51" s="1">
        <v>2640000</v>
      </c>
      <c r="G51" s="1">
        <v>2520000</v>
      </c>
    </row>
    <row r="52" spans="1:9" x14ac:dyDescent="0.3">
      <c r="A52" s="29" t="s">
        <v>110</v>
      </c>
      <c r="B52" s="30">
        <v>1389750</v>
      </c>
      <c r="C52" s="30">
        <v>1601919.4984599999</v>
      </c>
      <c r="D52" s="30">
        <v>1865573.3099</v>
      </c>
      <c r="E52" s="30">
        <v>3144999.78572</v>
      </c>
      <c r="F52" s="30">
        <v>4563494.9790399997</v>
      </c>
      <c r="G52" s="32">
        <v>3174874.1370700002</v>
      </c>
      <c r="I52" s="33" t="s">
        <v>119</v>
      </c>
    </row>
    <row r="53" spans="1:9" x14ac:dyDescent="0.3">
      <c r="A53" s="53" t="s">
        <v>111</v>
      </c>
      <c r="B53" s="50"/>
      <c r="C53" s="50"/>
      <c r="D53" s="50"/>
      <c r="E53" s="50"/>
      <c r="F53" s="50"/>
      <c r="G53" s="50"/>
    </row>
    <row r="54" spans="1:9" x14ac:dyDescent="0.3">
      <c r="A54" s="3" t="s">
        <v>112</v>
      </c>
      <c r="B54" s="1">
        <v>0</v>
      </c>
      <c r="C54" s="1">
        <v>0</v>
      </c>
      <c r="D54" s="1">
        <v>0</v>
      </c>
      <c r="E54" s="1">
        <v>0</v>
      </c>
      <c r="F54" s="1">
        <v>2750000</v>
      </c>
      <c r="G54" s="34">
        <v>2650000</v>
      </c>
      <c r="I54" s="33" t="s">
        <v>112</v>
      </c>
    </row>
    <row r="55" spans="1:9" x14ac:dyDescent="0.3">
      <c r="A55" s="3" t="s">
        <v>113</v>
      </c>
      <c r="B55" s="1">
        <v>0</v>
      </c>
      <c r="C55" s="1">
        <v>0</v>
      </c>
      <c r="D55" s="1">
        <v>0</v>
      </c>
      <c r="E55" s="1">
        <v>0</v>
      </c>
      <c r="F55" s="1">
        <v>0</v>
      </c>
      <c r="G55" s="1">
        <v>0</v>
      </c>
    </row>
    <row r="56" spans="1:9" x14ac:dyDescent="0.3">
      <c r="A56" s="53" t="s">
        <v>114</v>
      </c>
      <c r="B56" s="50"/>
      <c r="C56" s="50"/>
      <c r="D56" s="50"/>
      <c r="E56" s="50"/>
      <c r="F56" s="50"/>
      <c r="G56" s="50"/>
    </row>
    <row r="57" spans="1:9" x14ac:dyDescent="0.3">
      <c r="A57" s="3" t="s">
        <v>115</v>
      </c>
      <c r="B57" s="1">
        <v>1500000</v>
      </c>
      <c r="C57" s="1">
        <v>2000000</v>
      </c>
      <c r="D57" s="1">
        <v>2500000</v>
      </c>
      <c r="E57" s="1">
        <v>5000000</v>
      </c>
      <c r="F57" s="1">
        <v>5000000</v>
      </c>
      <c r="G57" s="1">
        <v>5000000</v>
      </c>
    </row>
    <row r="58" spans="1:9" x14ac:dyDescent="0.3">
      <c r="A58" s="3" t="s">
        <v>116</v>
      </c>
      <c r="B58" s="1">
        <v>-110250</v>
      </c>
      <c r="C58" s="1">
        <v>-398080.50154000003</v>
      </c>
      <c r="D58" s="1">
        <v>-634426.69010000001</v>
      </c>
      <c r="E58" s="1">
        <v>-1855000.21428</v>
      </c>
      <c r="F58" s="1">
        <v>-3186505.0209599999</v>
      </c>
      <c r="G58" s="1">
        <v>-4475125.8629299998</v>
      </c>
    </row>
    <row r="59" spans="1:9" x14ac:dyDescent="0.3">
      <c r="A59" s="29" t="s">
        <v>110</v>
      </c>
      <c r="B59" s="30">
        <v>1389750</v>
      </c>
      <c r="C59" s="30">
        <v>1601919.4984599999</v>
      </c>
      <c r="D59" s="30">
        <v>1865573.3099</v>
      </c>
      <c r="E59" s="30">
        <v>3144999.78572</v>
      </c>
      <c r="F59" s="30">
        <v>4563494.9790399997</v>
      </c>
      <c r="G59" s="30">
        <v>3174874.1370700002</v>
      </c>
    </row>
    <row r="62" spans="1:9" x14ac:dyDescent="0.3">
      <c r="A62" t="s">
        <v>117</v>
      </c>
    </row>
    <row r="63" spans="1:9" x14ac:dyDescent="0.3">
      <c r="A63" t="s">
        <v>118</v>
      </c>
    </row>
    <row r="65" spans="1:14" x14ac:dyDescent="0.3">
      <c r="A65" t="s">
        <v>119</v>
      </c>
      <c r="G65" s="9">
        <f>G52</f>
        <v>3174874.1370700002</v>
      </c>
    </row>
    <row r="67" spans="1:14" x14ac:dyDescent="0.3">
      <c r="A67" t="s">
        <v>120</v>
      </c>
    </row>
    <row r="69" spans="1:14" x14ac:dyDescent="0.3">
      <c r="A69" t="s">
        <v>119</v>
      </c>
      <c r="G69" s="18">
        <f>G65</f>
        <v>3174874.1370700002</v>
      </c>
    </row>
    <row r="70" spans="1:14" ht="16.2" x14ac:dyDescent="0.45">
      <c r="A70" t="s">
        <v>121</v>
      </c>
      <c r="G70" s="21">
        <f>G54</f>
        <v>2650000</v>
      </c>
    </row>
    <row r="71" spans="1:14" ht="16.2" x14ac:dyDescent="0.45">
      <c r="A71" t="s">
        <v>122</v>
      </c>
      <c r="G71" s="35">
        <f>G69-G70</f>
        <v>524874.13707000017</v>
      </c>
    </row>
    <row r="73" spans="1:14" x14ac:dyDescent="0.3">
      <c r="A73" t="s">
        <v>123</v>
      </c>
      <c r="G73" s="10">
        <f>G71</f>
        <v>524874.13707000017</v>
      </c>
      <c r="I73" s="33" t="s">
        <v>124</v>
      </c>
      <c r="J73" s="33"/>
      <c r="K73" s="33"/>
      <c r="L73" s="33"/>
      <c r="M73" s="33"/>
      <c r="N73" s="33"/>
    </row>
    <row r="75" spans="1:14" x14ac:dyDescent="0.3">
      <c r="A75" t="s">
        <v>125</v>
      </c>
      <c r="L75" s="9">
        <f>G57+G58</f>
        <v>524874.13707000017</v>
      </c>
      <c r="N75" t="s">
        <v>126</v>
      </c>
    </row>
    <row r="77" spans="1:14" x14ac:dyDescent="0.3">
      <c r="A77" s="36" t="s">
        <v>127</v>
      </c>
      <c r="B77" s="36"/>
      <c r="C77" s="36"/>
      <c r="D77" s="36"/>
    </row>
    <row r="79" spans="1:14" x14ac:dyDescent="0.3">
      <c r="A79" t="s">
        <v>86</v>
      </c>
    </row>
    <row r="81" spans="1:9" x14ac:dyDescent="0.3">
      <c r="A81" t="s">
        <v>128</v>
      </c>
    </row>
    <row r="83" spans="1:9" x14ac:dyDescent="0.3">
      <c r="A83" t="s">
        <v>131</v>
      </c>
      <c r="G83" s="37">
        <f>G73</f>
        <v>524874.13707000017</v>
      </c>
    </row>
    <row r="85" spans="1:9" x14ac:dyDescent="0.3">
      <c r="A85" t="s">
        <v>90</v>
      </c>
      <c r="G85" s="10">
        <f>H56</f>
        <v>0</v>
      </c>
    </row>
    <row r="86" spans="1:9" x14ac:dyDescent="0.3">
      <c r="A86" t="s">
        <v>129</v>
      </c>
    </row>
    <row r="88" spans="1:9" ht="17.399999999999999" x14ac:dyDescent="0.3">
      <c r="D88" s="52" t="s">
        <v>55</v>
      </c>
      <c r="E88" s="52"/>
      <c r="F88" s="52"/>
      <c r="G88" s="52"/>
      <c r="H88" s="52"/>
      <c r="I88" s="52"/>
    </row>
    <row r="89" spans="1:9" x14ac:dyDescent="0.3">
      <c r="D89" s="13" t="s">
        <v>56</v>
      </c>
      <c r="E89" s="13" t="s">
        <v>57</v>
      </c>
      <c r="F89" s="13" t="s">
        <v>58</v>
      </c>
      <c r="G89" s="13" t="s">
        <v>59</v>
      </c>
      <c r="H89" s="13" t="s">
        <v>60</v>
      </c>
      <c r="I89" s="13" t="s">
        <v>61</v>
      </c>
    </row>
    <row r="90" spans="1:9" x14ac:dyDescent="0.3">
      <c r="D90" s="14" t="s">
        <v>62</v>
      </c>
      <c r="E90" s="14" t="s">
        <v>63</v>
      </c>
      <c r="F90" s="11">
        <v>15000</v>
      </c>
      <c r="G90" s="11">
        <v>100</v>
      </c>
      <c r="H90" s="11">
        <v>1500000</v>
      </c>
      <c r="I90" s="11">
        <v>1</v>
      </c>
    </row>
    <row r="91" spans="1:9" x14ac:dyDescent="0.3">
      <c r="D91" s="14" t="s">
        <v>62</v>
      </c>
      <c r="E91" s="14" t="s">
        <v>63</v>
      </c>
      <c r="F91" s="11">
        <v>5000</v>
      </c>
      <c r="G91" s="11">
        <v>100</v>
      </c>
      <c r="H91" s="11">
        <v>500000</v>
      </c>
      <c r="I91" s="11">
        <v>2</v>
      </c>
    </row>
    <row r="92" spans="1:9" x14ac:dyDescent="0.3">
      <c r="D92" s="14" t="s">
        <v>62</v>
      </c>
      <c r="E92" s="14" t="s">
        <v>63</v>
      </c>
      <c r="F92" s="11">
        <v>5000</v>
      </c>
      <c r="G92" s="11">
        <v>100</v>
      </c>
      <c r="H92" s="11">
        <v>500000</v>
      </c>
      <c r="I92" s="11">
        <v>3</v>
      </c>
    </row>
    <row r="93" spans="1:9" x14ac:dyDescent="0.3">
      <c r="D93" s="14" t="s">
        <v>62</v>
      </c>
      <c r="E93" s="14" t="s">
        <v>64</v>
      </c>
      <c r="F93" s="11">
        <v>25000</v>
      </c>
      <c r="G93" s="11">
        <v>100</v>
      </c>
      <c r="H93" s="11">
        <v>2500000</v>
      </c>
      <c r="I93" s="11">
        <v>4</v>
      </c>
    </row>
    <row r="95" spans="1:9" x14ac:dyDescent="0.3">
      <c r="D95" s="46" t="s">
        <v>141</v>
      </c>
    </row>
    <row r="97" spans="1:8" x14ac:dyDescent="0.3">
      <c r="B97" t="s">
        <v>65</v>
      </c>
    </row>
    <row r="99" spans="1:8" x14ac:dyDescent="0.3">
      <c r="D99" t="s">
        <v>66</v>
      </c>
      <c r="F99" s="19">
        <f>SUM(F90:F93)</f>
        <v>50000</v>
      </c>
    </row>
    <row r="100" spans="1:8" x14ac:dyDescent="0.3">
      <c r="D100" t="s">
        <v>91</v>
      </c>
      <c r="H100" s="27">
        <f>SUM(H90:H93)</f>
        <v>5000000</v>
      </c>
    </row>
    <row r="101" spans="1:8" x14ac:dyDescent="0.3">
      <c r="A101" t="s">
        <v>130</v>
      </c>
    </row>
    <row r="102" spans="1:8" x14ac:dyDescent="0.3">
      <c r="A102" t="s">
        <v>132</v>
      </c>
      <c r="D102" s="10"/>
      <c r="E102" s="10">
        <f>G83-H100</f>
        <v>-4475125.8629299998</v>
      </c>
      <c r="G102" t="s">
        <v>133</v>
      </c>
    </row>
    <row r="104" spans="1:8" x14ac:dyDescent="0.3">
      <c r="A104" t="s">
        <v>134</v>
      </c>
      <c r="E104" s="38">
        <f>E102/H100</f>
        <v>-0.89502517258600001</v>
      </c>
      <c r="G104" t="s">
        <v>135</v>
      </c>
    </row>
    <row r="106" spans="1:8" x14ac:dyDescent="0.3">
      <c r="A106" t="s">
        <v>136</v>
      </c>
      <c r="E106" s="39">
        <f>E104</f>
        <v>-0.89502517258600001</v>
      </c>
    </row>
  </sheetData>
  <mergeCells count="10">
    <mergeCell ref="D88:I88"/>
    <mergeCell ref="A9:G9"/>
    <mergeCell ref="A14:G14"/>
    <mergeCell ref="A28:G28"/>
    <mergeCell ref="A7:G7"/>
    <mergeCell ref="A47:G47"/>
    <mergeCell ref="A50:G50"/>
    <mergeCell ref="A53:G53"/>
    <mergeCell ref="A56:G56"/>
    <mergeCell ref="A45:G4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51B58DA4B3D72479AD4134E7F80CDBF" ma:contentTypeVersion="10" ma:contentTypeDescription="Create a new document." ma:contentTypeScope="" ma:versionID="0317018a04ff3c55151b68d257d5ae8e">
  <xsd:schema xmlns:xsd="http://www.w3.org/2001/XMLSchema" xmlns:xs="http://www.w3.org/2001/XMLSchema" xmlns:p="http://schemas.microsoft.com/office/2006/metadata/properties" xmlns:ns2="37f5d56b-af67-4b7d-86e6-e3b43ac8df5a" xmlns:ns3="2770555a-0426-441d-b12b-fb0fdc329361" targetNamespace="http://schemas.microsoft.com/office/2006/metadata/properties" ma:root="true" ma:fieldsID="ba54670d6fd45011d9974efab875ca6a" ns2:_="" ns3:_="">
    <xsd:import namespace="37f5d56b-af67-4b7d-86e6-e3b43ac8df5a"/>
    <xsd:import namespace="2770555a-0426-441d-b12b-fb0fdc32936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f5d56b-af67-4b7d-86e6-e3b43ac8df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770555a-0426-441d-b12b-fb0fdc32936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1211EE5-5708-43FB-BBA6-9F7EF283C287}">
  <ds:schemaRefs>
    <ds:schemaRef ds:uri="http://schemas.microsoft.com/sharepoint/v3/contenttype/forms"/>
  </ds:schemaRefs>
</ds:datastoreItem>
</file>

<file path=customXml/itemProps2.xml><?xml version="1.0" encoding="utf-8"?>
<ds:datastoreItem xmlns:ds="http://schemas.openxmlformats.org/officeDocument/2006/customXml" ds:itemID="{3573F309-87E3-4F96-869A-43BC229C16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f5d56b-af67-4b7d-86e6-e3b43ac8df5a"/>
    <ds:schemaRef ds:uri="2770555a-0426-441d-b12b-fb0fdc3293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186FECB-ABD8-4053-B2B8-D2FC352BB03D}">
  <ds:schemaRefs>
    <ds:schemaRef ds:uri="f6de3299-0973-46e1-8e10-024a7016e78c"/>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3aacf46a-8009-492e-bf98-43d0a8e98012"/>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Simple Multipler Method</vt:lpstr>
      <vt:lpstr>"The Bike"</vt:lpstr>
      <vt:lpstr>Net Asset Method</vt:lpstr>
    </vt:vector>
  </TitlesOfParts>
  <Company>Western Governors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 Hewlett</dc:creator>
  <cp:lastModifiedBy>Joette Damo</cp:lastModifiedBy>
  <dcterms:created xsi:type="dcterms:W3CDTF">2021-07-28T14:21:34Z</dcterms:created>
  <dcterms:modified xsi:type="dcterms:W3CDTF">2023-08-22T02:21:46Z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0x010100D51B58DA4B3D72479AD4134E7F80CDBF</vt:lpwstr>
  </property>
</Properties>
</file>