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daily data" sheetId="1" r:id="rId4"/>
    <sheet state="visible" name="2020 daily data" sheetId="2" r:id="rId5"/>
    <sheet state="visible" name="2019 daily data" sheetId="3" r:id="rId6"/>
    <sheet state="visible" name="2018 daily data" sheetId="4" r:id="rId7"/>
  </sheets>
  <definedNames/>
  <calcPr/>
</workbook>
</file>

<file path=xl/sharedStrings.xml><?xml version="1.0" encoding="utf-8"?>
<sst xmlns="http://schemas.openxmlformats.org/spreadsheetml/2006/main" count="2678" uniqueCount="2">
  <si>
    <t>https://bhuvan-app3.nrsc.gov.in/isroeodatadownloadutility/nices_thumb/pblh/PBLH</t>
  </si>
  <si>
    <t>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</si>
</sst>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#"/>
    <numFmt numFmtId="165" formatCode="yyyy&quot;.&quot;mm&quot;.&quot;dd"/>
    <numFmt numFmtId="166" formatCode="dd/MM/yyyy"/>
  </numFmts>
  <fonts count="6">
    <font>
      <sz val="10.0"/>
      <color rgb="FF000000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3" numFmtId="165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164" xfId="0" applyAlignment="1" applyFont="1" applyNumberFormat="1">
      <alignment vertical="bottom"/>
    </xf>
    <xf borderId="0" fillId="0" fontId="4" numFmtId="164" xfId="0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huvan-app3.nrsc.gov.in/isroeodatadownloadutility/nices_thumb/pblh/PBLH" TargetMode="External"/><Relationship Id="rId190" Type="http://schemas.openxmlformats.org/officeDocument/2006/relationships/hyperlink" Target="https://bhuvan-app3.nrsc.gov.in/isroeodatadownloadutility/nices_thumb/pblh/PBLH" TargetMode="External"/><Relationship Id="rId42" Type="http://schemas.openxmlformats.org/officeDocument/2006/relationships/hyperlink" Target="https://bhuvan-app3.nrsc.gov.in/isroeodatadownloadutility/nices_thumb/pblh/PBLH" TargetMode="External"/><Relationship Id="rId41" Type="http://schemas.openxmlformats.org/officeDocument/2006/relationships/hyperlink" Target="https://bhuvan-app3.nrsc.gov.in/isroeodatadownloadutility/nices_thumb/pblh/PBLH" TargetMode="External"/><Relationship Id="rId44" Type="http://schemas.openxmlformats.org/officeDocument/2006/relationships/hyperlink" Target="https://bhuvan-app3.nrsc.gov.in/isroeodatadownloadutility/nices_thumb/pblh/PBLH" TargetMode="External"/><Relationship Id="rId194" Type="http://schemas.openxmlformats.org/officeDocument/2006/relationships/hyperlink" Target="https://bhuvan-app3.nrsc.gov.in/isroeodatadownloadutility/nices_thumb/pblh/PBLH" TargetMode="External"/><Relationship Id="rId43" Type="http://schemas.openxmlformats.org/officeDocument/2006/relationships/hyperlink" Target="https://bhuvan-app3.nrsc.gov.in/isroeodatadownloadutility/nices_thumb/pblh/PBLH" TargetMode="External"/><Relationship Id="rId193" Type="http://schemas.openxmlformats.org/officeDocument/2006/relationships/hyperlink" Target="https://bhuvan-app3.nrsc.gov.in/isroeodatadownloadutility/nices_thumb/pblh/PBLH" TargetMode="External"/><Relationship Id="rId46" Type="http://schemas.openxmlformats.org/officeDocument/2006/relationships/hyperlink" Target="https://bhuvan-app3.nrsc.gov.in/isroeodatadownloadutility/nices_thumb/pblh/PBLH" TargetMode="External"/><Relationship Id="rId192" Type="http://schemas.openxmlformats.org/officeDocument/2006/relationships/hyperlink" Target="https://bhuvan-app3.nrsc.gov.in/isroeodatadownloadutility/nices_thumb/pblh/PBLH" TargetMode="External"/><Relationship Id="rId45" Type="http://schemas.openxmlformats.org/officeDocument/2006/relationships/hyperlink" Target="https://bhuvan-app3.nrsc.gov.in/isroeodatadownloadutility/nices_thumb/pblh/PBLH" TargetMode="External"/><Relationship Id="rId191" Type="http://schemas.openxmlformats.org/officeDocument/2006/relationships/hyperlink" Target="https://bhuvan-app3.nrsc.gov.in/isroeodatadownloadutility/nices_thumb/pblh/PBLH" TargetMode="External"/><Relationship Id="rId48" Type="http://schemas.openxmlformats.org/officeDocument/2006/relationships/hyperlink" Target="https://bhuvan-app3.nrsc.gov.in/isroeodatadownloadutility/nices_thumb/pblh/PBLH" TargetMode="External"/><Relationship Id="rId187" Type="http://schemas.openxmlformats.org/officeDocument/2006/relationships/hyperlink" Target="https://bhuvan-app3.nrsc.gov.in/isroeodatadownloadutility/nices_thumb/pblh/PBLH" TargetMode="External"/><Relationship Id="rId47" Type="http://schemas.openxmlformats.org/officeDocument/2006/relationships/hyperlink" Target="https://bhuvan-app3.nrsc.gov.in/isroeodatadownloadutility/nices_thumb/pblh/PBLH" TargetMode="External"/><Relationship Id="rId186" Type="http://schemas.openxmlformats.org/officeDocument/2006/relationships/hyperlink" Target="https://bhuvan-app3.nrsc.gov.in/isroeodatadownloadutility/nices_thumb/pblh/PBLH" TargetMode="External"/><Relationship Id="rId185" Type="http://schemas.openxmlformats.org/officeDocument/2006/relationships/hyperlink" Target="https://bhuvan-app3.nrsc.gov.in/isroeodatadownloadutility/nices_thumb/pblh/PBLH" TargetMode="External"/><Relationship Id="rId49" Type="http://schemas.openxmlformats.org/officeDocument/2006/relationships/hyperlink" Target="https://bhuvan-app3.nrsc.gov.in/isroeodatadownloadutility/nices_thumb/pblh/PBLH" TargetMode="External"/><Relationship Id="rId184" Type="http://schemas.openxmlformats.org/officeDocument/2006/relationships/hyperlink" Target="https://bhuvan-app3.nrsc.gov.in/isroeodatadownloadutility/nices_thumb/pblh/PBLH" TargetMode="External"/><Relationship Id="rId189" Type="http://schemas.openxmlformats.org/officeDocument/2006/relationships/hyperlink" Target="https://bhuvan-app3.nrsc.gov.in/isroeodatadownloadutility/nices_thumb/pblh/PBLH" TargetMode="External"/><Relationship Id="rId188" Type="http://schemas.openxmlformats.org/officeDocument/2006/relationships/hyperlink" Target="https://bhuvan-app3.nrsc.gov.in/isroeodatadownloadutility/nices_thumb/pblh/PBLH" TargetMode="External"/><Relationship Id="rId31" Type="http://schemas.openxmlformats.org/officeDocument/2006/relationships/hyperlink" Target="https://bhuvan-app3.nrsc.gov.in/isroeodatadownloadutility/nices_thumb/pblh/PBLH" TargetMode="External"/><Relationship Id="rId30" Type="http://schemas.openxmlformats.org/officeDocument/2006/relationships/hyperlink" Target="https://bhuvan-app3.nrsc.gov.in/isroeodatadownloadutility/nices_thumb/pblh/PBLH" TargetMode="External"/><Relationship Id="rId33" Type="http://schemas.openxmlformats.org/officeDocument/2006/relationships/hyperlink" Target="https://bhuvan-app3.nrsc.gov.in/isroeodatadownloadutility/nices_thumb/pblh/PBLH" TargetMode="External"/><Relationship Id="rId183" Type="http://schemas.openxmlformats.org/officeDocument/2006/relationships/hyperlink" Target="https://bhuvan-app3.nrsc.gov.in/isroeodatadownloadutility/nices_thumb/pblh/PBLH" TargetMode="External"/><Relationship Id="rId32" Type="http://schemas.openxmlformats.org/officeDocument/2006/relationships/hyperlink" Target="https://bhuvan-app3.nrsc.gov.in/isroeodatadownloadutility/nices_thumb/pblh/PBLH" TargetMode="External"/><Relationship Id="rId182" Type="http://schemas.openxmlformats.org/officeDocument/2006/relationships/hyperlink" Target="https://bhuvan-app3.nrsc.gov.in/isroeodatadownloadutility/nices_thumb/pblh/PBLH" TargetMode="External"/><Relationship Id="rId35" Type="http://schemas.openxmlformats.org/officeDocument/2006/relationships/hyperlink" Target="https://bhuvan-app3.nrsc.gov.in/isroeodatadownloadutility/nices_thumb/pblh/PBLH" TargetMode="External"/><Relationship Id="rId181" Type="http://schemas.openxmlformats.org/officeDocument/2006/relationships/hyperlink" Target="https://bhuvan-app3.nrsc.gov.in/isroeodatadownloadutility/nices_thumb/pblh/PBLH" TargetMode="External"/><Relationship Id="rId34" Type="http://schemas.openxmlformats.org/officeDocument/2006/relationships/hyperlink" Target="https://bhuvan-app3.nrsc.gov.in/isroeodatadownloadutility/nices_thumb/pblh/PBLH" TargetMode="External"/><Relationship Id="rId180" Type="http://schemas.openxmlformats.org/officeDocument/2006/relationships/hyperlink" Target="https://bhuvan-app3.nrsc.gov.in/isroeodatadownloadutility/nices_thumb/pblh/PBLH" TargetMode="External"/><Relationship Id="rId37" Type="http://schemas.openxmlformats.org/officeDocument/2006/relationships/hyperlink" Target="https://bhuvan-app3.nrsc.gov.in/isroeodatadownloadutility/nices_thumb/pblh/PBLH" TargetMode="External"/><Relationship Id="rId176" Type="http://schemas.openxmlformats.org/officeDocument/2006/relationships/hyperlink" Target="https://bhuvan-app3.nrsc.gov.in/isroeodatadownloadutility/nices_thumb/pblh/PBLH" TargetMode="External"/><Relationship Id="rId36" Type="http://schemas.openxmlformats.org/officeDocument/2006/relationships/hyperlink" Target="https://bhuvan-app3.nrsc.gov.in/isroeodatadownloadutility/nices_thumb/pblh/PBLH" TargetMode="External"/><Relationship Id="rId175" Type="http://schemas.openxmlformats.org/officeDocument/2006/relationships/hyperlink" Target="https://bhuvan-app3.nrsc.gov.in/isroeodatadownloadutility/nices_thumb/pblh/PBLH" TargetMode="External"/><Relationship Id="rId39" Type="http://schemas.openxmlformats.org/officeDocument/2006/relationships/hyperlink" Target="https://bhuvan-app3.nrsc.gov.in/isroeodatadownloadutility/nices_thumb/pblh/PBLH" TargetMode="External"/><Relationship Id="rId174" Type="http://schemas.openxmlformats.org/officeDocument/2006/relationships/hyperlink" Target="https://bhuvan-app3.nrsc.gov.in/isroeodatadownloadutility/nices_thumb/pblh/PBLH" TargetMode="External"/><Relationship Id="rId38" Type="http://schemas.openxmlformats.org/officeDocument/2006/relationships/hyperlink" Target="https://bhuvan-app3.nrsc.gov.in/isroeodatadownloadutility/nices_thumb/pblh/PBLH" TargetMode="External"/><Relationship Id="rId173" Type="http://schemas.openxmlformats.org/officeDocument/2006/relationships/hyperlink" Target="https://bhuvan-app3.nrsc.gov.in/isroeodatadownloadutility/nices_thumb/pblh/PBLH" TargetMode="External"/><Relationship Id="rId179" Type="http://schemas.openxmlformats.org/officeDocument/2006/relationships/hyperlink" Target="https://bhuvan-app3.nrsc.gov.in/isroeodatadownloadutility/nices_thumb/pblh/PBLH" TargetMode="External"/><Relationship Id="rId178" Type="http://schemas.openxmlformats.org/officeDocument/2006/relationships/hyperlink" Target="https://bhuvan-app3.nrsc.gov.in/isroeodatadownloadutility/nices_thumb/pblh/PBLH" TargetMode="External"/><Relationship Id="rId177" Type="http://schemas.openxmlformats.org/officeDocument/2006/relationships/hyperlink" Target="https://bhuvan-app3.nrsc.gov.in/isroeodatadownloadutility/nices_thumb/pblh/PBLH" TargetMode="External"/><Relationship Id="rId20" Type="http://schemas.openxmlformats.org/officeDocument/2006/relationships/hyperlink" Target="https://bhuvan-app3.nrsc.gov.in/isroeodatadownloadutility/nices_thumb/pblh/PBLH" TargetMode="External"/><Relationship Id="rId22" Type="http://schemas.openxmlformats.org/officeDocument/2006/relationships/hyperlink" Target="https://bhuvan-app3.nrsc.gov.in/isroeodatadownloadutility/nices_thumb/pblh/PBLH" TargetMode="External"/><Relationship Id="rId21" Type="http://schemas.openxmlformats.org/officeDocument/2006/relationships/hyperlink" Target="https://bhuvan-app3.nrsc.gov.in/isroeodatadownloadutility/nices_thumb/pblh/PBLH" TargetMode="External"/><Relationship Id="rId24" Type="http://schemas.openxmlformats.org/officeDocument/2006/relationships/hyperlink" Target="https://bhuvan-app3.nrsc.gov.in/isroeodatadownloadutility/nices_thumb/pblh/PBLH" TargetMode="External"/><Relationship Id="rId23" Type="http://schemas.openxmlformats.org/officeDocument/2006/relationships/hyperlink" Target="https://bhuvan-app3.nrsc.gov.in/isroeodatadownloadutility/nices_thumb/pblh/PBLH" TargetMode="External"/><Relationship Id="rId26" Type="http://schemas.openxmlformats.org/officeDocument/2006/relationships/hyperlink" Target="https://bhuvan-app3.nrsc.gov.in/isroeodatadownloadutility/nices_thumb/pblh/PBLH" TargetMode="External"/><Relationship Id="rId25" Type="http://schemas.openxmlformats.org/officeDocument/2006/relationships/hyperlink" Target="https://bhuvan-app3.nrsc.gov.in/isroeodatadownloadutility/nices_thumb/pblh/PBLH" TargetMode="External"/><Relationship Id="rId28" Type="http://schemas.openxmlformats.org/officeDocument/2006/relationships/hyperlink" Target="https://bhuvan-app3.nrsc.gov.in/isroeodatadownloadutility/nices_thumb/pblh/PBLH" TargetMode="External"/><Relationship Id="rId27" Type="http://schemas.openxmlformats.org/officeDocument/2006/relationships/hyperlink" Target="https://bhuvan-app3.nrsc.gov.in/isroeodatadownloadutility/nices_thumb/pblh/PBLH" TargetMode="External"/><Relationship Id="rId29" Type="http://schemas.openxmlformats.org/officeDocument/2006/relationships/hyperlink" Target="https://bhuvan-app3.nrsc.gov.in/isroeodatadownloadutility/nices_thumb/pblh/PBLH" TargetMode="External"/><Relationship Id="rId11" Type="http://schemas.openxmlformats.org/officeDocument/2006/relationships/hyperlink" Target="https://bhuvan-app3.nrsc.gov.in/isroeodatadownloadutility/nices_thumb/pblh/PBLH" TargetMode="External"/><Relationship Id="rId10" Type="http://schemas.openxmlformats.org/officeDocument/2006/relationships/hyperlink" Target="https://bhuvan-app3.nrsc.gov.in/isroeodatadownloadutility/nices_thumb/pblh/PBLH" TargetMode="External"/><Relationship Id="rId13" Type="http://schemas.openxmlformats.org/officeDocument/2006/relationships/hyperlink" Target="https://bhuvan-app3.nrsc.gov.in/isroeodatadownloadutility/nices_thumb/pblh/PBLH" TargetMode="External"/><Relationship Id="rId12" Type="http://schemas.openxmlformats.org/officeDocument/2006/relationships/hyperlink" Target="https://bhuvan-app3.nrsc.gov.in/isroeodatadownloadutility/nices_thumb/pblh/PBLH" TargetMode="External"/><Relationship Id="rId15" Type="http://schemas.openxmlformats.org/officeDocument/2006/relationships/hyperlink" Target="https://bhuvan-app3.nrsc.gov.in/isroeodatadownloadutility/nices_thumb/pblh/PBLH" TargetMode="External"/><Relationship Id="rId198" Type="http://schemas.openxmlformats.org/officeDocument/2006/relationships/hyperlink" Target="https://bhuvan-app3.nrsc.gov.in/isroeodatadownloadutility/nices_thumb/pblh/PBLH" TargetMode="External"/><Relationship Id="rId14" Type="http://schemas.openxmlformats.org/officeDocument/2006/relationships/hyperlink" Target="https://bhuvan-app3.nrsc.gov.in/isroeodatadownloadutility/nices_thumb/pblh/PBLH" TargetMode="External"/><Relationship Id="rId197" Type="http://schemas.openxmlformats.org/officeDocument/2006/relationships/hyperlink" Target="https://bhuvan-app3.nrsc.gov.in/isroeodatadownloadutility/nices_thumb/pblh/PBLH" TargetMode="External"/><Relationship Id="rId17" Type="http://schemas.openxmlformats.org/officeDocument/2006/relationships/hyperlink" Target="https://bhuvan-app3.nrsc.gov.in/isroeodatadownloadutility/nices_thumb/pblh/PBLH" TargetMode="External"/><Relationship Id="rId196" Type="http://schemas.openxmlformats.org/officeDocument/2006/relationships/hyperlink" Target="https://bhuvan-app3.nrsc.gov.in/isroeodatadownloadutility/nices_thumb/pblh/PBLH" TargetMode="External"/><Relationship Id="rId16" Type="http://schemas.openxmlformats.org/officeDocument/2006/relationships/hyperlink" Target="https://bhuvan-app3.nrsc.gov.in/isroeodatadownloadutility/nices_thumb/pblh/PBLH" TargetMode="External"/><Relationship Id="rId195" Type="http://schemas.openxmlformats.org/officeDocument/2006/relationships/hyperlink" Target="https://bhuvan-app3.nrsc.gov.in/isroeodatadownloadutility/nices_thumb/pblh/PBLH" TargetMode="External"/><Relationship Id="rId19" Type="http://schemas.openxmlformats.org/officeDocument/2006/relationships/hyperlink" Target="https://bhuvan-app3.nrsc.gov.in/isroeodatadownloadutility/nices_thumb/pblh/PBLH" TargetMode="External"/><Relationship Id="rId18" Type="http://schemas.openxmlformats.org/officeDocument/2006/relationships/hyperlink" Target="https://bhuvan-app3.nrsc.gov.in/isroeodatadownloadutility/nices_thumb/pblh/PBLH" TargetMode="External"/><Relationship Id="rId199" Type="http://schemas.openxmlformats.org/officeDocument/2006/relationships/hyperlink" Target="https://bhuvan-app3.nrsc.gov.in/isroeodatadownloadutility/nices_thumb/pblh/PBLH" TargetMode="External"/><Relationship Id="rId84" Type="http://schemas.openxmlformats.org/officeDocument/2006/relationships/hyperlink" Target="https://bhuvan-app3.nrsc.gov.in/isroeodatadownloadutility/nices_thumb/pblh/PBLH" TargetMode="External"/><Relationship Id="rId83" Type="http://schemas.openxmlformats.org/officeDocument/2006/relationships/hyperlink" Target="https://bhuvan-app3.nrsc.gov.in/isroeodatadownloadutility/nices_thumb/pblh/PBLH" TargetMode="External"/><Relationship Id="rId86" Type="http://schemas.openxmlformats.org/officeDocument/2006/relationships/hyperlink" Target="https://bhuvan-app3.nrsc.gov.in/isroeodatadownloadutility/nices_thumb/pblh/PBLH" TargetMode="External"/><Relationship Id="rId85" Type="http://schemas.openxmlformats.org/officeDocument/2006/relationships/hyperlink" Target="https://bhuvan-app3.nrsc.gov.in/isroeodatadownloadutility/nices_thumb/pblh/PBLH" TargetMode="External"/><Relationship Id="rId88" Type="http://schemas.openxmlformats.org/officeDocument/2006/relationships/hyperlink" Target="https://bhuvan-app3.nrsc.gov.in/isroeodatadownloadutility/nices_thumb/pblh/PBLH" TargetMode="External"/><Relationship Id="rId150" Type="http://schemas.openxmlformats.org/officeDocument/2006/relationships/hyperlink" Target="https://bhuvan-app3.nrsc.gov.in/isroeodatadownloadutility/nices_thumb/pblh/PBLH" TargetMode="External"/><Relationship Id="rId87" Type="http://schemas.openxmlformats.org/officeDocument/2006/relationships/hyperlink" Target="https://bhuvan-app3.nrsc.gov.in/isroeodatadownloadutility/nices_thumb/pblh/PBLH" TargetMode="External"/><Relationship Id="rId89" Type="http://schemas.openxmlformats.org/officeDocument/2006/relationships/hyperlink" Target="https://bhuvan-app3.nrsc.gov.in/isroeodatadownloadutility/nices_thumb/pblh/PBLH" TargetMode="External"/><Relationship Id="rId80" Type="http://schemas.openxmlformats.org/officeDocument/2006/relationships/hyperlink" Target="https://bhuvan-app3.nrsc.gov.in/isroeodatadownloadutility/nices_thumb/pblh/PBLH" TargetMode="External"/><Relationship Id="rId82" Type="http://schemas.openxmlformats.org/officeDocument/2006/relationships/hyperlink" Target="https://bhuvan-app3.nrsc.gov.in/isroeodatadownloadutility/nices_thumb/pblh/PBLH" TargetMode="External"/><Relationship Id="rId81" Type="http://schemas.openxmlformats.org/officeDocument/2006/relationships/hyperlink" Target="https://bhuvan-app3.nrsc.gov.in/isroeodatadownloadutility/nices_thumb/pblh/PBLH" TargetMode="External"/><Relationship Id="rId1" Type="http://schemas.openxmlformats.org/officeDocument/2006/relationships/hyperlink" Target="https://bhuvan-app3.nrsc.gov.in/isroeodatadownloadutility/nices_thumb/pblh/PBLH" TargetMode="External"/><Relationship Id="rId2" Type="http://schemas.openxmlformats.org/officeDocument/2006/relationships/hyperlink" Target="https://bhuvan-app3.nrsc.gov.in/isroeodatadownloadutility/nices_thumb/pblh/PBLH" TargetMode="External"/><Relationship Id="rId3" Type="http://schemas.openxmlformats.org/officeDocument/2006/relationships/hyperlink" Target="https://bhuvan-app3.nrsc.gov.in/isroeodatadownloadutility/nices_thumb/pblh/PBLH" TargetMode="External"/><Relationship Id="rId149" Type="http://schemas.openxmlformats.org/officeDocument/2006/relationships/hyperlink" Target="https://bhuvan-app3.nrsc.gov.in/isroeodatadownloadutility/nices_thumb/pblh/PBLH" TargetMode="External"/><Relationship Id="rId4" Type="http://schemas.openxmlformats.org/officeDocument/2006/relationships/hyperlink" Target="https://bhuvan-app3.nrsc.gov.in/isroeodatadownloadutility/nices_thumb/pblh/PBLH" TargetMode="External"/><Relationship Id="rId148" Type="http://schemas.openxmlformats.org/officeDocument/2006/relationships/hyperlink" Target="https://bhuvan-app3.nrsc.gov.in/isroeodatadownloadutility/nices_thumb/pblh/PBLH" TargetMode="External"/><Relationship Id="rId9" Type="http://schemas.openxmlformats.org/officeDocument/2006/relationships/hyperlink" Target="https://bhuvan-app3.nrsc.gov.in/isroeodatadownloadutility/nices_thumb/pblh/PBLH" TargetMode="External"/><Relationship Id="rId143" Type="http://schemas.openxmlformats.org/officeDocument/2006/relationships/hyperlink" Target="https://bhuvan-app3.nrsc.gov.in/isroeodatadownloadutility/nices_thumb/pblh/PBLH" TargetMode="External"/><Relationship Id="rId142" Type="http://schemas.openxmlformats.org/officeDocument/2006/relationships/hyperlink" Target="https://bhuvan-app3.nrsc.gov.in/isroeodatadownloadutility/nices_thumb/pblh/PBLH" TargetMode="External"/><Relationship Id="rId141" Type="http://schemas.openxmlformats.org/officeDocument/2006/relationships/hyperlink" Target="https://bhuvan-app3.nrsc.gov.in/isroeodatadownloadutility/nices_thumb/pblh/PBLH" TargetMode="External"/><Relationship Id="rId140" Type="http://schemas.openxmlformats.org/officeDocument/2006/relationships/hyperlink" Target="https://bhuvan-app3.nrsc.gov.in/isroeodatadownloadutility/nices_thumb/pblh/PBLH" TargetMode="External"/><Relationship Id="rId5" Type="http://schemas.openxmlformats.org/officeDocument/2006/relationships/hyperlink" Target="https://bhuvan-app3.nrsc.gov.in/isroeodatadownloadutility/nices_thumb/pblh/PBLH" TargetMode="External"/><Relationship Id="rId147" Type="http://schemas.openxmlformats.org/officeDocument/2006/relationships/hyperlink" Target="https://bhuvan-app3.nrsc.gov.in/isroeodatadownloadutility/nices_thumb/pblh/PBLH" TargetMode="External"/><Relationship Id="rId6" Type="http://schemas.openxmlformats.org/officeDocument/2006/relationships/hyperlink" Target="https://bhuvan-app3.nrsc.gov.in/isroeodatadownloadutility/nices_thumb/pblh/PBLH" TargetMode="External"/><Relationship Id="rId146" Type="http://schemas.openxmlformats.org/officeDocument/2006/relationships/hyperlink" Target="https://bhuvan-app3.nrsc.gov.in/isroeodatadownloadutility/nices_thumb/pblh/PBLH" TargetMode="External"/><Relationship Id="rId7" Type="http://schemas.openxmlformats.org/officeDocument/2006/relationships/hyperlink" Target="https://bhuvan-app3.nrsc.gov.in/isroeodatadownloadutility/nices_thumb/pblh/PBLH" TargetMode="External"/><Relationship Id="rId145" Type="http://schemas.openxmlformats.org/officeDocument/2006/relationships/hyperlink" Target="https://bhuvan-app3.nrsc.gov.in/isroeodatadownloadutility/nices_thumb/pblh/PBLH" TargetMode="External"/><Relationship Id="rId8" Type="http://schemas.openxmlformats.org/officeDocument/2006/relationships/hyperlink" Target="https://bhuvan-app3.nrsc.gov.in/isroeodatadownloadutility/nices_thumb/pblh/PBLH" TargetMode="External"/><Relationship Id="rId144" Type="http://schemas.openxmlformats.org/officeDocument/2006/relationships/hyperlink" Target="https://bhuvan-app3.nrsc.gov.in/isroeodatadownloadutility/nices_thumb/pblh/PBLH" TargetMode="External"/><Relationship Id="rId73" Type="http://schemas.openxmlformats.org/officeDocument/2006/relationships/hyperlink" Target="https://bhuvan-app3.nrsc.gov.in/isroeodatadownloadutility/nices_thumb/pblh/PBLH" TargetMode="External"/><Relationship Id="rId72" Type="http://schemas.openxmlformats.org/officeDocument/2006/relationships/hyperlink" Target="https://bhuvan-app3.nrsc.gov.in/isroeodatadownloadutility/nices_thumb/pblh/PBLH" TargetMode="External"/><Relationship Id="rId75" Type="http://schemas.openxmlformats.org/officeDocument/2006/relationships/hyperlink" Target="https://bhuvan-app3.nrsc.gov.in/isroeodatadownloadutility/nices_thumb/pblh/PBLH" TargetMode="External"/><Relationship Id="rId74" Type="http://schemas.openxmlformats.org/officeDocument/2006/relationships/hyperlink" Target="https://bhuvan-app3.nrsc.gov.in/isroeodatadownloadutility/nices_thumb/pblh/PBLH" TargetMode="External"/><Relationship Id="rId77" Type="http://schemas.openxmlformats.org/officeDocument/2006/relationships/hyperlink" Target="https://bhuvan-app3.nrsc.gov.in/isroeodatadownloadutility/nices_thumb/pblh/PBLH" TargetMode="External"/><Relationship Id="rId76" Type="http://schemas.openxmlformats.org/officeDocument/2006/relationships/hyperlink" Target="https://bhuvan-app3.nrsc.gov.in/isroeodatadownloadutility/nices_thumb/pblh/PBLH" TargetMode="External"/><Relationship Id="rId79" Type="http://schemas.openxmlformats.org/officeDocument/2006/relationships/hyperlink" Target="https://bhuvan-app3.nrsc.gov.in/isroeodatadownloadutility/nices_thumb/pblh/PBLH" TargetMode="External"/><Relationship Id="rId78" Type="http://schemas.openxmlformats.org/officeDocument/2006/relationships/hyperlink" Target="https://bhuvan-app3.nrsc.gov.in/isroeodatadownloadutility/nices_thumb/pblh/PBLH" TargetMode="External"/><Relationship Id="rId71" Type="http://schemas.openxmlformats.org/officeDocument/2006/relationships/hyperlink" Target="https://bhuvan-app3.nrsc.gov.in/isroeodatadownloadutility/nices_thumb/pblh/PBLH" TargetMode="External"/><Relationship Id="rId70" Type="http://schemas.openxmlformats.org/officeDocument/2006/relationships/hyperlink" Target="https://bhuvan-app3.nrsc.gov.in/isroeodatadownloadutility/nices_thumb/pblh/PBLH" TargetMode="External"/><Relationship Id="rId139" Type="http://schemas.openxmlformats.org/officeDocument/2006/relationships/hyperlink" Target="https://bhuvan-app3.nrsc.gov.in/isroeodatadownloadutility/nices_thumb/pblh/PBLH" TargetMode="External"/><Relationship Id="rId138" Type="http://schemas.openxmlformats.org/officeDocument/2006/relationships/hyperlink" Target="https://bhuvan-app3.nrsc.gov.in/isroeodatadownloadutility/nices_thumb/pblh/PBLH" TargetMode="External"/><Relationship Id="rId137" Type="http://schemas.openxmlformats.org/officeDocument/2006/relationships/hyperlink" Target="https://bhuvan-app3.nrsc.gov.in/isroeodatadownloadutility/nices_thumb/pblh/PBLH" TargetMode="External"/><Relationship Id="rId132" Type="http://schemas.openxmlformats.org/officeDocument/2006/relationships/hyperlink" Target="https://bhuvan-app3.nrsc.gov.in/isroeodatadownloadutility/nices_thumb/pblh/PBLH" TargetMode="External"/><Relationship Id="rId131" Type="http://schemas.openxmlformats.org/officeDocument/2006/relationships/hyperlink" Target="https://bhuvan-app3.nrsc.gov.in/isroeodatadownloadutility/nices_thumb/pblh/PBLH" TargetMode="External"/><Relationship Id="rId130" Type="http://schemas.openxmlformats.org/officeDocument/2006/relationships/hyperlink" Target="https://bhuvan-app3.nrsc.gov.in/isroeodatadownloadutility/nices_thumb/pblh/PBLH" TargetMode="External"/><Relationship Id="rId136" Type="http://schemas.openxmlformats.org/officeDocument/2006/relationships/hyperlink" Target="https://bhuvan-app3.nrsc.gov.in/isroeodatadownloadutility/nices_thumb/pblh/PBLH" TargetMode="External"/><Relationship Id="rId135" Type="http://schemas.openxmlformats.org/officeDocument/2006/relationships/hyperlink" Target="https://bhuvan-app3.nrsc.gov.in/isroeodatadownloadutility/nices_thumb/pblh/PBLH" TargetMode="External"/><Relationship Id="rId134" Type="http://schemas.openxmlformats.org/officeDocument/2006/relationships/hyperlink" Target="https://bhuvan-app3.nrsc.gov.in/isroeodatadownloadutility/nices_thumb/pblh/PBLH" TargetMode="External"/><Relationship Id="rId133" Type="http://schemas.openxmlformats.org/officeDocument/2006/relationships/hyperlink" Target="https://bhuvan-app3.nrsc.gov.in/isroeodatadownloadutility/nices_thumb/pblh/PBLH" TargetMode="External"/><Relationship Id="rId62" Type="http://schemas.openxmlformats.org/officeDocument/2006/relationships/hyperlink" Target="https://bhuvan-app3.nrsc.gov.in/isroeodatadownloadutility/nices_thumb/pblh/PBLH" TargetMode="External"/><Relationship Id="rId61" Type="http://schemas.openxmlformats.org/officeDocument/2006/relationships/hyperlink" Target="https://bhuvan-app3.nrsc.gov.in/isroeodatadownloadutility/nices_thumb/pblh/PBLH" TargetMode="External"/><Relationship Id="rId64" Type="http://schemas.openxmlformats.org/officeDocument/2006/relationships/hyperlink" Target="https://bhuvan-app3.nrsc.gov.in/isroeodatadownloadutility/nices_thumb/pblh/PBLH" TargetMode="External"/><Relationship Id="rId63" Type="http://schemas.openxmlformats.org/officeDocument/2006/relationships/hyperlink" Target="https://bhuvan-app3.nrsc.gov.in/isroeodatadownloadutility/nices_thumb/pblh/PBLH" TargetMode="External"/><Relationship Id="rId66" Type="http://schemas.openxmlformats.org/officeDocument/2006/relationships/hyperlink" Target="https://bhuvan-app3.nrsc.gov.in/isroeodatadownloadutility/nices_thumb/pblh/PBLH" TargetMode="External"/><Relationship Id="rId172" Type="http://schemas.openxmlformats.org/officeDocument/2006/relationships/hyperlink" Target="https://bhuvan-app3.nrsc.gov.in/isroeodatadownloadutility/nices_thumb/pblh/PBLH" TargetMode="External"/><Relationship Id="rId65" Type="http://schemas.openxmlformats.org/officeDocument/2006/relationships/hyperlink" Target="https://bhuvan-app3.nrsc.gov.in/isroeodatadownloadutility/nices_thumb/pblh/PBLH" TargetMode="External"/><Relationship Id="rId171" Type="http://schemas.openxmlformats.org/officeDocument/2006/relationships/hyperlink" Target="https://bhuvan-app3.nrsc.gov.in/isroeodatadownloadutility/nices_thumb/pblh/PBLH" TargetMode="External"/><Relationship Id="rId68" Type="http://schemas.openxmlformats.org/officeDocument/2006/relationships/hyperlink" Target="https://bhuvan-app3.nrsc.gov.in/isroeodatadownloadutility/nices_thumb/pblh/PBLH" TargetMode="External"/><Relationship Id="rId170" Type="http://schemas.openxmlformats.org/officeDocument/2006/relationships/hyperlink" Target="https://bhuvan-app3.nrsc.gov.in/isroeodatadownloadutility/nices_thumb/pblh/PBLH" TargetMode="External"/><Relationship Id="rId67" Type="http://schemas.openxmlformats.org/officeDocument/2006/relationships/hyperlink" Target="https://bhuvan-app3.nrsc.gov.in/isroeodatadownloadutility/nices_thumb/pblh/PBLH" TargetMode="External"/><Relationship Id="rId60" Type="http://schemas.openxmlformats.org/officeDocument/2006/relationships/hyperlink" Target="https://bhuvan-app3.nrsc.gov.in/isroeodatadownloadutility/nices_thumb/pblh/PBLH" TargetMode="External"/><Relationship Id="rId165" Type="http://schemas.openxmlformats.org/officeDocument/2006/relationships/hyperlink" Target="https://bhuvan-app3.nrsc.gov.in/isroeodatadownloadutility/nices_thumb/pblh/PBLH" TargetMode="External"/><Relationship Id="rId69" Type="http://schemas.openxmlformats.org/officeDocument/2006/relationships/hyperlink" Target="https://bhuvan-app3.nrsc.gov.in/isroeodatadownloadutility/nices_thumb/pblh/PBLH" TargetMode="External"/><Relationship Id="rId164" Type="http://schemas.openxmlformats.org/officeDocument/2006/relationships/hyperlink" Target="https://bhuvan-app3.nrsc.gov.in/isroeodatadownloadutility/nices_thumb/pblh/PBLH" TargetMode="External"/><Relationship Id="rId163" Type="http://schemas.openxmlformats.org/officeDocument/2006/relationships/hyperlink" Target="https://bhuvan-app3.nrsc.gov.in/isroeodatadownloadutility/nices_thumb/pblh/PBLH" TargetMode="External"/><Relationship Id="rId162" Type="http://schemas.openxmlformats.org/officeDocument/2006/relationships/hyperlink" Target="https://bhuvan-app3.nrsc.gov.in/isroeodatadownloadutility/nices_thumb/pblh/PBLH" TargetMode="External"/><Relationship Id="rId169" Type="http://schemas.openxmlformats.org/officeDocument/2006/relationships/hyperlink" Target="https://bhuvan-app3.nrsc.gov.in/isroeodatadownloadutility/nices_thumb/pblh/PBLH" TargetMode="External"/><Relationship Id="rId168" Type="http://schemas.openxmlformats.org/officeDocument/2006/relationships/hyperlink" Target="https://bhuvan-app3.nrsc.gov.in/isroeodatadownloadutility/nices_thumb/pblh/PBLH" TargetMode="External"/><Relationship Id="rId167" Type="http://schemas.openxmlformats.org/officeDocument/2006/relationships/hyperlink" Target="https://bhuvan-app3.nrsc.gov.in/isroeodatadownloadutility/nices_thumb/pblh/PBLH" TargetMode="External"/><Relationship Id="rId166" Type="http://schemas.openxmlformats.org/officeDocument/2006/relationships/hyperlink" Target="https://bhuvan-app3.nrsc.gov.in/isroeodatadownloadutility/nices_thumb/pblh/PBLH" TargetMode="External"/><Relationship Id="rId51" Type="http://schemas.openxmlformats.org/officeDocument/2006/relationships/hyperlink" Target="https://bhuvan-app3.nrsc.gov.in/isroeodatadownloadutility/nices_thumb/pblh/PBLH" TargetMode="External"/><Relationship Id="rId50" Type="http://schemas.openxmlformats.org/officeDocument/2006/relationships/hyperlink" Target="https://bhuvan-app3.nrsc.gov.in/isroeodatadownloadutility/nices_thumb/pblh/PBLH" TargetMode="External"/><Relationship Id="rId53" Type="http://schemas.openxmlformats.org/officeDocument/2006/relationships/hyperlink" Target="https://bhuvan-app3.nrsc.gov.in/isroeodatadownloadutility/nices_thumb/pblh/PBLH" TargetMode="External"/><Relationship Id="rId52" Type="http://schemas.openxmlformats.org/officeDocument/2006/relationships/hyperlink" Target="https://bhuvan-app3.nrsc.gov.in/isroeodatadownloadutility/nices_thumb/pblh/PBLH" TargetMode="External"/><Relationship Id="rId55" Type="http://schemas.openxmlformats.org/officeDocument/2006/relationships/hyperlink" Target="https://bhuvan-app3.nrsc.gov.in/isroeodatadownloadutility/nices_thumb/pblh/PBLH" TargetMode="External"/><Relationship Id="rId161" Type="http://schemas.openxmlformats.org/officeDocument/2006/relationships/hyperlink" Target="https://bhuvan-app3.nrsc.gov.in/isroeodatadownloadutility/nices_thumb/pblh/PBLH" TargetMode="External"/><Relationship Id="rId54" Type="http://schemas.openxmlformats.org/officeDocument/2006/relationships/hyperlink" Target="https://bhuvan-app3.nrsc.gov.in/isroeodatadownloadutility/nices_thumb/pblh/PBLH" TargetMode="External"/><Relationship Id="rId160" Type="http://schemas.openxmlformats.org/officeDocument/2006/relationships/hyperlink" Target="https://bhuvan-app3.nrsc.gov.in/isroeodatadownloadutility/nices_thumb/pblh/PBLH" TargetMode="External"/><Relationship Id="rId57" Type="http://schemas.openxmlformats.org/officeDocument/2006/relationships/hyperlink" Target="https://bhuvan-app3.nrsc.gov.in/isroeodatadownloadutility/nices_thumb/pblh/PBLH" TargetMode="External"/><Relationship Id="rId56" Type="http://schemas.openxmlformats.org/officeDocument/2006/relationships/hyperlink" Target="https://bhuvan-app3.nrsc.gov.in/isroeodatadownloadutility/nices_thumb/pblh/PBLH" TargetMode="External"/><Relationship Id="rId159" Type="http://schemas.openxmlformats.org/officeDocument/2006/relationships/hyperlink" Target="https://bhuvan-app3.nrsc.gov.in/isroeodatadownloadutility/nices_thumb/pblh/PBLH" TargetMode="External"/><Relationship Id="rId59" Type="http://schemas.openxmlformats.org/officeDocument/2006/relationships/hyperlink" Target="https://bhuvan-app3.nrsc.gov.in/isroeodatadownloadutility/nices_thumb/pblh/PBLH" TargetMode="External"/><Relationship Id="rId154" Type="http://schemas.openxmlformats.org/officeDocument/2006/relationships/hyperlink" Target="https://bhuvan-app3.nrsc.gov.in/isroeodatadownloadutility/nices_thumb/pblh/PBLH" TargetMode="External"/><Relationship Id="rId58" Type="http://schemas.openxmlformats.org/officeDocument/2006/relationships/hyperlink" Target="https://bhuvan-app3.nrsc.gov.in/isroeodatadownloadutility/nices_thumb/pblh/PBLH" TargetMode="External"/><Relationship Id="rId153" Type="http://schemas.openxmlformats.org/officeDocument/2006/relationships/hyperlink" Target="https://bhuvan-app3.nrsc.gov.in/isroeodatadownloadutility/nices_thumb/pblh/PBLH" TargetMode="External"/><Relationship Id="rId152" Type="http://schemas.openxmlformats.org/officeDocument/2006/relationships/hyperlink" Target="https://bhuvan-app3.nrsc.gov.in/isroeodatadownloadutility/nices_thumb/pblh/PBLH" TargetMode="External"/><Relationship Id="rId151" Type="http://schemas.openxmlformats.org/officeDocument/2006/relationships/hyperlink" Target="https://bhuvan-app3.nrsc.gov.in/isroeodatadownloadutility/nices_thumb/pblh/PBLH" TargetMode="External"/><Relationship Id="rId158" Type="http://schemas.openxmlformats.org/officeDocument/2006/relationships/hyperlink" Target="https://bhuvan-app3.nrsc.gov.in/isroeodatadownloadutility/nices_thumb/pblh/PBLH" TargetMode="External"/><Relationship Id="rId157" Type="http://schemas.openxmlformats.org/officeDocument/2006/relationships/hyperlink" Target="https://bhuvan-app3.nrsc.gov.in/isroeodatadownloadutility/nices_thumb/pblh/PBLH" TargetMode="External"/><Relationship Id="rId156" Type="http://schemas.openxmlformats.org/officeDocument/2006/relationships/hyperlink" Target="https://bhuvan-app3.nrsc.gov.in/isroeodatadownloadutility/nices_thumb/pblh/PBLH" TargetMode="External"/><Relationship Id="rId155" Type="http://schemas.openxmlformats.org/officeDocument/2006/relationships/hyperlink" Target="https://bhuvan-app3.nrsc.gov.in/isroeodatadownloadutility/nices_thumb/pblh/PBLH" TargetMode="External"/><Relationship Id="rId107" Type="http://schemas.openxmlformats.org/officeDocument/2006/relationships/hyperlink" Target="https://bhuvan-app3.nrsc.gov.in/isroeodatadownloadutility/nices_thumb/pblh/PBLH" TargetMode="External"/><Relationship Id="rId228" Type="http://schemas.openxmlformats.org/officeDocument/2006/relationships/hyperlink" Target="https://bhuvan-app3.nrsc.gov.in/isroeodatadownloadutility/nices_thumb/pblh/PBLH" TargetMode="External"/><Relationship Id="rId106" Type="http://schemas.openxmlformats.org/officeDocument/2006/relationships/hyperlink" Target="https://bhuvan-app3.nrsc.gov.in/isroeodatadownloadutility/nices_thumb/pblh/PBLH" TargetMode="External"/><Relationship Id="rId227" Type="http://schemas.openxmlformats.org/officeDocument/2006/relationships/hyperlink" Target="https://bhuvan-app3.nrsc.gov.in/isroeodatadownloadutility/nices_thumb/pblh/PBLH" TargetMode="External"/><Relationship Id="rId105" Type="http://schemas.openxmlformats.org/officeDocument/2006/relationships/hyperlink" Target="https://bhuvan-app3.nrsc.gov.in/isroeodatadownloadutility/nices_thumb/pblh/PBLH" TargetMode="External"/><Relationship Id="rId226" Type="http://schemas.openxmlformats.org/officeDocument/2006/relationships/hyperlink" Target="https://bhuvan-app3.nrsc.gov.in/isroeodatadownloadutility/nices_thumb/pblh/PBLH" TargetMode="External"/><Relationship Id="rId104" Type="http://schemas.openxmlformats.org/officeDocument/2006/relationships/hyperlink" Target="https://bhuvan-app3.nrsc.gov.in/isroeodatadownloadutility/nices_thumb/pblh/PBLH" TargetMode="External"/><Relationship Id="rId225" Type="http://schemas.openxmlformats.org/officeDocument/2006/relationships/hyperlink" Target="https://bhuvan-app3.nrsc.gov.in/isroeodatadownloadutility/nices_thumb/pblh/PBLH" TargetMode="External"/><Relationship Id="rId109" Type="http://schemas.openxmlformats.org/officeDocument/2006/relationships/hyperlink" Target="https://bhuvan-app3.nrsc.gov.in/isroeodatadownloadutility/nices_thumb/pblh/PBLH" TargetMode="External"/><Relationship Id="rId108" Type="http://schemas.openxmlformats.org/officeDocument/2006/relationships/hyperlink" Target="https://bhuvan-app3.nrsc.gov.in/isroeodatadownloadutility/nices_thumb/pblh/PBLH" TargetMode="External"/><Relationship Id="rId229" Type="http://schemas.openxmlformats.org/officeDocument/2006/relationships/hyperlink" Target="https://bhuvan-app3.nrsc.gov.in/isroeodatadownloadutility/nices_thumb/pblh/PBLH" TargetMode="External"/><Relationship Id="rId220" Type="http://schemas.openxmlformats.org/officeDocument/2006/relationships/hyperlink" Target="https://bhuvan-app3.nrsc.gov.in/isroeodatadownloadutility/nices_thumb/pblh/PBLH" TargetMode="External"/><Relationship Id="rId103" Type="http://schemas.openxmlformats.org/officeDocument/2006/relationships/hyperlink" Target="https://bhuvan-app3.nrsc.gov.in/isroeodatadownloadutility/nices_thumb/pblh/PBLH" TargetMode="External"/><Relationship Id="rId224" Type="http://schemas.openxmlformats.org/officeDocument/2006/relationships/hyperlink" Target="https://bhuvan-app3.nrsc.gov.in/isroeodatadownloadutility/nices_thumb/pblh/PBLH" TargetMode="External"/><Relationship Id="rId102" Type="http://schemas.openxmlformats.org/officeDocument/2006/relationships/hyperlink" Target="https://bhuvan-app3.nrsc.gov.in/isroeodatadownloadutility/nices_thumb/pblh/PBLH" TargetMode="External"/><Relationship Id="rId223" Type="http://schemas.openxmlformats.org/officeDocument/2006/relationships/hyperlink" Target="https://bhuvan-app3.nrsc.gov.in/isroeodatadownloadutility/nices_thumb/pblh/PBLH" TargetMode="External"/><Relationship Id="rId101" Type="http://schemas.openxmlformats.org/officeDocument/2006/relationships/hyperlink" Target="https://bhuvan-app3.nrsc.gov.in/isroeodatadownloadutility/nices_thumb/pblh/PBLH" TargetMode="External"/><Relationship Id="rId222" Type="http://schemas.openxmlformats.org/officeDocument/2006/relationships/hyperlink" Target="https://bhuvan-app3.nrsc.gov.in/isroeodatadownloadutility/nices_thumb/pblh/PBLH" TargetMode="External"/><Relationship Id="rId100" Type="http://schemas.openxmlformats.org/officeDocument/2006/relationships/hyperlink" Target="https://bhuvan-app3.nrsc.gov.in/isroeodatadownloadutility/nices_thumb/pblh/PBLH" TargetMode="External"/><Relationship Id="rId221" Type="http://schemas.openxmlformats.org/officeDocument/2006/relationships/hyperlink" Target="https://bhuvan-app3.nrsc.gov.in/isroeodatadownloadutility/nices_thumb/pblh/PBLH" TargetMode="External"/><Relationship Id="rId217" Type="http://schemas.openxmlformats.org/officeDocument/2006/relationships/hyperlink" Target="https://bhuvan-app3.nrsc.gov.in/isroeodatadownloadutility/nices_thumb/pblh/PBLH" TargetMode="External"/><Relationship Id="rId216" Type="http://schemas.openxmlformats.org/officeDocument/2006/relationships/hyperlink" Target="https://bhuvan-app3.nrsc.gov.in/isroeodatadownloadutility/nices_thumb/pblh/PBLH" TargetMode="External"/><Relationship Id="rId215" Type="http://schemas.openxmlformats.org/officeDocument/2006/relationships/hyperlink" Target="https://bhuvan-app3.nrsc.gov.in/isroeodatadownloadutility/nices_thumb/pblh/PBLH" TargetMode="External"/><Relationship Id="rId214" Type="http://schemas.openxmlformats.org/officeDocument/2006/relationships/hyperlink" Target="https://bhuvan-app3.nrsc.gov.in/isroeodatadownloadutility/nices_thumb/pblh/PBLH" TargetMode="External"/><Relationship Id="rId219" Type="http://schemas.openxmlformats.org/officeDocument/2006/relationships/hyperlink" Target="https://bhuvan-app3.nrsc.gov.in/isroeodatadownloadutility/nices_thumb/pblh/PBLH" TargetMode="External"/><Relationship Id="rId218" Type="http://schemas.openxmlformats.org/officeDocument/2006/relationships/hyperlink" Target="https://bhuvan-app3.nrsc.gov.in/isroeodatadownloadutility/nices_thumb/pblh/PBLH" TargetMode="External"/><Relationship Id="rId213" Type="http://schemas.openxmlformats.org/officeDocument/2006/relationships/hyperlink" Target="https://bhuvan-app3.nrsc.gov.in/isroeodatadownloadutility/nices_thumb/pblh/PBLH" TargetMode="External"/><Relationship Id="rId212" Type="http://schemas.openxmlformats.org/officeDocument/2006/relationships/hyperlink" Target="https://bhuvan-app3.nrsc.gov.in/isroeodatadownloadutility/nices_thumb/pblh/PBLH" TargetMode="External"/><Relationship Id="rId211" Type="http://schemas.openxmlformats.org/officeDocument/2006/relationships/hyperlink" Target="https://bhuvan-app3.nrsc.gov.in/isroeodatadownloadutility/nices_thumb/pblh/PBLH" TargetMode="External"/><Relationship Id="rId210" Type="http://schemas.openxmlformats.org/officeDocument/2006/relationships/hyperlink" Target="https://bhuvan-app3.nrsc.gov.in/isroeodatadownloadutility/nices_thumb/pblh/PBLH" TargetMode="External"/><Relationship Id="rId129" Type="http://schemas.openxmlformats.org/officeDocument/2006/relationships/hyperlink" Target="https://bhuvan-app3.nrsc.gov.in/isroeodatadownloadutility/nices_thumb/pblh/PBLH" TargetMode="External"/><Relationship Id="rId128" Type="http://schemas.openxmlformats.org/officeDocument/2006/relationships/hyperlink" Target="https://bhuvan-app3.nrsc.gov.in/isroeodatadownloadutility/nices_thumb/pblh/PBLH" TargetMode="External"/><Relationship Id="rId127" Type="http://schemas.openxmlformats.org/officeDocument/2006/relationships/hyperlink" Target="https://bhuvan-app3.nrsc.gov.in/isroeodatadownloadutility/nices_thumb/pblh/PBLH" TargetMode="External"/><Relationship Id="rId126" Type="http://schemas.openxmlformats.org/officeDocument/2006/relationships/hyperlink" Target="https://bhuvan-app3.nrsc.gov.in/isroeodatadownloadutility/nices_thumb/pblh/PBLH" TargetMode="External"/><Relationship Id="rId121" Type="http://schemas.openxmlformats.org/officeDocument/2006/relationships/hyperlink" Target="https://bhuvan-app3.nrsc.gov.in/isroeodatadownloadutility/nices_thumb/pblh/PBLH" TargetMode="External"/><Relationship Id="rId242" Type="http://schemas.openxmlformats.org/officeDocument/2006/relationships/hyperlink" Target="https://bhuvan-app3.nrsc.gov.in/isroeodatadownloadutility/nices_thumb/pblh/PBLH" TargetMode="External"/><Relationship Id="rId120" Type="http://schemas.openxmlformats.org/officeDocument/2006/relationships/hyperlink" Target="https://bhuvan-app3.nrsc.gov.in/isroeodatadownloadutility/nices_thumb/pblh/PBLH" TargetMode="External"/><Relationship Id="rId241" Type="http://schemas.openxmlformats.org/officeDocument/2006/relationships/hyperlink" Target="https://bhuvan-app3.nrsc.gov.in/isroeodatadownloadutility/nices_thumb/pblh/PBLH" TargetMode="External"/><Relationship Id="rId240" Type="http://schemas.openxmlformats.org/officeDocument/2006/relationships/hyperlink" Target="https://bhuvan-app3.nrsc.gov.in/isroeodatadownloadutility/nices_thumb/pblh/PBLH" TargetMode="External"/><Relationship Id="rId125" Type="http://schemas.openxmlformats.org/officeDocument/2006/relationships/hyperlink" Target="https://bhuvan-app3.nrsc.gov.in/isroeodatadownloadutility/nices_thumb/pblh/PBLH" TargetMode="External"/><Relationship Id="rId124" Type="http://schemas.openxmlformats.org/officeDocument/2006/relationships/hyperlink" Target="https://bhuvan-app3.nrsc.gov.in/isroeodatadownloadutility/nices_thumb/pblh/PBLH" TargetMode="External"/><Relationship Id="rId123" Type="http://schemas.openxmlformats.org/officeDocument/2006/relationships/hyperlink" Target="https://bhuvan-app3.nrsc.gov.in/isroeodatadownloadutility/nices_thumb/pblh/PBLH" TargetMode="External"/><Relationship Id="rId244" Type="http://schemas.openxmlformats.org/officeDocument/2006/relationships/drawing" Target="../drawings/drawing1.xml"/><Relationship Id="rId122" Type="http://schemas.openxmlformats.org/officeDocument/2006/relationships/hyperlink" Target="https://bhuvan-app3.nrsc.gov.in/isroeodatadownloadutility/nices_thumb/pblh/PBLH" TargetMode="External"/><Relationship Id="rId243" Type="http://schemas.openxmlformats.org/officeDocument/2006/relationships/hyperlink" Target="https://bhuvan-app3.nrsc.gov.in/isroeodatadownloadutility/nices_thumb/pblh/PBLH" TargetMode="External"/><Relationship Id="rId95" Type="http://schemas.openxmlformats.org/officeDocument/2006/relationships/hyperlink" Target="https://bhuvan-app3.nrsc.gov.in/isroeodatadownloadutility/nices_thumb/pblh/PBLH" TargetMode="External"/><Relationship Id="rId94" Type="http://schemas.openxmlformats.org/officeDocument/2006/relationships/hyperlink" Target="https://bhuvan-app3.nrsc.gov.in/isroeodatadownloadutility/nices_thumb/pblh/PBLH" TargetMode="External"/><Relationship Id="rId97" Type="http://schemas.openxmlformats.org/officeDocument/2006/relationships/hyperlink" Target="https://bhuvan-app3.nrsc.gov.in/isroeodatadownloadutility/nices_thumb/pblh/PBLH" TargetMode="External"/><Relationship Id="rId96" Type="http://schemas.openxmlformats.org/officeDocument/2006/relationships/hyperlink" Target="https://bhuvan-app3.nrsc.gov.in/isroeodatadownloadutility/nices_thumb/pblh/PBLH" TargetMode="External"/><Relationship Id="rId99" Type="http://schemas.openxmlformats.org/officeDocument/2006/relationships/hyperlink" Target="https://bhuvan-app3.nrsc.gov.in/isroeodatadownloadutility/nices_thumb/pblh/PBLH" TargetMode="External"/><Relationship Id="rId98" Type="http://schemas.openxmlformats.org/officeDocument/2006/relationships/hyperlink" Target="https://bhuvan-app3.nrsc.gov.in/isroeodatadownloadutility/nices_thumb/pblh/PBLH" TargetMode="External"/><Relationship Id="rId91" Type="http://schemas.openxmlformats.org/officeDocument/2006/relationships/hyperlink" Target="https://bhuvan-app3.nrsc.gov.in/isroeodatadownloadutility/nices_thumb/pblh/PBLH" TargetMode="External"/><Relationship Id="rId90" Type="http://schemas.openxmlformats.org/officeDocument/2006/relationships/hyperlink" Target="https://bhuvan-app3.nrsc.gov.in/isroeodatadownloadutility/nices_thumb/pblh/PBLH" TargetMode="External"/><Relationship Id="rId93" Type="http://schemas.openxmlformats.org/officeDocument/2006/relationships/hyperlink" Target="https://bhuvan-app3.nrsc.gov.in/isroeodatadownloadutility/nices_thumb/pblh/PBLH" TargetMode="External"/><Relationship Id="rId92" Type="http://schemas.openxmlformats.org/officeDocument/2006/relationships/hyperlink" Target="https://bhuvan-app3.nrsc.gov.in/isroeodatadownloadutility/nices_thumb/pblh/PBLH" TargetMode="External"/><Relationship Id="rId118" Type="http://schemas.openxmlformats.org/officeDocument/2006/relationships/hyperlink" Target="https://bhuvan-app3.nrsc.gov.in/isroeodatadownloadutility/nices_thumb/pblh/PBLH" TargetMode="External"/><Relationship Id="rId239" Type="http://schemas.openxmlformats.org/officeDocument/2006/relationships/hyperlink" Target="https://bhuvan-app3.nrsc.gov.in/isroeodatadownloadutility/nices_thumb/pblh/PBLH" TargetMode="External"/><Relationship Id="rId117" Type="http://schemas.openxmlformats.org/officeDocument/2006/relationships/hyperlink" Target="https://bhuvan-app3.nrsc.gov.in/isroeodatadownloadutility/nices_thumb/pblh/PBLH" TargetMode="External"/><Relationship Id="rId238" Type="http://schemas.openxmlformats.org/officeDocument/2006/relationships/hyperlink" Target="https://bhuvan-app3.nrsc.gov.in/isroeodatadownloadutility/nices_thumb/pblh/PBLH" TargetMode="External"/><Relationship Id="rId116" Type="http://schemas.openxmlformats.org/officeDocument/2006/relationships/hyperlink" Target="https://bhuvan-app3.nrsc.gov.in/isroeodatadownloadutility/nices_thumb/pblh/PBLH" TargetMode="External"/><Relationship Id="rId237" Type="http://schemas.openxmlformats.org/officeDocument/2006/relationships/hyperlink" Target="https://bhuvan-app3.nrsc.gov.in/isroeodatadownloadutility/nices_thumb/pblh/PBLH" TargetMode="External"/><Relationship Id="rId115" Type="http://schemas.openxmlformats.org/officeDocument/2006/relationships/hyperlink" Target="https://bhuvan-app3.nrsc.gov.in/isroeodatadownloadutility/nices_thumb/pblh/PBLH" TargetMode="External"/><Relationship Id="rId236" Type="http://schemas.openxmlformats.org/officeDocument/2006/relationships/hyperlink" Target="https://bhuvan-app3.nrsc.gov.in/isroeodatadownloadutility/nices_thumb/pblh/PBLH" TargetMode="External"/><Relationship Id="rId119" Type="http://schemas.openxmlformats.org/officeDocument/2006/relationships/hyperlink" Target="https://bhuvan-app3.nrsc.gov.in/isroeodatadownloadutility/nices_thumb/pblh/PBLH" TargetMode="External"/><Relationship Id="rId110" Type="http://schemas.openxmlformats.org/officeDocument/2006/relationships/hyperlink" Target="https://bhuvan-app3.nrsc.gov.in/isroeodatadownloadutility/nices_thumb/pblh/PBLH" TargetMode="External"/><Relationship Id="rId231" Type="http://schemas.openxmlformats.org/officeDocument/2006/relationships/hyperlink" Target="https://bhuvan-app3.nrsc.gov.in/isroeodatadownloadutility/nices_thumb/pblh/PBLH" TargetMode="External"/><Relationship Id="rId230" Type="http://schemas.openxmlformats.org/officeDocument/2006/relationships/hyperlink" Target="https://bhuvan-app3.nrsc.gov.in/isroeodatadownloadutility/nices_thumb/pblh/PBLH" TargetMode="External"/><Relationship Id="rId114" Type="http://schemas.openxmlformats.org/officeDocument/2006/relationships/hyperlink" Target="https://bhuvan-app3.nrsc.gov.in/isroeodatadownloadutility/nices_thumb/pblh/PBLH" TargetMode="External"/><Relationship Id="rId235" Type="http://schemas.openxmlformats.org/officeDocument/2006/relationships/hyperlink" Target="https://bhuvan-app3.nrsc.gov.in/isroeodatadownloadutility/nices_thumb/pblh/PBLH" TargetMode="External"/><Relationship Id="rId113" Type="http://schemas.openxmlformats.org/officeDocument/2006/relationships/hyperlink" Target="https://bhuvan-app3.nrsc.gov.in/isroeodatadownloadutility/nices_thumb/pblh/PBLH" TargetMode="External"/><Relationship Id="rId234" Type="http://schemas.openxmlformats.org/officeDocument/2006/relationships/hyperlink" Target="https://bhuvan-app3.nrsc.gov.in/isroeodatadownloadutility/nices_thumb/pblh/PBLH" TargetMode="External"/><Relationship Id="rId112" Type="http://schemas.openxmlformats.org/officeDocument/2006/relationships/hyperlink" Target="https://bhuvan-app3.nrsc.gov.in/isroeodatadownloadutility/nices_thumb/pblh/PBLH" TargetMode="External"/><Relationship Id="rId233" Type="http://schemas.openxmlformats.org/officeDocument/2006/relationships/hyperlink" Target="https://bhuvan-app3.nrsc.gov.in/isroeodatadownloadutility/nices_thumb/pblh/PBLH" TargetMode="External"/><Relationship Id="rId111" Type="http://schemas.openxmlformats.org/officeDocument/2006/relationships/hyperlink" Target="https://bhuvan-app3.nrsc.gov.in/isroeodatadownloadutility/nices_thumb/pblh/PBLH" TargetMode="External"/><Relationship Id="rId232" Type="http://schemas.openxmlformats.org/officeDocument/2006/relationships/hyperlink" Target="https://bhuvan-app3.nrsc.gov.in/isroeodatadownloadutility/nices_thumb/pblh/PBLH" TargetMode="External"/><Relationship Id="rId206" Type="http://schemas.openxmlformats.org/officeDocument/2006/relationships/hyperlink" Target="https://bhuvan-app3.nrsc.gov.in/isroeodatadownloadutility/nices_thumb/pblh/PBLH" TargetMode="External"/><Relationship Id="rId205" Type="http://schemas.openxmlformats.org/officeDocument/2006/relationships/hyperlink" Target="https://bhuvan-app3.nrsc.gov.in/isroeodatadownloadutility/nices_thumb/pblh/PBLH" TargetMode="External"/><Relationship Id="rId204" Type="http://schemas.openxmlformats.org/officeDocument/2006/relationships/hyperlink" Target="https://bhuvan-app3.nrsc.gov.in/isroeodatadownloadutility/nices_thumb/pblh/PBLH" TargetMode="External"/><Relationship Id="rId203" Type="http://schemas.openxmlformats.org/officeDocument/2006/relationships/hyperlink" Target="https://bhuvan-app3.nrsc.gov.in/isroeodatadownloadutility/nices_thumb/pblh/PBLH" TargetMode="External"/><Relationship Id="rId209" Type="http://schemas.openxmlformats.org/officeDocument/2006/relationships/hyperlink" Target="https://bhuvan-app3.nrsc.gov.in/isroeodatadownloadutility/nices_thumb/pblh/PBLH" TargetMode="External"/><Relationship Id="rId208" Type="http://schemas.openxmlformats.org/officeDocument/2006/relationships/hyperlink" Target="https://bhuvan-app3.nrsc.gov.in/isroeodatadownloadutility/nices_thumb/pblh/PBLH" TargetMode="External"/><Relationship Id="rId207" Type="http://schemas.openxmlformats.org/officeDocument/2006/relationships/hyperlink" Target="https://bhuvan-app3.nrsc.gov.in/isroeodatadownloadutility/nices_thumb/pblh/PBLH" TargetMode="External"/><Relationship Id="rId202" Type="http://schemas.openxmlformats.org/officeDocument/2006/relationships/hyperlink" Target="https://bhuvan-app3.nrsc.gov.in/isroeodatadownloadutility/nices_thumb/pblh/PBLH" TargetMode="External"/><Relationship Id="rId201" Type="http://schemas.openxmlformats.org/officeDocument/2006/relationships/hyperlink" Target="https://bhuvan-app3.nrsc.gov.in/isroeodatadownloadutility/nices_thumb/pblh/PBLH" TargetMode="External"/><Relationship Id="rId200" Type="http://schemas.openxmlformats.org/officeDocument/2006/relationships/hyperlink" Target="https://bhuvan-app3.nrsc.gov.in/isroeodatadownloadutility/nices_thumb/pblh/PBLH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huvan-app3.nrsc.gov.in/isroeodatadownloadutility/nices_thumb/pblh/PBLH" TargetMode="External"/><Relationship Id="rId190" Type="http://schemas.openxmlformats.org/officeDocument/2006/relationships/hyperlink" Target="https://bhuvan-app3.nrsc.gov.in/isroeodatadownloadutility/nices_thumb/pblh/PBLH" TargetMode="External"/><Relationship Id="rId42" Type="http://schemas.openxmlformats.org/officeDocument/2006/relationships/hyperlink" Target="https://bhuvan-app3.nrsc.gov.in/isroeodatadownloadutility/nices_thumb/pblh/PBLH" TargetMode="External"/><Relationship Id="rId41" Type="http://schemas.openxmlformats.org/officeDocument/2006/relationships/hyperlink" Target="https://bhuvan-app3.nrsc.gov.in/isroeodatadownloadutility/nices_thumb/pblh/PBLH" TargetMode="External"/><Relationship Id="rId44" Type="http://schemas.openxmlformats.org/officeDocument/2006/relationships/hyperlink" Target="https://bhuvan-app3.nrsc.gov.in/isroeodatadownloadutility/nices_thumb/pblh/PBLH" TargetMode="External"/><Relationship Id="rId194" Type="http://schemas.openxmlformats.org/officeDocument/2006/relationships/hyperlink" Target="https://bhuvan-app3.nrsc.gov.in/isroeodatadownloadutility/nices_thumb/pblh/PBLH" TargetMode="External"/><Relationship Id="rId43" Type="http://schemas.openxmlformats.org/officeDocument/2006/relationships/hyperlink" Target="https://bhuvan-app3.nrsc.gov.in/isroeodatadownloadutility/nices_thumb/pblh/PBLH" TargetMode="External"/><Relationship Id="rId193" Type="http://schemas.openxmlformats.org/officeDocument/2006/relationships/hyperlink" Target="https://bhuvan-app3.nrsc.gov.in/isroeodatadownloadutility/nices_thumb/pblh/PBLH" TargetMode="External"/><Relationship Id="rId46" Type="http://schemas.openxmlformats.org/officeDocument/2006/relationships/hyperlink" Target="https://bhuvan-app3.nrsc.gov.in/isroeodatadownloadutility/nices_thumb/pblh/PBLH" TargetMode="External"/><Relationship Id="rId192" Type="http://schemas.openxmlformats.org/officeDocument/2006/relationships/hyperlink" Target="https://bhuvan-app3.nrsc.gov.in/isroeodatadownloadutility/nices_thumb/pblh/PBLH" TargetMode="External"/><Relationship Id="rId45" Type="http://schemas.openxmlformats.org/officeDocument/2006/relationships/hyperlink" Target="https://bhuvan-app3.nrsc.gov.in/isroeodatadownloadutility/nices_thumb/pblh/PBLH" TargetMode="External"/><Relationship Id="rId191" Type="http://schemas.openxmlformats.org/officeDocument/2006/relationships/hyperlink" Target="https://bhuvan-app3.nrsc.gov.in/isroeodatadownloadutility/nices_thumb/pblh/PBLH" TargetMode="External"/><Relationship Id="rId48" Type="http://schemas.openxmlformats.org/officeDocument/2006/relationships/hyperlink" Target="https://bhuvan-app3.nrsc.gov.in/isroeodatadownloadutility/nices_thumb/pblh/PBLH" TargetMode="External"/><Relationship Id="rId187" Type="http://schemas.openxmlformats.org/officeDocument/2006/relationships/hyperlink" Target="https://bhuvan-app3.nrsc.gov.in/isroeodatadownloadutility/nices_thumb/pblh/PBLH" TargetMode="External"/><Relationship Id="rId47" Type="http://schemas.openxmlformats.org/officeDocument/2006/relationships/hyperlink" Target="https://bhuvan-app3.nrsc.gov.in/isroeodatadownloadutility/nices_thumb/pblh/PBLH" TargetMode="External"/><Relationship Id="rId186" Type="http://schemas.openxmlformats.org/officeDocument/2006/relationships/hyperlink" Target="https://bhuvan-app3.nrsc.gov.in/isroeodatadownloadutility/nices_thumb/pblh/PBLH" TargetMode="External"/><Relationship Id="rId185" Type="http://schemas.openxmlformats.org/officeDocument/2006/relationships/hyperlink" Target="https://bhuvan-app3.nrsc.gov.in/isroeodatadownloadutility/nices_thumb/pblh/PBLH" TargetMode="External"/><Relationship Id="rId49" Type="http://schemas.openxmlformats.org/officeDocument/2006/relationships/hyperlink" Target="https://bhuvan-app3.nrsc.gov.in/isroeodatadownloadutility/nices_thumb/pblh/PBLH" TargetMode="External"/><Relationship Id="rId184" Type="http://schemas.openxmlformats.org/officeDocument/2006/relationships/hyperlink" Target="https://bhuvan-app3.nrsc.gov.in/isroeodatadownloadutility/nices_thumb/pblh/PBLH" TargetMode="External"/><Relationship Id="rId189" Type="http://schemas.openxmlformats.org/officeDocument/2006/relationships/hyperlink" Target="https://bhuvan-app3.nrsc.gov.in/isroeodatadownloadutility/nices_thumb/pblh/PBLH" TargetMode="External"/><Relationship Id="rId188" Type="http://schemas.openxmlformats.org/officeDocument/2006/relationships/hyperlink" Target="https://bhuvan-app3.nrsc.gov.in/isroeodatadownloadutility/nices_thumb/pblh/PBLH" TargetMode="External"/><Relationship Id="rId31" Type="http://schemas.openxmlformats.org/officeDocument/2006/relationships/hyperlink" Target="https://bhuvan-app3.nrsc.gov.in/isroeodatadownloadutility/nices_thumb/pblh/PBLH" TargetMode="External"/><Relationship Id="rId30" Type="http://schemas.openxmlformats.org/officeDocument/2006/relationships/hyperlink" Target="https://bhuvan-app3.nrsc.gov.in/isroeodatadownloadutility/nices_thumb/pblh/PBLH" TargetMode="External"/><Relationship Id="rId33" Type="http://schemas.openxmlformats.org/officeDocument/2006/relationships/hyperlink" Target="https://bhuvan-app3.nrsc.gov.in/isroeodatadownloadutility/nices_thumb/pblh/PBLH" TargetMode="External"/><Relationship Id="rId183" Type="http://schemas.openxmlformats.org/officeDocument/2006/relationships/hyperlink" Target="https://bhuvan-app3.nrsc.gov.in/isroeodatadownloadutility/nices_thumb/pblh/PBLH" TargetMode="External"/><Relationship Id="rId32" Type="http://schemas.openxmlformats.org/officeDocument/2006/relationships/hyperlink" Target="https://bhuvan-app3.nrsc.gov.in/isroeodatadownloadutility/nices_thumb/pblh/PBLH" TargetMode="External"/><Relationship Id="rId182" Type="http://schemas.openxmlformats.org/officeDocument/2006/relationships/hyperlink" Target="https://bhuvan-app3.nrsc.gov.in/isroeodatadownloadutility/nices_thumb/pblh/PBLH" TargetMode="External"/><Relationship Id="rId35" Type="http://schemas.openxmlformats.org/officeDocument/2006/relationships/hyperlink" Target="https://bhuvan-app3.nrsc.gov.in/isroeodatadownloadutility/nices_thumb/pblh/PBLH" TargetMode="External"/><Relationship Id="rId181" Type="http://schemas.openxmlformats.org/officeDocument/2006/relationships/hyperlink" Target="https://bhuvan-app3.nrsc.gov.in/isroeodatadownloadutility/nices_thumb/pblh/PBLH" TargetMode="External"/><Relationship Id="rId34" Type="http://schemas.openxmlformats.org/officeDocument/2006/relationships/hyperlink" Target="https://bhuvan-app3.nrsc.gov.in/isroeodatadownloadutility/nices_thumb/pblh/PBLH" TargetMode="External"/><Relationship Id="rId180" Type="http://schemas.openxmlformats.org/officeDocument/2006/relationships/hyperlink" Target="https://bhuvan-app3.nrsc.gov.in/isroeodatadownloadutility/nices_thumb/pblh/PBLH" TargetMode="External"/><Relationship Id="rId37" Type="http://schemas.openxmlformats.org/officeDocument/2006/relationships/hyperlink" Target="https://bhuvan-app3.nrsc.gov.in/isroeodatadownloadutility/nices_thumb/pblh/PBLH" TargetMode="External"/><Relationship Id="rId176" Type="http://schemas.openxmlformats.org/officeDocument/2006/relationships/hyperlink" Target="https://bhuvan-app3.nrsc.gov.in/isroeodatadownloadutility/nices_thumb/pblh/PBLH" TargetMode="External"/><Relationship Id="rId297" Type="http://schemas.openxmlformats.org/officeDocument/2006/relationships/hyperlink" Target="https://bhuvan-app3.nrsc.gov.in/isroeodatadownloadutility/nices_thumb/pblh/PBLH" TargetMode="External"/><Relationship Id="rId36" Type="http://schemas.openxmlformats.org/officeDocument/2006/relationships/hyperlink" Target="https://bhuvan-app3.nrsc.gov.in/isroeodatadownloadutility/nices_thumb/pblh/PBLH" TargetMode="External"/><Relationship Id="rId175" Type="http://schemas.openxmlformats.org/officeDocument/2006/relationships/hyperlink" Target="https://bhuvan-app3.nrsc.gov.in/isroeodatadownloadutility/nices_thumb/pblh/PBLH" TargetMode="External"/><Relationship Id="rId296" Type="http://schemas.openxmlformats.org/officeDocument/2006/relationships/hyperlink" Target="https://bhuvan-app3.nrsc.gov.in/isroeodatadownloadutility/nices_thumb/pblh/PBLH" TargetMode="External"/><Relationship Id="rId39" Type="http://schemas.openxmlformats.org/officeDocument/2006/relationships/hyperlink" Target="https://bhuvan-app3.nrsc.gov.in/isroeodatadownloadutility/nices_thumb/pblh/PBLH" TargetMode="External"/><Relationship Id="rId174" Type="http://schemas.openxmlformats.org/officeDocument/2006/relationships/hyperlink" Target="https://bhuvan-app3.nrsc.gov.in/isroeodatadownloadutility/nices_thumb/pblh/PBLH" TargetMode="External"/><Relationship Id="rId295" Type="http://schemas.openxmlformats.org/officeDocument/2006/relationships/hyperlink" Target="https://bhuvan-app3.nrsc.gov.in/isroeodatadownloadutility/nices_thumb/pblh/PBLH" TargetMode="External"/><Relationship Id="rId38" Type="http://schemas.openxmlformats.org/officeDocument/2006/relationships/hyperlink" Target="https://bhuvan-app3.nrsc.gov.in/isroeodatadownloadutility/nices_thumb/pblh/PBLH" TargetMode="External"/><Relationship Id="rId173" Type="http://schemas.openxmlformats.org/officeDocument/2006/relationships/hyperlink" Target="https://bhuvan-app3.nrsc.gov.in/isroeodatadownloadutility/nices_thumb/pblh/PBLH" TargetMode="External"/><Relationship Id="rId294" Type="http://schemas.openxmlformats.org/officeDocument/2006/relationships/hyperlink" Target="https://bhuvan-app3.nrsc.gov.in/isroeodatadownloadutility/nices_thumb/pblh/PBLH" TargetMode="External"/><Relationship Id="rId179" Type="http://schemas.openxmlformats.org/officeDocument/2006/relationships/hyperlink" Target="https://bhuvan-app3.nrsc.gov.in/isroeodatadownloadutility/nices_thumb/pblh/PBLH" TargetMode="External"/><Relationship Id="rId178" Type="http://schemas.openxmlformats.org/officeDocument/2006/relationships/hyperlink" Target="https://bhuvan-app3.nrsc.gov.in/isroeodatadownloadutility/nices_thumb/pblh/PBLH" TargetMode="External"/><Relationship Id="rId299" Type="http://schemas.openxmlformats.org/officeDocument/2006/relationships/hyperlink" Target="https://bhuvan-app3.nrsc.gov.in/isroeodatadownloadutility/nices_thumb/pblh/PBLH" TargetMode="External"/><Relationship Id="rId177" Type="http://schemas.openxmlformats.org/officeDocument/2006/relationships/hyperlink" Target="https://bhuvan-app3.nrsc.gov.in/isroeodatadownloadutility/nices_thumb/pblh/PBLH" TargetMode="External"/><Relationship Id="rId298" Type="http://schemas.openxmlformats.org/officeDocument/2006/relationships/hyperlink" Target="https://bhuvan-app3.nrsc.gov.in/isroeodatadownloadutility/nices_thumb/pblh/PBLH" TargetMode="External"/><Relationship Id="rId20" Type="http://schemas.openxmlformats.org/officeDocument/2006/relationships/hyperlink" Target="https://bhuvan-app3.nrsc.gov.in/isroeodatadownloadutility/nices_thumb/pblh/PBLH" TargetMode="External"/><Relationship Id="rId22" Type="http://schemas.openxmlformats.org/officeDocument/2006/relationships/hyperlink" Target="https://bhuvan-app3.nrsc.gov.in/isroeodatadownloadutility/nices_thumb/pblh/PBLH" TargetMode="External"/><Relationship Id="rId21" Type="http://schemas.openxmlformats.org/officeDocument/2006/relationships/hyperlink" Target="https://bhuvan-app3.nrsc.gov.in/isroeodatadownloadutility/nices_thumb/pblh/PBLH" TargetMode="External"/><Relationship Id="rId24" Type="http://schemas.openxmlformats.org/officeDocument/2006/relationships/hyperlink" Target="https://bhuvan-app3.nrsc.gov.in/isroeodatadownloadutility/nices_thumb/pblh/PBLH" TargetMode="External"/><Relationship Id="rId23" Type="http://schemas.openxmlformats.org/officeDocument/2006/relationships/hyperlink" Target="https://bhuvan-app3.nrsc.gov.in/isroeodatadownloadutility/nices_thumb/pblh/PBLH" TargetMode="External"/><Relationship Id="rId26" Type="http://schemas.openxmlformats.org/officeDocument/2006/relationships/hyperlink" Target="https://bhuvan-app3.nrsc.gov.in/isroeodatadownloadutility/nices_thumb/pblh/PBLH" TargetMode="External"/><Relationship Id="rId25" Type="http://schemas.openxmlformats.org/officeDocument/2006/relationships/hyperlink" Target="https://bhuvan-app3.nrsc.gov.in/isroeodatadownloadutility/nices_thumb/pblh/PBLH" TargetMode="External"/><Relationship Id="rId28" Type="http://schemas.openxmlformats.org/officeDocument/2006/relationships/hyperlink" Target="https://bhuvan-app3.nrsc.gov.in/isroeodatadownloadutility/nices_thumb/pblh/PBLH" TargetMode="External"/><Relationship Id="rId27" Type="http://schemas.openxmlformats.org/officeDocument/2006/relationships/hyperlink" Target="https://bhuvan-app3.nrsc.gov.in/isroeodatadownloadutility/nices_thumb/pblh/PBLH" TargetMode="External"/><Relationship Id="rId29" Type="http://schemas.openxmlformats.org/officeDocument/2006/relationships/hyperlink" Target="https://bhuvan-app3.nrsc.gov.in/isroeodatadownloadutility/nices_thumb/pblh/PBLH" TargetMode="External"/><Relationship Id="rId11" Type="http://schemas.openxmlformats.org/officeDocument/2006/relationships/hyperlink" Target="https://bhuvan-app3.nrsc.gov.in/isroeodatadownloadutility/nices_thumb/pblh/PBLH" TargetMode="External"/><Relationship Id="rId10" Type="http://schemas.openxmlformats.org/officeDocument/2006/relationships/hyperlink" Target="https://bhuvan-app3.nrsc.gov.in/isroeodatadownloadutility/nices_thumb/pblh/PBLH" TargetMode="External"/><Relationship Id="rId13" Type="http://schemas.openxmlformats.org/officeDocument/2006/relationships/hyperlink" Target="https://bhuvan-app3.nrsc.gov.in/isroeodatadownloadutility/nices_thumb/pblh/PBLH" TargetMode="External"/><Relationship Id="rId12" Type="http://schemas.openxmlformats.org/officeDocument/2006/relationships/hyperlink" Target="https://bhuvan-app3.nrsc.gov.in/isroeodatadownloadutility/nices_thumb/pblh/PBLH" TargetMode="External"/><Relationship Id="rId15" Type="http://schemas.openxmlformats.org/officeDocument/2006/relationships/hyperlink" Target="https://bhuvan-app3.nrsc.gov.in/isroeodatadownloadutility/nices_thumb/pblh/PBLH" TargetMode="External"/><Relationship Id="rId198" Type="http://schemas.openxmlformats.org/officeDocument/2006/relationships/hyperlink" Target="https://bhuvan-app3.nrsc.gov.in/isroeodatadownloadutility/nices_thumb/pblh/PBLH" TargetMode="External"/><Relationship Id="rId14" Type="http://schemas.openxmlformats.org/officeDocument/2006/relationships/hyperlink" Target="https://bhuvan-app3.nrsc.gov.in/isroeodatadownloadutility/nices_thumb/pblh/PBLH" TargetMode="External"/><Relationship Id="rId197" Type="http://schemas.openxmlformats.org/officeDocument/2006/relationships/hyperlink" Target="https://bhuvan-app3.nrsc.gov.in/isroeodatadownloadutility/nices_thumb/pblh/PBLH" TargetMode="External"/><Relationship Id="rId17" Type="http://schemas.openxmlformats.org/officeDocument/2006/relationships/hyperlink" Target="https://bhuvan-app3.nrsc.gov.in/isroeodatadownloadutility/nices_thumb/pblh/PBLH" TargetMode="External"/><Relationship Id="rId196" Type="http://schemas.openxmlformats.org/officeDocument/2006/relationships/hyperlink" Target="https://bhuvan-app3.nrsc.gov.in/isroeodatadownloadutility/nices_thumb/pblh/PBLH" TargetMode="External"/><Relationship Id="rId16" Type="http://schemas.openxmlformats.org/officeDocument/2006/relationships/hyperlink" Target="https://bhuvan-app3.nrsc.gov.in/isroeodatadownloadutility/nices_thumb/pblh/PBLH" TargetMode="External"/><Relationship Id="rId195" Type="http://schemas.openxmlformats.org/officeDocument/2006/relationships/hyperlink" Target="https://bhuvan-app3.nrsc.gov.in/isroeodatadownloadutility/nices_thumb/pblh/PBLH" TargetMode="External"/><Relationship Id="rId19" Type="http://schemas.openxmlformats.org/officeDocument/2006/relationships/hyperlink" Target="https://bhuvan-app3.nrsc.gov.in/isroeodatadownloadutility/nices_thumb/pblh/PBLH" TargetMode="External"/><Relationship Id="rId18" Type="http://schemas.openxmlformats.org/officeDocument/2006/relationships/hyperlink" Target="https://bhuvan-app3.nrsc.gov.in/isroeodatadownloadutility/nices_thumb/pblh/PBLH" TargetMode="External"/><Relationship Id="rId199" Type="http://schemas.openxmlformats.org/officeDocument/2006/relationships/hyperlink" Target="https://bhuvan-app3.nrsc.gov.in/isroeodatadownloadutility/nices_thumb/pblh/PBLH" TargetMode="External"/><Relationship Id="rId84" Type="http://schemas.openxmlformats.org/officeDocument/2006/relationships/hyperlink" Target="https://bhuvan-app3.nrsc.gov.in/isroeodatadownloadutility/nices_thumb/pblh/PBLH" TargetMode="External"/><Relationship Id="rId83" Type="http://schemas.openxmlformats.org/officeDocument/2006/relationships/hyperlink" Target="https://bhuvan-app3.nrsc.gov.in/isroeodatadownloadutility/nices_thumb/pblh/PBLH" TargetMode="External"/><Relationship Id="rId86" Type="http://schemas.openxmlformats.org/officeDocument/2006/relationships/hyperlink" Target="https://bhuvan-app3.nrsc.gov.in/isroeodatadownloadutility/nices_thumb/pblh/PBLH" TargetMode="External"/><Relationship Id="rId85" Type="http://schemas.openxmlformats.org/officeDocument/2006/relationships/hyperlink" Target="https://bhuvan-app3.nrsc.gov.in/isroeodatadownloadutility/nices_thumb/pblh/PBLH" TargetMode="External"/><Relationship Id="rId88" Type="http://schemas.openxmlformats.org/officeDocument/2006/relationships/hyperlink" Target="https://bhuvan-app3.nrsc.gov.in/isroeodatadownloadutility/nices_thumb/pblh/PBLH" TargetMode="External"/><Relationship Id="rId150" Type="http://schemas.openxmlformats.org/officeDocument/2006/relationships/hyperlink" Target="https://bhuvan-app3.nrsc.gov.in/isroeodatadownloadutility/nices_thumb/pblh/PBLH" TargetMode="External"/><Relationship Id="rId271" Type="http://schemas.openxmlformats.org/officeDocument/2006/relationships/hyperlink" Target="https://bhuvan-app3.nrsc.gov.in/isroeodatadownloadutility/nices_thumb/pblh/PBLH" TargetMode="External"/><Relationship Id="rId87" Type="http://schemas.openxmlformats.org/officeDocument/2006/relationships/hyperlink" Target="https://bhuvan-app3.nrsc.gov.in/isroeodatadownloadutility/nices_thumb/pblh/PBLH" TargetMode="External"/><Relationship Id="rId270" Type="http://schemas.openxmlformats.org/officeDocument/2006/relationships/hyperlink" Target="https://bhuvan-app3.nrsc.gov.in/isroeodatadownloadutility/nices_thumb/pblh/PBLH" TargetMode="External"/><Relationship Id="rId89" Type="http://schemas.openxmlformats.org/officeDocument/2006/relationships/hyperlink" Target="https://bhuvan-app3.nrsc.gov.in/isroeodatadownloadutility/nices_thumb/pblh/PBLH" TargetMode="External"/><Relationship Id="rId80" Type="http://schemas.openxmlformats.org/officeDocument/2006/relationships/hyperlink" Target="https://bhuvan-app3.nrsc.gov.in/isroeodatadownloadutility/nices_thumb/pblh/PBLH" TargetMode="External"/><Relationship Id="rId82" Type="http://schemas.openxmlformats.org/officeDocument/2006/relationships/hyperlink" Target="https://bhuvan-app3.nrsc.gov.in/isroeodatadownloadutility/nices_thumb/pblh/PBLH" TargetMode="External"/><Relationship Id="rId81" Type="http://schemas.openxmlformats.org/officeDocument/2006/relationships/hyperlink" Target="https://bhuvan-app3.nrsc.gov.in/isroeodatadownloadutility/nices_thumb/pblh/PBLH" TargetMode="External"/><Relationship Id="rId1" Type="http://schemas.openxmlformats.org/officeDocument/2006/relationships/hyperlink" Target="https://bhuvan-app3.nrsc.gov.in/isroeodatadownloadutility/nices_thumb/pblh/PBLH" TargetMode="External"/><Relationship Id="rId2" Type="http://schemas.openxmlformats.org/officeDocument/2006/relationships/hyperlink" Target="https://bhuvan-app3.nrsc.gov.in/isroeodatadownloadutility/nices_thumb/pblh/PBLH" TargetMode="External"/><Relationship Id="rId3" Type="http://schemas.openxmlformats.org/officeDocument/2006/relationships/hyperlink" Target="https://bhuvan-app3.nrsc.gov.in/isroeodatadownloadutility/nices_thumb/pblh/PBLH" TargetMode="External"/><Relationship Id="rId149" Type="http://schemas.openxmlformats.org/officeDocument/2006/relationships/hyperlink" Target="https://bhuvan-app3.nrsc.gov.in/isroeodatadownloadutility/nices_thumb/pblh/PBLH" TargetMode="External"/><Relationship Id="rId4" Type="http://schemas.openxmlformats.org/officeDocument/2006/relationships/hyperlink" Target="https://bhuvan-app3.nrsc.gov.in/isroeodatadownloadutility/nices_thumb/pblh/PBLH" TargetMode="External"/><Relationship Id="rId148" Type="http://schemas.openxmlformats.org/officeDocument/2006/relationships/hyperlink" Target="https://bhuvan-app3.nrsc.gov.in/isroeodatadownloadutility/nices_thumb/pblh/PBLH" TargetMode="External"/><Relationship Id="rId269" Type="http://schemas.openxmlformats.org/officeDocument/2006/relationships/hyperlink" Target="https://bhuvan-app3.nrsc.gov.in/isroeodatadownloadutility/nices_thumb/pblh/PBLH" TargetMode="External"/><Relationship Id="rId9" Type="http://schemas.openxmlformats.org/officeDocument/2006/relationships/hyperlink" Target="https://bhuvan-app3.nrsc.gov.in/isroeodatadownloadutility/nices_thumb/pblh/PBLH" TargetMode="External"/><Relationship Id="rId143" Type="http://schemas.openxmlformats.org/officeDocument/2006/relationships/hyperlink" Target="https://bhuvan-app3.nrsc.gov.in/isroeodatadownloadutility/nices_thumb/pblh/PBLH" TargetMode="External"/><Relationship Id="rId264" Type="http://schemas.openxmlformats.org/officeDocument/2006/relationships/hyperlink" Target="https://bhuvan-app3.nrsc.gov.in/isroeodatadownloadutility/nices_thumb/pblh/PBLH" TargetMode="External"/><Relationship Id="rId142" Type="http://schemas.openxmlformats.org/officeDocument/2006/relationships/hyperlink" Target="https://bhuvan-app3.nrsc.gov.in/isroeodatadownloadutility/nices_thumb/pblh/PBLH" TargetMode="External"/><Relationship Id="rId263" Type="http://schemas.openxmlformats.org/officeDocument/2006/relationships/hyperlink" Target="https://bhuvan-app3.nrsc.gov.in/isroeodatadownloadutility/nices_thumb/pblh/PBLH" TargetMode="External"/><Relationship Id="rId141" Type="http://schemas.openxmlformats.org/officeDocument/2006/relationships/hyperlink" Target="https://bhuvan-app3.nrsc.gov.in/isroeodatadownloadutility/nices_thumb/pblh/PBLH" TargetMode="External"/><Relationship Id="rId262" Type="http://schemas.openxmlformats.org/officeDocument/2006/relationships/hyperlink" Target="https://bhuvan-app3.nrsc.gov.in/isroeodatadownloadutility/nices_thumb/pblh/PBLH" TargetMode="External"/><Relationship Id="rId140" Type="http://schemas.openxmlformats.org/officeDocument/2006/relationships/hyperlink" Target="https://bhuvan-app3.nrsc.gov.in/isroeodatadownloadutility/nices_thumb/pblh/PBLH" TargetMode="External"/><Relationship Id="rId261" Type="http://schemas.openxmlformats.org/officeDocument/2006/relationships/hyperlink" Target="https://bhuvan-app3.nrsc.gov.in/isroeodatadownloadutility/nices_thumb/pblh/PBLH" TargetMode="External"/><Relationship Id="rId5" Type="http://schemas.openxmlformats.org/officeDocument/2006/relationships/hyperlink" Target="https://bhuvan-app3.nrsc.gov.in/isroeodatadownloadutility/nices_thumb/pblh/PBLH" TargetMode="External"/><Relationship Id="rId147" Type="http://schemas.openxmlformats.org/officeDocument/2006/relationships/hyperlink" Target="https://bhuvan-app3.nrsc.gov.in/isroeodatadownloadutility/nices_thumb/pblh/PBLH" TargetMode="External"/><Relationship Id="rId268" Type="http://schemas.openxmlformats.org/officeDocument/2006/relationships/hyperlink" Target="https://bhuvan-app3.nrsc.gov.in/isroeodatadownloadutility/nices_thumb/pblh/PBLH" TargetMode="External"/><Relationship Id="rId6" Type="http://schemas.openxmlformats.org/officeDocument/2006/relationships/hyperlink" Target="https://bhuvan-app3.nrsc.gov.in/isroeodatadownloadutility/nices_thumb/pblh/PBLH" TargetMode="External"/><Relationship Id="rId146" Type="http://schemas.openxmlformats.org/officeDocument/2006/relationships/hyperlink" Target="https://bhuvan-app3.nrsc.gov.in/isroeodatadownloadutility/nices_thumb/pblh/PBLH" TargetMode="External"/><Relationship Id="rId267" Type="http://schemas.openxmlformats.org/officeDocument/2006/relationships/hyperlink" Target="https://bhuvan-app3.nrsc.gov.in/isroeodatadownloadutility/nices_thumb/pblh/PBLH" TargetMode="External"/><Relationship Id="rId7" Type="http://schemas.openxmlformats.org/officeDocument/2006/relationships/hyperlink" Target="https://bhuvan-app3.nrsc.gov.in/isroeodatadownloadutility/nices_thumb/pblh/PBLH" TargetMode="External"/><Relationship Id="rId145" Type="http://schemas.openxmlformats.org/officeDocument/2006/relationships/hyperlink" Target="https://bhuvan-app3.nrsc.gov.in/isroeodatadownloadutility/nices_thumb/pblh/PBLH" TargetMode="External"/><Relationship Id="rId266" Type="http://schemas.openxmlformats.org/officeDocument/2006/relationships/hyperlink" Target="https://bhuvan-app3.nrsc.gov.in/isroeodatadownloadutility/nices_thumb/pblh/PBLH" TargetMode="External"/><Relationship Id="rId8" Type="http://schemas.openxmlformats.org/officeDocument/2006/relationships/hyperlink" Target="https://bhuvan-app3.nrsc.gov.in/isroeodatadownloadutility/nices_thumb/pblh/PBLH" TargetMode="External"/><Relationship Id="rId144" Type="http://schemas.openxmlformats.org/officeDocument/2006/relationships/hyperlink" Target="https://bhuvan-app3.nrsc.gov.in/isroeodatadownloadutility/nices_thumb/pblh/PBLH" TargetMode="External"/><Relationship Id="rId265" Type="http://schemas.openxmlformats.org/officeDocument/2006/relationships/hyperlink" Target="https://bhuvan-app3.nrsc.gov.in/isroeodatadownloadutility/nices_thumb/pblh/PBLH" TargetMode="External"/><Relationship Id="rId73" Type="http://schemas.openxmlformats.org/officeDocument/2006/relationships/hyperlink" Target="https://bhuvan-app3.nrsc.gov.in/isroeodatadownloadutility/nices_thumb/pblh/PBLH" TargetMode="External"/><Relationship Id="rId72" Type="http://schemas.openxmlformats.org/officeDocument/2006/relationships/hyperlink" Target="https://bhuvan-app3.nrsc.gov.in/isroeodatadownloadutility/nices_thumb/pblh/PBLH" TargetMode="External"/><Relationship Id="rId75" Type="http://schemas.openxmlformats.org/officeDocument/2006/relationships/hyperlink" Target="https://bhuvan-app3.nrsc.gov.in/isroeodatadownloadutility/nices_thumb/pblh/PBLH" TargetMode="External"/><Relationship Id="rId74" Type="http://schemas.openxmlformats.org/officeDocument/2006/relationships/hyperlink" Target="https://bhuvan-app3.nrsc.gov.in/isroeodatadownloadutility/nices_thumb/pblh/PBLH" TargetMode="External"/><Relationship Id="rId77" Type="http://schemas.openxmlformats.org/officeDocument/2006/relationships/hyperlink" Target="https://bhuvan-app3.nrsc.gov.in/isroeodatadownloadutility/nices_thumb/pblh/PBLH" TargetMode="External"/><Relationship Id="rId260" Type="http://schemas.openxmlformats.org/officeDocument/2006/relationships/hyperlink" Target="https://bhuvan-app3.nrsc.gov.in/isroeodatadownloadutility/nices_thumb/pblh/PBLH" TargetMode="External"/><Relationship Id="rId76" Type="http://schemas.openxmlformats.org/officeDocument/2006/relationships/hyperlink" Target="https://bhuvan-app3.nrsc.gov.in/isroeodatadownloadutility/nices_thumb/pblh/PBLH" TargetMode="External"/><Relationship Id="rId79" Type="http://schemas.openxmlformats.org/officeDocument/2006/relationships/hyperlink" Target="https://bhuvan-app3.nrsc.gov.in/isroeodatadownloadutility/nices_thumb/pblh/PBLH" TargetMode="External"/><Relationship Id="rId78" Type="http://schemas.openxmlformats.org/officeDocument/2006/relationships/hyperlink" Target="https://bhuvan-app3.nrsc.gov.in/isroeodatadownloadutility/nices_thumb/pblh/PBLH" TargetMode="External"/><Relationship Id="rId71" Type="http://schemas.openxmlformats.org/officeDocument/2006/relationships/hyperlink" Target="https://bhuvan-app3.nrsc.gov.in/isroeodatadownloadutility/nices_thumb/pblh/PBLH" TargetMode="External"/><Relationship Id="rId70" Type="http://schemas.openxmlformats.org/officeDocument/2006/relationships/hyperlink" Target="https://bhuvan-app3.nrsc.gov.in/isroeodatadownloadutility/nices_thumb/pblh/PBLH" TargetMode="External"/><Relationship Id="rId139" Type="http://schemas.openxmlformats.org/officeDocument/2006/relationships/hyperlink" Target="https://bhuvan-app3.nrsc.gov.in/isroeodatadownloadutility/nices_thumb/pblh/PBLH" TargetMode="External"/><Relationship Id="rId138" Type="http://schemas.openxmlformats.org/officeDocument/2006/relationships/hyperlink" Target="https://bhuvan-app3.nrsc.gov.in/isroeodatadownloadutility/nices_thumb/pblh/PBLH" TargetMode="External"/><Relationship Id="rId259" Type="http://schemas.openxmlformats.org/officeDocument/2006/relationships/hyperlink" Target="https://bhuvan-app3.nrsc.gov.in/isroeodatadownloadutility/nices_thumb/pblh/PBLH" TargetMode="External"/><Relationship Id="rId137" Type="http://schemas.openxmlformats.org/officeDocument/2006/relationships/hyperlink" Target="https://bhuvan-app3.nrsc.gov.in/isroeodatadownloadutility/nices_thumb/pblh/PBLH" TargetMode="External"/><Relationship Id="rId258" Type="http://schemas.openxmlformats.org/officeDocument/2006/relationships/hyperlink" Target="https://bhuvan-app3.nrsc.gov.in/isroeodatadownloadutility/nices_thumb/pblh/PBLH" TargetMode="External"/><Relationship Id="rId132" Type="http://schemas.openxmlformats.org/officeDocument/2006/relationships/hyperlink" Target="https://bhuvan-app3.nrsc.gov.in/isroeodatadownloadutility/nices_thumb/pblh/PBLH" TargetMode="External"/><Relationship Id="rId253" Type="http://schemas.openxmlformats.org/officeDocument/2006/relationships/hyperlink" Target="https://bhuvan-app3.nrsc.gov.in/isroeodatadownloadutility/nices_thumb/pblh/PBLH" TargetMode="External"/><Relationship Id="rId131" Type="http://schemas.openxmlformats.org/officeDocument/2006/relationships/hyperlink" Target="https://bhuvan-app3.nrsc.gov.in/isroeodatadownloadutility/nices_thumb/pblh/PBLH" TargetMode="External"/><Relationship Id="rId252" Type="http://schemas.openxmlformats.org/officeDocument/2006/relationships/hyperlink" Target="https://bhuvan-app3.nrsc.gov.in/isroeodatadownloadutility/nices_thumb/pblh/PBLH" TargetMode="External"/><Relationship Id="rId130" Type="http://schemas.openxmlformats.org/officeDocument/2006/relationships/hyperlink" Target="https://bhuvan-app3.nrsc.gov.in/isroeodatadownloadutility/nices_thumb/pblh/PBLH" TargetMode="External"/><Relationship Id="rId251" Type="http://schemas.openxmlformats.org/officeDocument/2006/relationships/hyperlink" Target="https://bhuvan-app3.nrsc.gov.in/isroeodatadownloadutility/nices_thumb/pblh/PBLH" TargetMode="External"/><Relationship Id="rId250" Type="http://schemas.openxmlformats.org/officeDocument/2006/relationships/hyperlink" Target="https://bhuvan-app3.nrsc.gov.in/isroeodatadownloadutility/nices_thumb/pblh/PBLH" TargetMode="External"/><Relationship Id="rId136" Type="http://schemas.openxmlformats.org/officeDocument/2006/relationships/hyperlink" Target="https://bhuvan-app3.nrsc.gov.in/isroeodatadownloadutility/nices_thumb/pblh/PBLH" TargetMode="External"/><Relationship Id="rId257" Type="http://schemas.openxmlformats.org/officeDocument/2006/relationships/hyperlink" Target="https://bhuvan-app3.nrsc.gov.in/isroeodatadownloadutility/nices_thumb/pblh/PBLH" TargetMode="External"/><Relationship Id="rId135" Type="http://schemas.openxmlformats.org/officeDocument/2006/relationships/hyperlink" Target="https://bhuvan-app3.nrsc.gov.in/isroeodatadownloadutility/nices_thumb/pblh/PBLH" TargetMode="External"/><Relationship Id="rId256" Type="http://schemas.openxmlformats.org/officeDocument/2006/relationships/hyperlink" Target="https://bhuvan-app3.nrsc.gov.in/isroeodatadownloadutility/nices_thumb/pblh/PBLH" TargetMode="External"/><Relationship Id="rId134" Type="http://schemas.openxmlformats.org/officeDocument/2006/relationships/hyperlink" Target="https://bhuvan-app3.nrsc.gov.in/isroeodatadownloadutility/nices_thumb/pblh/PBLH" TargetMode="External"/><Relationship Id="rId255" Type="http://schemas.openxmlformats.org/officeDocument/2006/relationships/hyperlink" Target="https://bhuvan-app3.nrsc.gov.in/isroeodatadownloadutility/nices_thumb/pblh/PBLH" TargetMode="External"/><Relationship Id="rId133" Type="http://schemas.openxmlformats.org/officeDocument/2006/relationships/hyperlink" Target="https://bhuvan-app3.nrsc.gov.in/isroeodatadownloadutility/nices_thumb/pblh/PBLH" TargetMode="External"/><Relationship Id="rId254" Type="http://schemas.openxmlformats.org/officeDocument/2006/relationships/hyperlink" Target="https://bhuvan-app3.nrsc.gov.in/isroeodatadownloadutility/nices_thumb/pblh/PBLH" TargetMode="External"/><Relationship Id="rId62" Type="http://schemas.openxmlformats.org/officeDocument/2006/relationships/hyperlink" Target="https://bhuvan-app3.nrsc.gov.in/isroeodatadownloadutility/nices_thumb/pblh/PBLH" TargetMode="External"/><Relationship Id="rId61" Type="http://schemas.openxmlformats.org/officeDocument/2006/relationships/hyperlink" Target="https://bhuvan-app3.nrsc.gov.in/isroeodatadownloadutility/nices_thumb/pblh/PBLH" TargetMode="External"/><Relationship Id="rId64" Type="http://schemas.openxmlformats.org/officeDocument/2006/relationships/hyperlink" Target="https://bhuvan-app3.nrsc.gov.in/isroeodatadownloadutility/nices_thumb/pblh/PBLH" TargetMode="External"/><Relationship Id="rId63" Type="http://schemas.openxmlformats.org/officeDocument/2006/relationships/hyperlink" Target="https://bhuvan-app3.nrsc.gov.in/isroeodatadownloadutility/nices_thumb/pblh/PBLH" TargetMode="External"/><Relationship Id="rId66" Type="http://schemas.openxmlformats.org/officeDocument/2006/relationships/hyperlink" Target="https://bhuvan-app3.nrsc.gov.in/isroeodatadownloadutility/nices_thumb/pblh/PBLH" TargetMode="External"/><Relationship Id="rId172" Type="http://schemas.openxmlformats.org/officeDocument/2006/relationships/hyperlink" Target="https://bhuvan-app3.nrsc.gov.in/isroeodatadownloadutility/nices_thumb/pblh/PBLH" TargetMode="External"/><Relationship Id="rId293" Type="http://schemas.openxmlformats.org/officeDocument/2006/relationships/hyperlink" Target="https://bhuvan-app3.nrsc.gov.in/isroeodatadownloadutility/nices_thumb/pblh/PBLH" TargetMode="External"/><Relationship Id="rId65" Type="http://schemas.openxmlformats.org/officeDocument/2006/relationships/hyperlink" Target="https://bhuvan-app3.nrsc.gov.in/isroeodatadownloadutility/nices_thumb/pblh/PBLH" TargetMode="External"/><Relationship Id="rId171" Type="http://schemas.openxmlformats.org/officeDocument/2006/relationships/hyperlink" Target="https://bhuvan-app3.nrsc.gov.in/isroeodatadownloadutility/nices_thumb/pblh/PBLH" TargetMode="External"/><Relationship Id="rId292" Type="http://schemas.openxmlformats.org/officeDocument/2006/relationships/hyperlink" Target="https://bhuvan-app3.nrsc.gov.in/isroeodatadownloadutility/nices_thumb/pblh/PBLH" TargetMode="External"/><Relationship Id="rId68" Type="http://schemas.openxmlformats.org/officeDocument/2006/relationships/hyperlink" Target="https://bhuvan-app3.nrsc.gov.in/isroeodatadownloadutility/nices_thumb/pblh/PBLH" TargetMode="External"/><Relationship Id="rId170" Type="http://schemas.openxmlformats.org/officeDocument/2006/relationships/hyperlink" Target="https://bhuvan-app3.nrsc.gov.in/isroeodatadownloadutility/nices_thumb/pblh/PBLH" TargetMode="External"/><Relationship Id="rId291" Type="http://schemas.openxmlformats.org/officeDocument/2006/relationships/hyperlink" Target="https://bhuvan-app3.nrsc.gov.in/isroeodatadownloadutility/nices_thumb/pblh/PBLH" TargetMode="External"/><Relationship Id="rId67" Type="http://schemas.openxmlformats.org/officeDocument/2006/relationships/hyperlink" Target="https://bhuvan-app3.nrsc.gov.in/isroeodatadownloadutility/nices_thumb/pblh/PBLH" TargetMode="External"/><Relationship Id="rId290" Type="http://schemas.openxmlformats.org/officeDocument/2006/relationships/hyperlink" Target="https://bhuvan-app3.nrsc.gov.in/isroeodatadownloadutility/nices_thumb/pblh/PBLH" TargetMode="External"/><Relationship Id="rId60" Type="http://schemas.openxmlformats.org/officeDocument/2006/relationships/hyperlink" Target="https://bhuvan-app3.nrsc.gov.in/isroeodatadownloadutility/nices_thumb/pblh/PBLH" TargetMode="External"/><Relationship Id="rId165" Type="http://schemas.openxmlformats.org/officeDocument/2006/relationships/hyperlink" Target="https://bhuvan-app3.nrsc.gov.in/isroeodatadownloadutility/nices_thumb/pblh/PBLH" TargetMode="External"/><Relationship Id="rId286" Type="http://schemas.openxmlformats.org/officeDocument/2006/relationships/hyperlink" Target="https://bhuvan-app3.nrsc.gov.in/isroeodatadownloadutility/nices_thumb/pblh/PBLH" TargetMode="External"/><Relationship Id="rId69" Type="http://schemas.openxmlformats.org/officeDocument/2006/relationships/hyperlink" Target="https://bhuvan-app3.nrsc.gov.in/isroeodatadownloadutility/nices_thumb/pblh/PBLH" TargetMode="External"/><Relationship Id="rId164" Type="http://schemas.openxmlformats.org/officeDocument/2006/relationships/hyperlink" Target="https://bhuvan-app3.nrsc.gov.in/isroeodatadownloadutility/nices_thumb/pblh/PBLH" TargetMode="External"/><Relationship Id="rId285" Type="http://schemas.openxmlformats.org/officeDocument/2006/relationships/hyperlink" Target="https://bhuvan-app3.nrsc.gov.in/isroeodatadownloadutility/nices_thumb/pblh/PBLH" TargetMode="External"/><Relationship Id="rId163" Type="http://schemas.openxmlformats.org/officeDocument/2006/relationships/hyperlink" Target="https://bhuvan-app3.nrsc.gov.in/isroeodatadownloadutility/nices_thumb/pblh/PBLH" TargetMode="External"/><Relationship Id="rId284" Type="http://schemas.openxmlformats.org/officeDocument/2006/relationships/hyperlink" Target="https://bhuvan-app3.nrsc.gov.in/isroeodatadownloadutility/nices_thumb/pblh/PBLH" TargetMode="External"/><Relationship Id="rId162" Type="http://schemas.openxmlformats.org/officeDocument/2006/relationships/hyperlink" Target="https://bhuvan-app3.nrsc.gov.in/isroeodatadownloadutility/nices_thumb/pblh/PBLH" TargetMode="External"/><Relationship Id="rId283" Type="http://schemas.openxmlformats.org/officeDocument/2006/relationships/hyperlink" Target="https://bhuvan-app3.nrsc.gov.in/isroeodatadownloadutility/nices_thumb/pblh/PBLH" TargetMode="External"/><Relationship Id="rId169" Type="http://schemas.openxmlformats.org/officeDocument/2006/relationships/hyperlink" Target="https://bhuvan-app3.nrsc.gov.in/isroeodatadownloadutility/nices_thumb/pblh/PBLH" TargetMode="External"/><Relationship Id="rId168" Type="http://schemas.openxmlformats.org/officeDocument/2006/relationships/hyperlink" Target="https://bhuvan-app3.nrsc.gov.in/isroeodatadownloadutility/nices_thumb/pblh/PBLH" TargetMode="External"/><Relationship Id="rId289" Type="http://schemas.openxmlformats.org/officeDocument/2006/relationships/hyperlink" Target="https://bhuvan-app3.nrsc.gov.in/isroeodatadownloadutility/nices_thumb/pblh/PBLH" TargetMode="External"/><Relationship Id="rId167" Type="http://schemas.openxmlformats.org/officeDocument/2006/relationships/hyperlink" Target="https://bhuvan-app3.nrsc.gov.in/isroeodatadownloadutility/nices_thumb/pblh/PBLH" TargetMode="External"/><Relationship Id="rId288" Type="http://schemas.openxmlformats.org/officeDocument/2006/relationships/hyperlink" Target="https://bhuvan-app3.nrsc.gov.in/isroeodatadownloadutility/nices_thumb/pblh/PBLH" TargetMode="External"/><Relationship Id="rId166" Type="http://schemas.openxmlformats.org/officeDocument/2006/relationships/hyperlink" Target="https://bhuvan-app3.nrsc.gov.in/isroeodatadownloadutility/nices_thumb/pblh/PBLH" TargetMode="External"/><Relationship Id="rId287" Type="http://schemas.openxmlformats.org/officeDocument/2006/relationships/hyperlink" Target="https://bhuvan-app3.nrsc.gov.in/isroeodatadownloadutility/nices_thumb/pblh/PBLH" TargetMode="External"/><Relationship Id="rId51" Type="http://schemas.openxmlformats.org/officeDocument/2006/relationships/hyperlink" Target="https://bhuvan-app3.nrsc.gov.in/isroeodatadownloadutility/nices_thumb/pblh/PBLH" TargetMode="External"/><Relationship Id="rId50" Type="http://schemas.openxmlformats.org/officeDocument/2006/relationships/hyperlink" Target="https://bhuvan-app3.nrsc.gov.in/isroeodatadownloadutility/nices_thumb/pblh/PBLH" TargetMode="External"/><Relationship Id="rId53" Type="http://schemas.openxmlformats.org/officeDocument/2006/relationships/hyperlink" Target="https://bhuvan-app3.nrsc.gov.in/isroeodatadownloadutility/nices_thumb/pblh/PBLH" TargetMode="External"/><Relationship Id="rId52" Type="http://schemas.openxmlformats.org/officeDocument/2006/relationships/hyperlink" Target="https://bhuvan-app3.nrsc.gov.in/isroeodatadownloadutility/nices_thumb/pblh/PBLH" TargetMode="External"/><Relationship Id="rId55" Type="http://schemas.openxmlformats.org/officeDocument/2006/relationships/hyperlink" Target="https://bhuvan-app3.nrsc.gov.in/isroeodatadownloadutility/nices_thumb/pblh/PBLH" TargetMode="External"/><Relationship Id="rId161" Type="http://schemas.openxmlformats.org/officeDocument/2006/relationships/hyperlink" Target="https://bhuvan-app3.nrsc.gov.in/isroeodatadownloadutility/nices_thumb/pblh/PBLH" TargetMode="External"/><Relationship Id="rId282" Type="http://schemas.openxmlformats.org/officeDocument/2006/relationships/hyperlink" Target="https://bhuvan-app3.nrsc.gov.in/isroeodatadownloadutility/nices_thumb/pblh/PBLH" TargetMode="External"/><Relationship Id="rId54" Type="http://schemas.openxmlformats.org/officeDocument/2006/relationships/hyperlink" Target="https://bhuvan-app3.nrsc.gov.in/isroeodatadownloadutility/nices_thumb/pblh/PBLH" TargetMode="External"/><Relationship Id="rId160" Type="http://schemas.openxmlformats.org/officeDocument/2006/relationships/hyperlink" Target="https://bhuvan-app3.nrsc.gov.in/isroeodatadownloadutility/nices_thumb/pblh/PBLH" TargetMode="External"/><Relationship Id="rId281" Type="http://schemas.openxmlformats.org/officeDocument/2006/relationships/hyperlink" Target="https://bhuvan-app3.nrsc.gov.in/isroeodatadownloadutility/nices_thumb/pblh/PBLH" TargetMode="External"/><Relationship Id="rId57" Type="http://schemas.openxmlformats.org/officeDocument/2006/relationships/hyperlink" Target="https://bhuvan-app3.nrsc.gov.in/isroeodatadownloadutility/nices_thumb/pblh/PBLH" TargetMode="External"/><Relationship Id="rId280" Type="http://schemas.openxmlformats.org/officeDocument/2006/relationships/hyperlink" Target="https://bhuvan-app3.nrsc.gov.in/isroeodatadownloadutility/nices_thumb/pblh/PBLH" TargetMode="External"/><Relationship Id="rId56" Type="http://schemas.openxmlformats.org/officeDocument/2006/relationships/hyperlink" Target="https://bhuvan-app3.nrsc.gov.in/isroeodatadownloadutility/nices_thumb/pblh/PBLH" TargetMode="External"/><Relationship Id="rId159" Type="http://schemas.openxmlformats.org/officeDocument/2006/relationships/hyperlink" Target="https://bhuvan-app3.nrsc.gov.in/isroeodatadownloadutility/nices_thumb/pblh/PBLH" TargetMode="External"/><Relationship Id="rId59" Type="http://schemas.openxmlformats.org/officeDocument/2006/relationships/hyperlink" Target="https://bhuvan-app3.nrsc.gov.in/isroeodatadownloadutility/nices_thumb/pblh/PBLH" TargetMode="External"/><Relationship Id="rId154" Type="http://schemas.openxmlformats.org/officeDocument/2006/relationships/hyperlink" Target="https://bhuvan-app3.nrsc.gov.in/isroeodatadownloadutility/nices_thumb/pblh/PBLH" TargetMode="External"/><Relationship Id="rId275" Type="http://schemas.openxmlformats.org/officeDocument/2006/relationships/hyperlink" Target="https://bhuvan-app3.nrsc.gov.in/isroeodatadownloadutility/nices_thumb/pblh/PBLH" TargetMode="External"/><Relationship Id="rId58" Type="http://schemas.openxmlformats.org/officeDocument/2006/relationships/hyperlink" Target="https://bhuvan-app3.nrsc.gov.in/isroeodatadownloadutility/nices_thumb/pblh/PBLH" TargetMode="External"/><Relationship Id="rId153" Type="http://schemas.openxmlformats.org/officeDocument/2006/relationships/hyperlink" Target="https://bhuvan-app3.nrsc.gov.in/isroeodatadownloadutility/nices_thumb/pblh/PBLH" TargetMode="External"/><Relationship Id="rId274" Type="http://schemas.openxmlformats.org/officeDocument/2006/relationships/hyperlink" Target="https://bhuvan-app3.nrsc.gov.in/isroeodatadownloadutility/nices_thumb/pblh/PBLH" TargetMode="External"/><Relationship Id="rId152" Type="http://schemas.openxmlformats.org/officeDocument/2006/relationships/hyperlink" Target="https://bhuvan-app3.nrsc.gov.in/isroeodatadownloadutility/nices_thumb/pblh/PBLH" TargetMode="External"/><Relationship Id="rId273" Type="http://schemas.openxmlformats.org/officeDocument/2006/relationships/hyperlink" Target="https://bhuvan-app3.nrsc.gov.in/isroeodatadownloadutility/nices_thumb/pblh/PBLH" TargetMode="External"/><Relationship Id="rId151" Type="http://schemas.openxmlformats.org/officeDocument/2006/relationships/hyperlink" Target="https://bhuvan-app3.nrsc.gov.in/isroeodatadownloadutility/nices_thumb/pblh/PBLH" TargetMode="External"/><Relationship Id="rId272" Type="http://schemas.openxmlformats.org/officeDocument/2006/relationships/hyperlink" Target="https://bhuvan-app3.nrsc.gov.in/isroeodatadownloadutility/nices_thumb/pblh/PBLH" TargetMode="External"/><Relationship Id="rId158" Type="http://schemas.openxmlformats.org/officeDocument/2006/relationships/hyperlink" Target="https://bhuvan-app3.nrsc.gov.in/isroeodatadownloadutility/nices_thumb/pblh/PBLH" TargetMode="External"/><Relationship Id="rId279" Type="http://schemas.openxmlformats.org/officeDocument/2006/relationships/hyperlink" Target="https://bhuvan-app3.nrsc.gov.in/isroeodatadownloadutility/nices_thumb/pblh/PBLH" TargetMode="External"/><Relationship Id="rId157" Type="http://schemas.openxmlformats.org/officeDocument/2006/relationships/hyperlink" Target="https://bhuvan-app3.nrsc.gov.in/isroeodatadownloadutility/nices_thumb/pblh/PBLH" TargetMode="External"/><Relationship Id="rId278" Type="http://schemas.openxmlformats.org/officeDocument/2006/relationships/hyperlink" Target="https://bhuvan-app3.nrsc.gov.in/isroeodatadownloadutility/nices_thumb/pblh/PBLH" TargetMode="External"/><Relationship Id="rId156" Type="http://schemas.openxmlformats.org/officeDocument/2006/relationships/hyperlink" Target="https://bhuvan-app3.nrsc.gov.in/isroeodatadownloadutility/nices_thumb/pblh/PBLH" TargetMode="External"/><Relationship Id="rId277" Type="http://schemas.openxmlformats.org/officeDocument/2006/relationships/hyperlink" Target="https://bhuvan-app3.nrsc.gov.in/isroeodatadownloadutility/nices_thumb/pblh/PBLH" TargetMode="External"/><Relationship Id="rId155" Type="http://schemas.openxmlformats.org/officeDocument/2006/relationships/hyperlink" Target="https://bhuvan-app3.nrsc.gov.in/isroeodatadownloadutility/nices_thumb/pblh/PBLH" TargetMode="External"/><Relationship Id="rId276" Type="http://schemas.openxmlformats.org/officeDocument/2006/relationships/hyperlink" Target="https://bhuvan-app3.nrsc.gov.in/isroeodatadownloadutility/nices_thumb/pblh/PBLH" TargetMode="External"/><Relationship Id="rId107" Type="http://schemas.openxmlformats.org/officeDocument/2006/relationships/hyperlink" Target="https://bhuvan-app3.nrsc.gov.in/isroeodatadownloadutility/nices_thumb/pblh/PBLH" TargetMode="External"/><Relationship Id="rId228" Type="http://schemas.openxmlformats.org/officeDocument/2006/relationships/hyperlink" Target="https://bhuvan-app3.nrsc.gov.in/isroeodatadownloadutility/nices_thumb/pblh/PBLH" TargetMode="External"/><Relationship Id="rId349" Type="http://schemas.openxmlformats.org/officeDocument/2006/relationships/hyperlink" Target="https://bhuvan-app3.nrsc.gov.in/isroeodatadownloadutility/nices_thumb/pblh/PBLH" TargetMode="External"/><Relationship Id="rId106" Type="http://schemas.openxmlformats.org/officeDocument/2006/relationships/hyperlink" Target="https://bhuvan-app3.nrsc.gov.in/isroeodatadownloadutility/nices_thumb/pblh/PBLH" TargetMode="External"/><Relationship Id="rId227" Type="http://schemas.openxmlformats.org/officeDocument/2006/relationships/hyperlink" Target="https://bhuvan-app3.nrsc.gov.in/isroeodatadownloadutility/nices_thumb/pblh/PBLH" TargetMode="External"/><Relationship Id="rId348" Type="http://schemas.openxmlformats.org/officeDocument/2006/relationships/hyperlink" Target="https://bhuvan-app3.nrsc.gov.in/isroeodatadownloadutility/nices_thumb/pblh/PBLH" TargetMode="External"/><Relationship Id="rId105" Type="http://schemas.openxmlformats.org/officeDocument/2006/relationships/hyperlink" Target="https://bhuvan-app3.nrsc.gov.in/isroeodatadownloadutility/nices_thumb/pblh/PBLH" TargetMode="External"/><Relationship Id="rId226" Type="http://schemas.openxmlformats.org/officeDocument/2006/relationships/hyperlink" Target="https://bhuvan-app3.nrsc.gov.in/isroeodatadownloadutility/nices_thumb/pblh/PBLH" TargetMode="External"/><Relationship Id="rId347" Type="http://schemas.openxmlformats.org/officeDocument/2006/relationships/hyperlink" Target="https://bhuvan-app3.nrsc.gov.in/isroeodatadownloadutility/nices_thumb/pblh/PBLH" TargetMode="External"/><Relationship Id="rId104" Type="http://schemas.openxmlformats.org/officeDocument/2006/relationships/hyperlink" Target="https://bhuvan-app3.nrsc.gov.in/isroeodatadownloadutility/nices_thumb/pblh/PBLH" TargetMode="External"/><Relationship Id="rId225" Type="http://schemas.openxmlformats.org/officeDocument/2006/relationships/hyperlink" Target="https://bhuvan-app3.nrsc.gov.in/isroeodatadownloadutility/nices_thumb/pblh/PBLH" TargetMode="External"/><Relationship Id="rId346" Type="http://schemas.openxmlformats.org/officeDocument/2006/relationships/hyperlink" Target="https://bhuvan-app3.nrsc.gov.in/isroeodatadownloadutility/nices_thumb/pblh/PBLH" TargetMode="External"/><Relationship Id="rId109" Type="http://schemas.openxmlformats.org/officeDocument/2006/relationships/hyperlink" Target="https://bhuvan-app3.nrsc.gov.in/isroeodatadownloadutility/nices_thumb/pblh/PBLH" TargetMode="External"/><Relationship Id="rId108" Type="http://schemas.openxmlformats.org/officeDocument/2006/relationships/hyperlink" Target="https://bhuvan-app3.nrsc.gov.in/isroeodatadownloadutility/nices_thumb/pblh/PBLH" TargetMode="External"/><Relationship Id="rId229" Type="http://schemas.openxmlformats.org/officeDocument/2006/relationships/hyperlink" Target="https://bhuvan-app3.nrsc.gov.in/isroeodatadownloadutility/nices_thumb/pblh/PBLH" TargetMode="External"/><Relationship Id="rId220" Type="http://schemas.openxmlformats.org/officeDocument/2006/relationships/hyperlink" Target="https://bhuvan-app3.nrsc.gov.in/isroeodatadownloadutility/nices_thumb/pblh/PBLH" TargetMode="External"/><Relationship Id="rId341" Type="http://schemas.openxmlformats.org/officeDocument/2006/relationships/hyperlink" Target="https://bhuvan-app3.nrsc.gov.in/isroeodatadownloadutility/nices_thumb/pblh/PBLH" TargetMode="External"/><Relationship Id="rId340" Type="http://schemas.openxmlformats.org/officeDocument/2006/relationships/hyperlink" Target="https://bhuvan-app3.nrsc.gov.in/isroeodatadownloadutility/nices_thumb/pblh/PBLH" TargetMode="External"/><Relationship Id="rId103" Type="http://schemas.openxmlformats.org/officeDocument/2006/relationships/hyperlink" Target="https://bhuvan-app3.nrsc.gov.in/isroeodatadownloadutility/nices_thumb/pblh/PBLH" TargetMode="External"/><Relationship Id="rId224" Type="http://schemas.openxmlformats.org/officeDocument/2006/relationships/hyperlink" Target="https://bhuvan-app3.nrsc.gov.in/isroeodatadownloadutility/nices_thumb/pblh/PBLH" TargetMode="External"/><Relationship Id="rId345" Type="http://schemas.openxmlformats.org/officeDocument/2006/relationships/hyperlink" Target="https://bhuvan-app3.nrsc.gov.in/isroeodatadownloadutility/nices_thumb/pblh/PBLH" TargetMode="External"/><Relationship Id="rId102" Type="http://schemas.openxmlformats.org/officeDocument/2006/relationships/hyperlink" Target="https://bhuvan-app3.nrsc.gov.in/isroeodatadownloadutility/nices_thumb/pblh/PBLH" TargetMode="External"/><Relationship Id="rId223" Type="http://schemas.openxmlformats.org/officeDocument/2006/relationships/hyperlink" Target="https://bhuvan-app3.nrsc.gov.in/isroeodatadownloadutility/nices_thumb/pblh/PBLH" TargetMode="External"/><Relationship Id="rId344" Type="http://schemas.openxmlformats.org/officeDocument/2006/relationships/hyperlink" Target="https://bhuvan-app3.nrsc.gov.in/isroeodatadownloadutility/nices_thumb/pblh/PBLH" TargetMode="External"/><Relationship Id="rId101" Type="http://schemas.openxmlformats.org/officeDocument/2006/relationships/hyperlink" Target="https://bhuvan-app3.nrsc.gov.in/isroeodatadownloadutility/nices_thumb/pblh/PBLH" TargetMode="External"/><Relationship Id="rId222" Type="http://schemas.openxmlformats.org/officeDocument/2006/relationships/hyperlink" Target="https://bhuvan-app3.nrsc.gov.in/isroeodatadownloadutility/nices_thumb/pblh/PBLH" TargetMode="External"/><Relationship Id="rId343" Type="http://schemas.openxmlformats.org/officeDocument/2006/relationships/hyperlink" Target="https://bhuvan-app3.nrsc.gov.in/isroeodatadownloadutility/nices_thumb/pblh/PBLH" TargetMode="External"/><Relationship Id="rId100" Type="http://schemas.openxmlformats.org/officeDocument/2006/relationships/hyperlink" Target="https://bhuvan-app3.nrsc.gov.in/isroeodatadownloadutility/nices_thumb/pblh/PBLH" TargetMode="External"/><Relationship Id="rId221" Type="http://schemas.openxmlformats.org/officeDocument/2006/relationships/hyperlink" Target="https://bhuvan-app3.nrsc.gov.in/isroeodatadownloadutility/nices_thumb/pblh/PBLH" TargetMode="External"/><Relationship Id="rId342" Type="http://schemas.openxmlformats.org/officeDocument/2006/relationships/hyperlink" Target="https://bhuvan-app3.nrsc.gov.in/isroeodatadownloadutility/nices_thumb/pblh/PBLH" TargetMode="External"/><Relationship Id="rId217" Type="http://schemas.openxmlformats.org/officeDocument/2006/relationships/hyperlink" Target="https://bhuvan-app3.nrsc.gov.in/isroeodatadownloadutility/nices_thumb/pblh/PBLH" TargetMode="External"/><Relationship Id="rId338" Type="http://schemas.openxmlformats.org/officeDocument/2006/relationships/hyperlink" Target="https://bhuvan-app3.nrsc.gov.in/isroeodatadownloadutility/nices_thumb/pblh/PBLH" TargetMode="External"/><Relationship Id="rId216" Type="http://schemas.openxmlformats.org/officeDocument/2006/relationships/hyperlink" Target="https://bhuvan-app3.nrsc.gov.in/isroeodatadownloadutility/nices_thumb/pblh/PBLH" TargetMode="External"/><Relationship Id="rId337" Type="http://schemas.openxmlformats.org/officeDocument/2006/relationships/hyperlink" Target="https://bhuvan-app3.nrsc.gov.in/isroeodatadownloadutility/nices_thumb/pblh/PBLH" TargetMode="External"/><Relationship Id="rId215" Type="http://schemas.openxmlformats.org/officeDocument/2006/relationships/hyperlink" Target="https://bhuvan-app3.nrsc.gov.in/isroeodatadownloadutility/nices_thumb/pblh/PBLH" TargetMode="External"/><Relationship Id="rId336" Type="http://schemas.openxmlformats.org/officeDocument/2006/relationships/hyperlink" Target="https://bhuvan-app3.nrsc.gov.in/isroeodatadownloadutility/nices_thumb/pblh/PBLH" TargetMode="External"/><Relationship Id="rId214" Type="http://schemas.openxmlformats.org/officeDocument/2006/relationships/hyperlink" Target="https://bhuvan-app3.nrsc.gov.in/isroeodatadownloadutility/nices_thumb/pblh/PBLH" TargetMode="External"/><Relationship Id="rId335" Type="http://schemas.openxmlformats.org/officeDocument/2006/relationships/hyperlink" Target="https://bhuvan-app3.nrsc.gov.in/isroeodatadownloadutility/nices_thumb/pblh/PBLH" TargetMode="External"/><Relationship Id="rId219" Type="http://schemas.openxmlformats.org/officeDocument/2006/relationships/hyperlink" Target="https://bhuvan-app3.nrsc.gov.in/isroeodatadownloadutility/nices_thumb/pblh/PBLH" TargetMode="External"/><Relationship Id="rId218" Type="http://schemas.openxmlformats.org/officeDocument/2006/relationships/hyperlink" Target="https://bhuvan-app3.nrsc.gov.in/isroeodatadownloadutility/nices_thumb/pblh/PBLH" TargetMode="External"/><Relationship Id="rId339" Type="http://schemas.openxmlformats.org/officeDocument/2006/relationships/hyperlink" Target="https://bhuvan-app3.nrsc.gov.in/isroeodatadownloadutility/nices_thumb/pblh/PBLH" TargetMode="External"/><Relationship Id="rId330" Type="http://schemas.openxmlformats.org/officeDocument/2006/relationships/hyperlink" Target="https://bhuvan-app3.nrsc.gov.in/isroeodatadownloadutility/nices_thumb/pblh/PBLH" TargetMode="External"/><Relationship Id="rId213" Type="http://schemas.openxmlformats.org/officeDocument/2006/relationships/hyperlink" Target="https://bhuvan-app3.nrsc.gov.in/isroeodatadownloadutility/nices_thumb/pblh/PBLH" TargetMode="External"/><Relationship Id="rId334" Type="http://schemas.openxmlformats.org/officeDocument/2006/relationships/hyperlink" Target="https://bhuvan-app3.nrsc.gov.in/isroeodatadownloadutility/nices_thumb/pblh/PBLH" TargetMode="External"/><Relationship Id="rId212" Type="http://schemas.openxmlformats.org/officeDocument/2006/relationships/hyperlink" Target="https://bhuvan-app3.nrsc.gov.in/isroeodatadownloadutility/nices_thumb/pblh/PBLH" TargetMode="External"/><Relationship Id="rId333" Type="http://schemas.openxmlformats.org/officeDocument/2006/relationships/hyperlink" Target="https://bhuvan-app3.nrsc.gov.in/isroeodatadownloadutility/nices_thumb/pblh/PBLH" TargetMode="External"/><Relationship Id="rId211" Type="http://schemas.openxmlformats.org/officeDocument/2006/relationships/hyperlink" Target="https://bhuvan-app3.nrsc.gov.in/isroeodatadownloadutility/nices_thumb/pblh/PBLH" TargetMode="External"/><Relationship Id="rId332" Type="http://schemas.openxmlformats.org/officeDocument/2006/relationships/hyperlink" Target="https://bhuvan-app3.nrsc.gov.in/isroeodatadownloadutility/nices_thumb/pblh/PBLH" TargetMode="External"/><Relationship Id="rId210" Type="http://schemas.openxmlformats.org/officeDocument/2006/relationships/hyperlink" Target="https://bhuvan-app3.nrsc.gov.in/isroeodatadownloadutility/nices_thumb/pblh/PBLH" TargetMode="External"/><Relationship Id="rId331" Type="http://schemas.openxmlformats.org/officeDocument/2006/relationships/hyperlink" Target="https://bhuvan-app3.nrsc.gov.in/isroeodatadownloadutility/nices_thumb/pblh/PBLH" TargetMode="External"/><Relationship Id="rId129" Type="http://schemas.openxmlformats.org/officeDocument/2006/relationships/hyperlink" Target="https://bhuvan-app3.nrsc.gov.in/isroeodatadownloadutility/nices_thumb/pblh/PBLH" TargetMode="External"/><Relationship Id="rId128" Type="http://schemas.openxmlformats.org/officeDocument/2006/relationships/hyperlink" Target="https://bhuvan-app3.nrsc.gov.in/isroeodatadownloadutility/nices_thumb/pblh/PBLH" TargetMode="External"/><Relationship Id="rId249" Type="http://schemas.openxmlformats.org/officeDocument/2006/relationships/hyperlink" Target="https://bhuvan-app3.nrsc.gov.in/isroeodatadownloadutility/nices_thumb/pblh/PBLH" TargetMode="External"/><Relationship Id="rId127" Type="http://schemas.openxmlformats.org/officeDocument/2006/relationships/hyperlink" Target="https://bhuvan-app3.nrsc.gov.in/isroeodatadownloadutility/nices_thumb/pblh/PBLH" TargetMode="External"/><Relationship Id="rId248" Type="http://schemas.openxmlformats.org/officeDocument/2006/relationships/hyperlink" Target="https://bhuvan-app3.nrsc.gov.in/isroeodatadownloadutility/nices_thumb/pblh/PBLH" TargetMode="External"/><Relationship Id="rId126" Type="http://schemas.openxmlformats.org/officeDocument/2006/relationships/hyperlink" Target="https://bhuvan-app3.nrsc.gov.in/isroeodatadownloadutility/nices_thumb/pblh/PBLH" TargetMode="External"/><Relationship Id="rId247" Type="http://schemas.openxmlformats.org/officeDocument/2006/relationships/hyperlink" Target="https://bhuvan-app3.nrsc.gov.in/isroeodatadownloadutility/nices_thumb/pblh/PBLH" TargetMode="External"/><Relationship Id="rId121" Type="http://schemas.openxmlformats.org/officeDocument/2006/relationships/hyperlink" Target="https://bhuvan-app3.nrsc.gov.in/isroeodatadownloadutility/nices_thumb/pblh/PBLH" TargetMode="External"/><Relationship Id="rId242" Type="http://schemas.openxmlformats.org/officeDocument/2006/relationships/hyperlink" Target="https://bhuvan-app3.nrsc.gov.in/isroeodatadownloadutility/nices_thumb/pblh/PBLH" TargetMode="External"/><Relationship Id="rId363" Type="http://schemas.openxmlformats.org/officeDocument/2006/relationships/hyperlink" Target="https://bhuvan-app3.nrsc.gov.in/isroeodatadownloadutility/nices_thumb/pblh/PBLH" TargetMode="External"/><Relationship Id="rId120" Type="http://schemas.openxmlformats.org/officeDocument/2006/relationships/hyperlink" Target="https://bhuvan-app3.nrsc.gov.in/isroeodatadownloadutility/nices_thumb/pblh/PBLH" TargetMode="External"/><Relationship Id="rId241" Type="http://schemas.openxmlformats.org/officeDocument/2006/relationships/hyperlink" Target="https://bhuvan-app3.nrsc.gov.in/isroeodatadownloadutility/nices_thumb/pblh/PBLH" TargetMode="External"/><Relationship Id="rId362" Type="http://schemas.openxmlformats.org/officeDocument/2006/relationships/hyperlink" Target="https://bhuvan-app3.nrsc.gov.in/isroeodatadownloadutility/nices_thumb/pblh/PBLH" TargetMode="External"/><Relationship Id="rId240" Type="http://schemas.openxmlformats.org/officeDocument/2006/relationships/hyperlink" Target="https://bhuvan-app3.nrsc.gov.in/isroeodatadownloadutility/nices_thumb/pblh/PBLH" TargetMode="External"/><Relationship Id="rId361" Type="http://schemas.openxmlformats.org/officeDocument/2006/relationships/hyperlink" Target="https://bhuvan-app3.nrsc.gov.in/isroeodatadownloadutility/nices_thumb/pblh/PBLH" TargetMode="External"/><Relationship Id="rId360" Type="http://schemas.openxmlformats.org/officeDocument/2006/relationships/hyperlink" Target="https://bhuvan-app3.nrsc.gov.in/isroeodatadownloadutility/nices_thumb/pblh/PBLH" TargetMode="External"/><Relationship Id="rId125" Type="http://schemas.openxmlformats.org/officeDocument/2006/relationships/hyperlink" Target="https://bhuvan-app3.nrsc.gov.in/isroeodatadownloadutility/nices_thumb/pblh/PBLH" TargetMode="External"/><Relationship Id="rId246" Type="http://schemas.openxmlformats.org/officeDocument/2006/relationships/hyperlink" Target="https://bhuvan-app3.nrsc.gov.in/isroeodatadownloadutility/nices_thumb/pblh/PBLH" TargetMode="External"/><Relationship Id="rId367" Type="http://schemas.openxmlformats.org/officeDocument/2006/relationships/drawing" Target="../drawings/drawing2.xml"/><Relationship Id="rId124" Type="http://schemas.openxmlformats.org/officeDocument/2006/relationships/hyperlink" Target="https://bhuvan-app3.nrsc.gov.in/isroeodatadownloadutility/nices_thumb/pblh/PBLH" TargetMode="External"/><Relationship Id="rId245" Type="http://schemas.openxmlformats.org/officeDocument/2006/relationships/hyperlink" Target="https://bhuvan-app3.nrsc.gov.in/isroeodatadownloadutility/nices_thumb/pblh/PBLH" TargetMode="External"/><Relationship Id="rId366" Type="http://schemas.openxmlformats.org/officeDocument/2006/relationships/hyperlink" Target="https://bhuvan-app3.nrsc.gov.in/isroeodatadownloadutility/nices_thumb/pblh/PBLH" TargetMode="External"/><Relationship Id="rId123" Type="http://schemas.openxmlformats.org/officeDocument/2006/relationships/hyperlink" Target="https://bhuvan-app3.nrsc.gov.in/isroeodatadownloadutility/nices_thumb/pblh/PBLH" TargetMode="External"/><Relationship Id="rId244" Type="http://schemas.openxmlformats.org/officeDocument/2006/relationships/hyperlink" Target="https://bhuvan-app3.nrsc.gov.in/isroeodatadownloadutility/nices_thumb/pblh/PBLH" TargetMode="External"/><Relationship Id="rId365" Type="http://schemas.openxmlformats.org/officeDocument/2006/relationships/hyperlink" Target="https://bhuvan-app3.nrsc.gov.in/isroeodatadownloadutility/nices_thumb/pblh/PBLH" TargetMode="External"/><Relationship Id="rId122" Type="http://schemas.openxmlformats.org/officeDocument/2006/relationships/hyperlink" Target="https://bhuvan-app3.nrsc.gov.in/isroeodatadownloadutility/nices_thumb/pblh/PBLH" TargetMode="External"/><Relationship Id="rId243" Type="http://schemas.openxmlformats.org/officeDocument/2006/relationships/hyperlink" Target="https://bhuvan-app3.nrsc.gov.in/isroeodatadownloadutility/nices_thumb/pblh/PBLH" TargetMode="External"/><Relationship Id="rId364" Type="http://schemas.openxmlformats.org/officeDocument/2006/relationships/hyperlink" Target="https://bhuvan-app3.nrsc.gov.in/isroeodatadownloadutility/nices_thumb/pblh/PBLH" TargetMode="External"/><Relationship Id="rId95" Type="http://schemas.openxmlformats.org/officeDocument/2006/relationships/hyperlink" Target="https://bhuvan-app3.nrsc.gov.in/isroeodatadownloadutility/nices_thumb/pblh/PBLH" TargetMode="External"/><Relationship Id="rId94" Type="http://schemas.openxmlformats.org/officeDocument/2006/relationships/hyperlink" Target="https://bhuvan-app3.nrsc.gov.in/isroeodatadownloadutility/nices_thumb/pblh/PBLH" TargetMode="External"/><Relationship Id="rId97" Type="http://schemas.openxmlformats.org/officeDocument/2006/relationships/hyperlink" Target="https://bhuvan-app3.nrsc.gov.in/isroeodatadownloadutility/nices_thumb/pblh/PBLH" TargetMode="External"/><Relationship Id="rId96" Type="http://schemas.openxmlformats.org/officeDocument/2006/relationships/hyperlink" Target="https://bhuvan-app3.nrsc.gov.in/isroeodatadownloadutility/nices_thumb/pblh/PBLH" TargetMode="External"/><Relationship Id="rId99" Type="http://schemas.openxmlformats.org/officeDocument/2006/relationships/hyperlink" Target="https://bhuvan-app3.nrsc.gov.in/isroeodatadownloadutility/nices_thumb/pblh/PBLH" TargetMode="External"/><Relationship Id="rId98" Type="http://schemas.openxmlformats.org/officeDocument/2006/relationships/hyperlink" Target="https://bhuvan-app3.nrsc.gov.in/isroeodatadownloadutility/nices_thumb/pblh/PBLH" TargetMode="External"/><Relationship Id="rId91" Type="http://schemas.openxmlformats.org/officeDocument/2006/relationships/hyperlink" Target="https://bhuvan-app3.nrsc.gov.in/isroeodatadownloadutility/nices_thumb/pblh/PBLH" TargetMode="External"/><Relationship Id="rId90" Type="http://schemas.openxmlformats.org/officeDocument/2006/relationships/hyperlink" Target="https://bhuvan-app3.nrsc.gov.in/isroeodatadownloadutility/nices_thumb/pblh/PBLH" TargetMode="External"/><Relationship Id="rId93" Type="http://schemas.openxmlformats.org/officeDocument/2006/relationships/hyperlink" Target="https://bhuvan-app3.nrsc.gov.in/isroeodatadownloadutility/nices_thumb/pblh/PBLH" TargetMode="External"/><Relationship Id="rId92" Type="http://schemas.openxmlformats.org/officeDocument/2006/relationships/hyperlink" Target="https://bhuvan-app3.nrsc.gov.in/isroeodatadownloadutility/nices_thumb/pblh/PBLH" TargetMode="External"/><Relationship Id="rId118" Type="http://schemas.openxmlformats.org/officeDocument/2006/relationships/hyperlink" Target="https://bhuvan-app3.nrsc.gov.in/isroeodatadownloadutility/nices_thumb/pblh/PBLH" TargetMode="External"/><Relationship Id="rId239" Type="http://schemas.openxmlformats.org/officeDocument/2006/relationships/hyperlink" Target="https://bhuvan-app3.nrsc.gov.in/isroeodatadownloadutility/nices_thumb/pblh/PBLH" TargetMode="External"/><Relationship Id="rId117" Type="http://schemas.openxmlformats.org/officeDocument/2006/relationships/hyperlink" Target="https://bhuvan-app3.nrsc.gov.in/isroeodatadownloadutility/nices_thumb/pblh/PBLH" TargetMode="External"/><Relationship Id="rId238" Type="http://schemas.openxmlformats.org/officeDocument/2006/relationships/hyperlink" Target="https://bhuvan-app3.nrsc.gov.in/isroeodatadownloadutility/nices_thumb/pblh/PBLH" TargetMode="External"/><Relationship Id="rId359" Type="http://schemas.openxmlformats.org/officeDocument/2006/relationships/hyperlink" Target="https://bhuvan-app3.nrsc.gov.in/isroeodatadownloadutility/nices_thumb/pblh/PBLH" TargetMode="External"/><Relationship Id="rId116" Type="http://schemas.openxmlformats.org/officeDocument/2006/relationships/hyperlink" Target="https://bhuvan-app3.nrsc.gov.in/isroeodatadownloadutility/nices_thumb/pblh/PBLH" TargetMode="External"/><Relationship Id="rId237" Type="http://schemas.openxmlformats.org/officeDocument/2006/relationships/hyperlink" Target="https://bhuvan-app3.nrsc.gov.in/isroeodatadownloadutility/nices_thumb/pblh/PBLH" TargetMode="External"/><Relationship Id="rId358" Type="http://schemas.openxmlformats.org/officeDocument/2006/relationships/hyperlink" Target="https://bhuvan-app3.nrsc.gov.in/isroeodatadownloadutility/nices_thumb/pblh/PBLH" TargetMode="External"/><Relationship Id="rId115" Type="http://schemas.openxmlformats.org/officeDocument/2006/relationships/hyperlink" Target="https://bhuvan-app3.nrsc.gov.in/isroeodatadownloadutility/nices_thumb/pblh/PBLH" TargetMode="External"/><Relationship Id="rId236" Type="http://schemas.openxmlformats.org/officeDocument/2006/relationships/hyperlink" Target="https://bhuvan-app3.nrsc.gov.in/isroeodatadownloadutility/nices_thumb/pblh/PBLH" TargetMode="External"/><Relationship Id="rId357" Type="http://schemas.openxmlformats.org/officeDocument/2006/relationships/hyperlink" Target="https://bhuvan-app3.nrsc.gov.in/isroeodatadownloadutility/nices_thumb/pblh/PBLH" TargetMode="External"/><Relationship Id="rId119" Type="http://schemas.openxmlformats.org/officeDocument/2006/relationships/hyperlink" Target="https://bhuvan-app3.nrsc.gov.in/isroeodatadownloadutility/nices_thumb/pblh/PBLH" TargetMode="External"/><Relationship Id="rId110" Type="http://schemas.openxmlformats.org/officeDocument/2006/relationships/hyperlink" Target="https://bhuvan-app3.nrsc.gov.in/isroeodatadownloadutility/nices_thumb/pblh/PBLH" TargetMode="External"/><Relationship Id="rId231" Type="http://schemas.openxmlformats.org/officeDocument/2006/relationships/hyperlink" Target="https://bhuvan-app3.nrsc.gov.in/isroeodatadownloadutility/nices_thumb/pblh/PBLH" TargetMode="External"/><Relationship Id="rId352" Type="http://schemas.openxmlformats.org/officeDocument/2006/relationships/hyperlink" Target="https://bhuvan-app3.nrsc.gov.in/isroeodatadownloadutility/nices_thumb/pblh/PBLH" TargetMode="External"/><Relationship Id="rId230" Type="http://schemas.openxmlformats.org/officeDocument/2006/relationships/hyperlink" Target="https://bhuvan-app3.nrsc.gov.in/isroeodatadownloadutility/nices_thumb/pblh/PBLH" TargetMode="External"/><Relationship Id="rId351" Type="http://schemas.openxmlformats.org/officeDocument/2006/relationships/hyperlink" Target="https://bhuvan-app3.nrsc.gov.in/isroeodatadownloadutility/nices_thumb/pblh/PBLH" TargetMode="External"/><Relationship Id="rId350" Type="http://schemas.openxmlformats.org/officeDocument/2006/relationships/hyperlink" Target="https://bhuvan-app3.nrsc.gov.in/isroeodatadownloadutility/nices_thumb/pblh/PBLH" TargetMode="External"/><Relationship Id="rId114" Type="http://schemas.openxmlformats.org/officeDocument/2006/relationships/hyperlink" Target="https://bhuvan-app3.nrsc.gov.in/isroeodatadownloadutility/nices_thumb/pblh/PBLH" TargetMode="External"/><Relationship Id="rId235" Type="http://schemas.openxmlformats.org/officeDocument/2006/relationships/hyperlink" Target="https://bhuvan-app3.nrsc.gov.in/isroeodatadownloadutility/nices_thumb/pblh/PBLH" TargetMode="External"/><Relationship Id="rId356" Type="http://schemas.openxmlformats.org/officeDocument/2006/relationships/hyperlink" Target="https://bhuvan-app3.nrsc.gov.in/isroeodatadownloadutility/nices_thumb/pblh/PBLH" TargetMode="External"/><Relationship Id="rId113" Type="http://schemas.openxmlformats.org/officeDocument/2006/relationships/hyperlink" Target="https://bhuvan-app3.nrsc.gov.in/isroeodatadownloadutility/nices_thumb/pblh/PBLH" TargetMode="External"/><Relationship Id="rId234" Type="http://schemas.openxmlformats.org/officeDocument/2006/relationships/hyperlink" Target="https://bhuvan-app3.nrsc.gov.in/isroeodatadownloadutility/nices_thumb/pblh/PBLH" TargetMode="External"/><Relationship Id="rId355" Type="http://schemas.openxmlformats.org/officeDocument/2006/relationships/hyperlink" Target="https://bhuvan-app3.nrsc.gov.in/isroeodatadownloadutility/nices_thumb/pblh/PBLH" TargetMode="External"/><Relationship Id="rId112" Type="http://schemas.openxmlformats.org/officeDocument/2006/relationships/hyperlink" Target="https://bhuvan-app3.nrsc.gov.in/isroeodatadownloadutility/nices_thumb/pblh/PBLH" TargetMode="External"/><Relationship Id="rId233" Type="http://schemas.openxmlformats.org/officeDocument/2006/relationships/hyperlink" Target="https://bhuvan-app3.nrsc.gov.in/isroeodatadownloadutility/nices_thumb/pblh/PBLH" TargetMode="External"/><Relationship Id="rId354" Type="http://schemas.openxmlformats.org/officeDocument/2006/relationships/hyperlink" Target="https://bhuvan-app3.nrsc.gov.in/isroeodatadownloadutility/nices_thumb/pblh/PBLH" TargetMode="External"/><Relationship Id="rId111" Type="http://schemas.openxmlformats.org/officeDocument/2006/relationships/hyperlink" Target="https://bhuvan-app3.nrsc.gov.in/isroeodatadownloadutility/nices_thumb/pblh/PBLH" TargetMode="External"/><Relationship Id="rId232" Type="http://schemas.openxmlformats.org/officeDocument/2006/relationships/hyperlink" Target="https://bhuvan-app3.nrsc.gov.in/isroeodatadownloadutility/nices_thumb/pblh/PBLH" TargetMode="External"/><Relationship Id="rId353" Type="http://schemas.openxmlformats.org/officeDocument/2006/relationships/hyperlink" Target="https://bhuvan-app3.nrsc.gov.in/isroeodatadownloadutility/nices_thumb/pblh/PBLH" TargetMode="External"/><Relationship Id="rId305" Type="http://schemas.openxmlformats.org/officeDocument/2006/relationships/hyperlink" Target="https://bhuvan-app3.nrsc.gov.in/isroeodatadownloadutility/nices_thumb/pblh/PBLH" TargetMode="External"/><Relationship Id="rId304" Type="http://schemas.openxmlformats.org/officeDocument/2006/relationships/hyperlink" Target="https://bhuvan-app3.nrsc.gov.in/isroeodatadownloadutility/nices_thumb/pblh/PBLH" TargetMode="External"/><Relationship Id="rId303" Type="http://schemas.openxmlformats.org/officeDocument/2006/relationships/hyperlink" Target="https://bhuvan-app3.nrsc.gov.in/isroeodatadownloadutility/nices_thumb/pblh/PBLH" TargetMode="External"/><Relationship Id="rId302" Type="http://schemas.openxmlformats.org/officeDocument/2006/relationships/hyperlink" Target="https://bhuvan-app3.nrsc.gov.in/isroeodatadownloadutility/nices_thumb/pblh/PBLH" TargetMode="External"/><Relationship Id="rId309" Type="http://schemas.openxmlformats.org/officeDocument/2006/relationships/hyperlink" Target="https://bhuvan-app3.nrsc.gov.in/isroeodatadownloadutility/nices_thumb/pblh/PBLH" TargetMode="External"/><Relationship Id="rId308" Type="http://schemas.openxmlformats.org/officeDocument/2006/relationships/hyperlink" Target="https://bhuvan-app3.nrsc.gov.in/isroeodatadownloadutility/nices_thumb/pblh/PBLH" TargetMode="External"/><Relationship Id="rId307" Type="http://schemas.openxmlformats.org/officeDocument/2006/relationships/hyperlink" Target="https://bhuvan-app3.nrsc.gov.in/isroeodatadownloadutility/nices_thumb/pblh/PBLH" TargetMode="External"/><Relationship Id="rId306" Type="http://schemas.openxmlformats.org/officeDocument/2006/relationships/hyperlink" Target="https://bhuvan-app3.nrsc.gov.in/isroeodatadownloadutility/nices_thumb/pblh/PBLH" TargetMode="External"/><Relationship Id="rId301" Type="http://schemas.openxmlformats.org/officeDocument/2006/relationships/hyperlink" Target="https://bhuvan-app3.nrsc.gov.in/isroeodatadownloadutility/nices_thumb/pblh/PBLH" TargetMode="External"/><Relationship Id="rId300" Type="http://schemas.openxmlformats.org/officeDocument/2006/relationships/hyperlink" Target="https://bhuvan-app3.nrsc.gov.in/isroeodatadownloadutility/nices_thumb/pblh/PBLH" TargetMode="External"/><Relationship Id="rId206" Type="http://schemas.openxmlformats.org/officeDocument/2006/relationships/hyperlink" Target="https://bhuvan-app3.nrsc.gov.in/isroeodatadownloadutility/nices_thumb/pblh/PBLH" TargetMode="External"/><Relationship Id="rId327" Type="http://schemas.openxmlformats.org/officeDocument/2006/relationships/hyperlink" Target="https://bhuvan-app3.nrsc.gov.in/isroeodatadownloadutility/nices_thumb/pblh/PBLH" TargetMode="External"/><Relationship Id="rId205" Type="http://schemas.openxmlformats.org/officeDocument/2006/relationships/hyperlink" Target="https://bhuvan-app3.nrsc.gov.in/isroeodatadownloadutility/nices_thumb/pblh/PBLH" TargetMode="External"/><Relationship Id="rId326" Type="http://schemas.openxmlformats.org/officeDocument/2006/relationships/hyperlink" Target="https://bhuvan-app3.nrsc.gov.in/isroeodatadownloadutility/nices_thumb/pblh/PBLH" TargetMode="External"/><Relationship Id="rId204" Type="http://schemas.openxmlformats.org/officeDocument/2006/relationships/hyperlink" Target="https://bhuvan-app3.nrsc.gov.in/isroeodatadownloadutility/nices_thumb/pblh/PBLH" TargetMode="External"/><Relationship Id="rId325" Type="http://schemas.openxmlformats.org/officeDocument/2006/relationships/hyperlink" Target="https://bhuvan-app3.nrsc.gov.in/isroeodatadownloadutility/nices_thumb/pblh/PBLH" TargetMode="External"/><Relationship Id="rId203" Type="http://schemas.openxmlformats.org/officeDocument/2006/relationships/hyperlink" Target="https://bhuvan-app3.nrsc.gov.in/isroeodatadownloadutility/nices_thumb/pblh/PBLH" TargetMode="External"/><Relationship Id="rId324" Type="http://schemas.openxmlformats.org/officeDocument/2006/relationships/hyperlink" Target="https://bhuvan-app3.nrsc.gov.in/isroeodatadownloadutility/nices_thumb/pblh/PBLH" TargetMode="External"/><Relationship Id="rId209" Type="http://schemas.openxmlformats.org/officeDocument/2006/relationships/hyperlink" Target="https://bhuvan-app3.nrsc.gov.in/isroeodatadownloadutility/nices_thumb/pblh/PBLH" TargetMode="External"/><Relationship Id="rId208" Type="http://schemas.openxmlformats.org/officeDocument/2006/relationships/hyperlink" Target="https://bhuvan-app3.nrsc.gov.in/isroeodatadownloadutility/nices_thumb/pblh/PBLH" TargetMode="External"/><Relationship Id="rId329" Type="http://schemas.openxmlformats.org/officeDocument/2006/relationships/hyperlink" Target="https://bhuvan-app3.nrsc.gov.in/isroeodatadownloadutility/nices_thumb/pblh/PBLH" TargetMode="External"/><Relationship Id="rId207" Type="http://schemas.openxmlformats.org/officeDocument/2006/relationships/hyperlink" Target="https://bhuvan-app3.nrsc.gov.in/isroeodatadownloadutility/nices_thumb/pblh/PBLH" TargetMode="External"/><Relationship Id="rId328" Type="http://schemas.openxmlformats.org/officeDocument/2006/relationships/hyperlink" Target="https://bhuvan-app3.nrsc.gov.in/isroeodatadownloadutility/nices_thumb/pblh/PBLH" TargetMode="External"/><Relationship Id="rId202" Type="http://schemas.openxmlformats.org/officeDocument/2006/relationships/hyperlink" Target="https://bhuvan-app3.nrsc.gov.in/isroeodatadownloadutility/nices_thumb/pblh/PBLH" TargetMode="External"/><Relationship Id="rId323" Type="http://schemas.openxmlformats.org/officeDocument/2006/relationships/hyperlink" Target="https://bhuvan-app3.nrsc.gov.in/isroeodatadownloadutility/nices_thumb/pblh/PBLH" TargetMode="External"/><Relationship Id="rId201" Type="http://schemas.openxmlformats.org/officeDocument/2006/relationships/hyperlink" Target="https://bhuvan-app3.nrsc.gov.in/isroeodatadownloadutility/nices_thumb/pblh/PBLH" TargetMode="External"/><Relationship Id="rId322" Type="http://schemas.openxmlformats.org/officeDocument/2006/relationships/hyperlink" Target="https://bhuvan-app3.nrsc.gov.in/isroeodatadownloadutility/nices_thumb/pblh/PBLH" TargetMode="External"/><Relationship Id="rId200" Type="http://schemas.openxmlformats.org/officeDocument/2006/relationships/hyperlink" Target="https://bhuvan-app3.nrsc.gov.in/isroeodatadownloadutility/nices_thumb/pblh/PBLH" TargetMode="External"/><Relationship Id="rId321" Type="http://schemas.openxmlformats.org/officeDocument/2006/relationships/hyperlink" Target="https://bhuvan-app3.nrsc.gov.in/isroeodatadownloadutility/nices_thumb/pblh/PBLH" TargetMode="External"/><Relationship Id="rId320" Type="http://schemas.openxmlformats.org/officeDocument/2006/relationships/hyperlink" Target="https://bhuvan-app3.nrsc.gov.in/isroeodatadownloadutility/nices_thumb/pblh/PBLH" TargetMode="External"/><Relationship Id="rId316" Type="http://schemas.openxmlformats.org/officeDocument/2006/relationships/hyperlink" Target="https://bhuvan-app3.nrsc.gov.in/isroeodatadownloadutility/nices_thumb/pblh/PBLH" TargetMode="External"/><Relationship Id="rId315" Type="http://schemas.openxmlformats.org/officeDocument/2006/relationships/hyperlink" Target="https://bhuvan-app3.nrsc.gov.in/isroeodatadownloadutility/nices_thumb/pblh/PBLH" TargetMode="External"/><Relationship Id="rId314" Type="http://schemas.openxmlformats.org/officeDocument/2006/relationships/hyperlink" Target="https://bhuvan-app3.nrsc.gov.in/isroeodatadownloadutility/nices_thumb/pblh/PBLH" TargetMode="External"/><Relationship Id="rId313" Type="http://schemas.openxmlformats.org/officeDocument/2006/relationships/hyperlink" Target="https://bhuvan-app3.nrsc.gov.in/isroeodatadownloadutility/nices_thumb/pblh/PBLH" TargetMode="External"/><Relationship Id="rId319" Type="http://schemas.openxmlformats.org/officeDocument/2006/relationships/hyperlink" Target="https://bhuvan-app3.nrsc.gov.in/isroeodatadownloadutility/nices_thumb/pblh/PBLH" TargetMode="External"/><Relationship Id="rId318" Type="http://schemas.openxmlformats.org/officeDocument/2006/relationships/hyperlink" Target="https://bhuvan-app3.nrsc.gov.in/isroeodatadownloadutility/nices_thumb/pblh/PBLH" TargetMode="External"/><Relationship Id="rId317" Type="http://schemas.openxmlformats.org/officeDocument/2006/relationships/hyperlink" Target="https://bhuvan-app3.nrsc.gov.in/isroeodatadownloadutility/nices_thumb/pblh/PBLH" TargetMode="External"/><Relationship Id="rId312" Type="http://schemas.openxmlformats.org/officeDocument/2006/relationships/hyperlink" Target="https://bhuvan-app3.nrsc.gov.in/isroeodatadownloadutility/nices_thumb/pblh/PBLH" TargetMode="External"/><Relationship Id="rId311" Type="http://schemas.openxmlformats.org/officeDocument/2006/relationships/hyperlink" Target="https://bhuvan-app3.nrsc.gov.in/isroeodatadownloadutility/nices_thumb/pblh/PBLH" TargetMode="External"/><Relationship Id="rId310" Type="http://schemas.openxmlformats.org/officeDocument/2006/relationships/hyperlink" Target="https://bhuvan-app3.nrsc.gov.in/isroeodatadownloadutility/nices_thumb/pblh/PBLH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huvan-app3.nrsc.gov.in/isroeodatadownloadutility/nices_thumb/pblh/PBLH" TargetMode="External"/><Relationship Id="rId190" Type="http://schemas.openxmlformats.org/officeDocument/2006/relationships/hyperlink" Target="https://bhuvan-app3.nrsc.gov.in/isroeodatadownloadutility/nices_thumb/pblh/PBLH" TargetMode="External"/><Relationship Id="rId42" Type="http://schemas.openxmlformats.org/officeDocument/2006/relationships/hyperlink" Target="https://bhuvan-app3.nrsc.gov.in/isroeodatadownloadutility/nices_thumb/pblh/PBLH" TargetMode="External"/><Relationship Id="rId41" Type="http://schemas.openxmlformats.org/officeDocument/2006/relationships/hyperlink" Target="https://bhuvan-app3.nrsc.gov.in/isroeodatadownloadutility/nices_thumb/pblh/PBLH" TargetMode="External"/><Relationship Id="rId44" Type="http://schemas.openxmlformats.org/officeDocument/2006/relationships/hyperlink" Target="https://bhuvan-app3.nrsc.gov.in/isroeodatadownloadutility/nices_thumb/pblh/PBLH" TargetMode="External"/><Relationship Id="rId194" Type="http://schemas.openxmlformats.org/officeDocument/2006/relationships/hyperlink" Target="https://bhuvan-app3.nrsc.gov.in/isroeodatadownloadutility/nices_thumb/pblh/PBLH" TargetMode="External"/><Relationship Id="rId43" Type="http://schemas.openxmlformats.org/officeDocument/2006/relationships/hyperlink" Target="https://bhuvan-app3.nrsc.gov.in/isroeodatadownloadutility/nices_thumb/pblh/PBLH" TargetMode="External"/><Relationship Id="rId193" Type="http://schemas.openxmlformats.org/officeDocument/2006/relationships/hyperlink" Target="https://bhuvan-app3.nrsc.gov.in/isroeodatadownloadutility/nices_thumb/pblh/PBLH" TargetMode="External"/><Relationship Id="rId46" Type="http://schemas.openxmlformats.org/officeDocument/2006/relationships/hyperlink" Target="https://bhuvan-app3.nrsc.gov.in/isroeodatadownloadutility/nices_thumb/pblh/PBLH" TargetMode="External"/><Relationship Id="rId192" Type="http://schemas.openxmlformats.org/officeDocument/2006/relationships/hyperlink" Target="https://bhuvan-app3.nrsc.gov.in/isroeodatadownloadutility/nices_thumb/pblh/PBLH" TargetMode="External"/><Relationship Id="rId45" Type="http://schemas.openxmlformats.org/officeDocument/2006/relationships/hyperlink" Target="https://bhuvan-app3.nrsc.gov.in/isroeodatadownloadutility/nices_thumb/pblh/PBLH" TargetMode="External"/><Relationship Id="rId191" Type="http://schemas.openxmlformats.org/officeDocument/2006/relationships/hyperlink" Target="https://bhuvan-app3.nrsc.gov.in/isroeodatadownloadutility/nices_thumb/pblh/PBLH" TargetMode="External"/><Relationship Id="rId48" Type="http://schemas.openxmlformats.org/officeDocument/2006/relationships/hyperlink" Target="https://bhuvan-app3.nrsc.gov.in/isroeodatadownloadutility/nices_thumb/pblh/PBLH" TargetMode="External"/><Relationship Id="rId187" Type="http://schemas.openxmlformats.org/officeDocument/2006/relationships/hyperlink" Target="https://bhuvan-app3.nrsc.gov.in/isroeodatadownloadutility/nices_thumb/pblh/PBLH" TargetMode="External"/><Relationship Id="rId47" Type="http://schemas.openxmlformats.org/officeDocument/2006/relationships/hyperlink" Target="https://bhuvan-app3.nrsc.gov.in/isroeodatadownloadutility/nices_thumb/pblh/PBLH" TargetMode="External"/><Relationship Id="rId186" Type="http://schemas.openxmlformats.org/officeDocument/2006/relationships/hyperlink" Target="https://bhuvan-app3.nrsc.gov.in/isroeodatadownloadutility/nices_thumb/pblh/PBLH" TargetMode="External"/><Relationship Id="rId185" Type="http://schemas.openxmlformats.org/officeDocument/2006/relationships/hyperlink" Target="https://bhuvan-app3.nrsc.gov.in/isroeodatadownloadutility/nices_thumb/pblh/PBLH" TargetMode="External"/><Relationship Id="rId49" Type="http://schemas.openxmlformats.org/officeDocument/2006/relationships/hyperlink" Target="https://bhuvan-app3.nrsc.gov.in/isroeodatadownloadutility/nices_thumb/pblh/PBLH" TargetMode="External"/><Relationship Id="rId184" Type="http://schemas.openxmlformats.org/officeDocument/2006/relationships/hyperlink" Target="https://bhuvan-app3.nrsc.gov.in/isroeodatadownloadutility/nices_thumb/pblh/PBLH" TargetMode="External"/><Relationship Id="rId189" Type="http://schemas.openxmlformats.org/officeDocument/2006/relationships/hyperlink" Target="https://bhuvan-app3.nrsc.gov.in/isroeodatadownloadutility/nices_thumb/pblh/PBLH" TargetMode="External"/><Relationship Id="rId188" Type="http://schemas.openxmlformats.org/officeDocument/2006/relationships/hyperlink" Target="https://bhuvan-app3.nrsc.gov.in/isroeodatadownloadutility/nices_thumb/pblh/PBLH" TargetMode="External"/><Relationship Id="rId31" Type="http://schemas.openxmlformats.org/officeDocument/2006/relationships/hyperlink" Target="https://bhuvan-app3.nrsc.gov.in/isroeodatadownloadutility/nices_thumb/pblh/PBLH" TargetMode="External"/><Relationship Id="rId30" Type="http://schemas.openxmlformats.org/officeDocument/2006/relationships/hyperlink" Target="https://bhuvan-app3.nrsc.gov.in/isroeodatadownloadutility/nices_thumb/pblh/PBLH" TargetMode="External"/><Relationship Id="rId33" Type="http://schemas.openxmlformats.org/officeDocument/2006/relationships/hyperlink" Target="https://bhuvan-app3.nrsc.gov.in/isroeodatadownloadutility/nices_thumb/pblh/PBLH" TargetMode="External"/><Relationship Id="rId183" Type="http://schemas.openxmlformats.org/officeDocument/2006/relationships/hyperlink" Target="https://bhuvan-app3.nrsc.gov.in/isroeodatadownloadutility/nices_thumb/pblh/PBLH" TargetMode="External"/><Relationship Id="rId32" Type="http://schemas.openxmlformats.org/officeDocument/2006/relationships/hyperlink" Target="https://bhuvan-app3.nrsc.gov.in/isroeodatadownloadutility/nices_thumb/pblh/PBLH" TargetMode="External"/><Relationship Id="rId182" Type="http://schemas.openxmlformats.org/officeDocument/2006/relationships/hyperlink" Target="https://bhuvan-app3.nrsc.gov.in/isroeodatadownloadutility/nices_thumb/pblh/PBLH" TargetMode="External"/><Relationship Id="rId35" Type="http://schemas.openxmlformats.org/officeDocument/2006/relationships/hyperlink" Target="https://bhuvan-app3.nrsc.gov.in/isroeodatadownloadutility/nices_thumb/pblh/PBLH" TargetMode="External"/><Relationship Id="rId181" Type="http://schemas.openxmlformats.org/officeDocument/2006/relationships/hyperlink" Target="https://bhuvan-app3.nrsc.gov.in/isroeodatadownloadutility/nices_thumb/pblh/PBLH" TargetMode="External"/><Relationship Id="rId34" Type="http://schemas.openxmlformats.org/officeDocument/2006/relationships/hyperlink" Target="https://bhuvan-app3.nrsc.gov.in/isroeodatadownloadutility/nices_thumb/pblh/PBLH" TargetMode="External"/><Relationship Id="rId180" Type="http://schemas.openxmlformats.org/officeDocument/2006/relationships/hyperlink" Target="https://bhuvan-app3.nrsc.gov.in/isroeodatadownloadutility/nices_thumb/pblh/PBLH" TargetMode="External"/><Relationship Id="rId37" Type="http://schemas.openxmlformats.org/officeDocument/2006/relationships/hyperlink" Target="https://bhuvan-app3.nrsc.gov.in/isroeodatadownloadutility/nices_thumb/pblh/PBLH" TargetMode="External"/><Relationship Id="rId176" Type="http://schemas.openxmlformats.org/officeDocument/2006/relationships/hyperlink" Target="https://bhuvan-app3.nrsc.gov.in/isroeodatadownloadutility/nices_thumb/pblh/PBLH" TargetMode="External"/><Relationship Id="rId297" Type="http://schemas.openxmlformats.org/officeDocument/2006/relationships/hyperlink" Target="https://bhuvan-app3.nrsc.gov.in/isroeodatadownloadutility/nices_thumb/pblh/PBLH" TargetMode="External"/><Relationship Id="rId36" Type="http://schemas.openxmlformats.org/officeDocument/2006/relationships/hyperlink" Target="https://bhuvan-app3.nrsc.gov.in/isroeodatadownloadutility/nices_thumb/pblh/PBLH" TargetMode="External"/><Relationship Id="rId175" Type="http://schemas.openxmlformats.org/officeDocument/2006/relationships/hyperlink" Target="https://bhuvan-app3.nrsc.gov.in/isroeodatadownloadutility/nices_thumb/pblh/PBLH" TargetMode="External"/><Relationship Id="rId296" Type="http://schemas.openxmlformats.org/officeDocument/2006/relationships/hyperlink" Target="https://bhuvan-app3.nrsc.gov.in/isroeodatadownloadutility/nices_thumb/pblh/PBLH" TargetMode="External"/><Relationship Id="rId39" Type="http://schemas.openxmlformats.org/officeDocument/2006/relationships/hyperlink" Target="https://bhuvan-app3.nrsc.gov.in/isroeodatadownloadutility/nices_thumb/pblh/PBLH" TargetMode="External"/><Relationship Id="rId174" Type="http://schemas.openxmlformats.org/officeDocument/2006/relationships/hyperlink" Target="https://bhuvan-app3.nrsc.gov.in/isroeodatadownloadutility/nices_thumb/pblh/PBLH" TargetMode="External"/><Relationship Id="rId295" Type="http://schemas.openxmlformats.org/officeDocument/2006/relationships/hyperlink" Target="https://bhuvan-app3.nrsc.gov.in/isroeodatadownloadutility/nices_thumb/pblh/PBLH" TargetMode="External"/><Relationship Id="rId38" Type="http://schemas.openxmlformats.org/officeDocument/2006/relationships/hyperlink" Target="https://bhuvan-app3.nrsc.gov.in/isroeodatadownloadutility/nices_thumb/pblh/PBLH" TargetMode="External"/><Relationship Id="rId173" Type="http://schemas.openxmlformats.org/officeDocument/2006/relationships/hyperlink" Target="https://bhuvan-app3.nrsc.gov.in/isroeodatadownloadutility/nices_thumb/pblh/PBLH" TargetMode="External"/><Relationship Id="rId294" Type="http://schemas.openxmlformats.org/officeDocument/2006/relationships/hyperlink" Target="https://bhuvan-app3.nrsc.gov.in/isroeodatadownloadutility/nices_thumb/pblh/PBLH" TargetMode="External"/><Relationship Id="rId179" Type="http://schemas.openxmlformats.org/officeDocument/2006/relationships/hyperlink" Target="https://bhuvan-app3.nrsc.gov.in/isroeodatadownloadutility/nices_thumb/pblh/PBLH" TargetMode="External"/><Relationship Id="rId178" Type="http://schemas.openxmlformats.org/officeDocument/2006/relationships/hyperlink" Target="https://bhuvan-app3.nrsc.gov.in/isroeodatadownloadutility/nices_thumb/pblh/PBLH" TargetMode="External"/><Relationship Id="rId299" Type="http://schemas.openxmlformats.org/officeDocument/2006/relationships/hyperlink" Target="https://bhuvan-app3.nrsc.gov.in/isroeodatadownloadutility/nices_thumb/pblh/PBLH" TargetMode="External"/><Relationship Id="rId177" Type="http://schemas.openxmlformats.org/officeDocument/2006/relationships/hyperlink" Target="https://bhuvan-app3.nrsc.gov.in/isroeodatadownloadutility/nices_thumb/pblh/PBLH" TargetMode="External"/><Relationship Id="rId298" Type="http://schemas.openxmlformats.org/officeDocument/2006/relationships/hyperlink" Target="https://bhuvan-app3.nrsc.gov.in/isroeodatadownloadutility/nices_thumb/pblh/PBLH" TargetMode="External"/><Relationship Id="rId20" Type="http://schemas.openxmlformats.org/officeDocument/2006/relationships/hyperlink" Target="https://bhuvan-app3.nrsc.gov.in/isroeodatadownloadutility/nices_thumb/pblh/PBLH" TargetMode="External"/><Relationship Id="rId22" Type="http://schemas.openxmlformats.org/officeDocument/2006/relationships/hyperlink" Target="https://bhuvan-app3.nrsc.gov.in/isroeodatadownloadutility/nices_thumb/pblh/PBLH" TargetMode="External"/><Relationship Id="rId21" Type="http://schemas.openxmlformats.org/officeDocument/2006/relationships/hyperlink" Target="https://bhuvan-app3.nrsc.gov.in/isroeodatadownloadutility/nices_thumb/pblh/PBLH" TargetMode="External"/><Relationship Id="rId24" Type="http://schemas.openxmlformats.org/officeDocument/2006/relationships/hyperlink" Target="https://bhuvan-app3.nrsc.gov.in/isroeodatadownloadutility/nices_thumb/pblh/PBLH" TargetMode="External"/><Relationship Id="rId23" Type="http://schemas.openxmlformats.org/officeDocument/2006/relationships/hyperlink" Target="https://bhuvan-app3.nrsc.gov.in/isroeodatadownloadutility/nices_thumb/pblh/PBLH" TargetMode="External"/><Relationship Id="rId26" Type="http://schemas.openxmlformats.org/officeDocument/2006/relationships/hyperlink" Target="https://bhuvan-app3.nrsc.gov.in/isroeodatadownloadutility/nices_thumb/pblh/PBLH" TargetMode="External"/><Relationship Id="rId25" Type="http://schemas.openxmlformats.org/officeDocument/2006/relationships/hyperlink" Target="https://bhuvan-app3.nrsc.gov.in/isroeodatadownloadutility/nices_thumb/pblh/PBLH" TargetMode="External"/><Relationship Id="rId28" Type="http://schemas.openxmlformats.org/officeDocument/2006/relationships/hyperlink" Target="https://bhuvan-app3.nrsc.gov.in/isroeodatadownloadutility/nices_thumb/pblh/PBLH" TargetMode="External"/><Relationship Id="rId27" Type="http://schemas.openxmlformats.org/officeDocument/2006/relationships/hyperlink" Target="https://bhuvan-app3.nrsc.gov.in/isroeodatadownloadutility/nices_thumb/pblh/PBLH" TargetMode="External"/><Relationship Id="rId29" Type="http://schemas.openxmlformats.org/officeDocument/2006/relationships/hyperlink" Target="https://bhuvan-app3.nrsc.gov.in/isroeodatadownloadutility/nices_thumb/pblh/PBLH" TargetMode="External"/><Relationship Id="rId11" Type="http://schemas.openxmlformats.org/officeDocument/2006/relationships/hyperlink" Target="https://bhuvan-app3.nrsc.gov.in/isroeodatadownloadutility/nices_thumb/pblh/PBLH" TargetMode="External"/><Relationship Id="rId10" Type="http://schemas.openxmlformats.org/officeDocument/2006/relationships/hyperlink" Target="https://bhuvan-app3.nrsc.gov.in/isroeodatadownloadutility/nices_thumb/pblh/PBLH" TargetMode="External"/><Relationship Id="rId13" Type="http://schemas.openxmlformats.org/officeDocument/2006/relationships/hyperlink" Target="https://bhuvan-app3.nrsc.gov.in/isroeodatadownloadutility/nices_thumb/pblh/PBLH" TargetMode="External"/><Relationship Id="rId12" Type="http://schemas.openxmlformats.org/officeDocument/2006/relationships/hyperlink" Target="https://bhuvan-app3.nrsc.gov.in/isroeodatadownloadutility/nices_thumb/pblh/PBLH" TargetMode="External"/><Relationship Id="rId15" Type="http://schemas.openxmlformats.org/officeDocument/2006/relationships/hyperlink" Target="https://bhuvan-app3.nrsc.gov.in/isroeodatadownloadutility/nices_thumb/pblh/PBLH" TargetMode="External"/><Relationship Id="rId198" Type="http://schemas.openxmlformats.org/officeDocument/2006/relationships/hyperlink" Target="https://bhuvan-app3.nrsc.gov.in/isroeodatadownloadutility/nices_thumb/pblh/PBLH" TargetMode="External"/><Relationship Id="rId14" Type="http://schemas.openxmlformats.org/officeDocument/2006/relationships/hyperlink" Target="https://bhuvan-app3.nrsc.gov.in/isroeodatadownloadutility/nices_thumb/pblh/PBLH" TargetMode="External"/><Relationship Id="rId197" Type="http://schemas.openxmlformats.org/officeDocument/2006/relationships/hyperlink" Target="https://bhuvan-app3.nrsc.gov.in/isroeodatadownloadutility/nices_thumb/pblh/PBLH" TargetMode="External"/><Relationship Id="rId17" Type="http://schemas.openxmlformats.org/officeDocument/2006/relationships/hyperlink" Target="https://bhuvan-app3.nrsc.gov.in/isroeodatadownloadutility/nices_thumb/pblh/PBLH" TargetMode="External"/><Relationship Id="rId196" Type="http://schemas.openxmlformats.org/officeDocument/2006/relationships/hyperlink" Target="https://bhuvan-app3.nrsc.gov.in/isroeodatadownloadutility/nices_thumb/pblh/PBLH" TargetMode="External"/><Relationship Id="rId16" Type="http://schemas.openxmlformats.org/officeDocument/2006/relationships/hyperlink" Target="https://bhuvan-app3.nrsc.gov.in/isroeodatadownloadutility/nices_thumb/pblh/PBLH" TargetMode="External"/><Relationship Id="rId195" Type="http://schemas.openxmlformats.org/officeDocument/2006/relationships/hyperlink" Target="https://bhuvan-app3.nrsc.gov.in/isroeodatadownloadutility/nices_thumb/pblh/PBLH" TargetMode="External"/><Relationship Id="rId19" Type="http://schemas.openxmlformats.org/officeDocument/2006/relationships/hyperlink" Target="https://bhuvan-app3.nrsc.gov.in/isroeodatadownloadutility/nices_thumb/pblh/PBLH" TargetMode="External"/><Relationship Id="rId18" Type="http://schemas.openxmlformats.org/officeDocument/2006/relationships/hyperlink" Target="https://bhuvan-app3.nrsc.gov.in/isroeodatadownloadutility/nices_thumb/pblh/PBLH" TargetMode="External"/><Relationship Id="rId199" Type="http://schemas.openxmlformats.org/officeDocument/2006/relationships/hyperlink" Target="https://bhuvan-app3.nrsc.gov.in/isroeodatadownloadutility/nices_thumb/pblh/PBLH" TargetMode="External"/><Relationship Id="rId84" Type="http://schemas.openxmlformats.org/officeDocument/2006/relationships/hyperlink" Target="https://bhuvan-app3.nrsc.gov.in/isroeodatadownloadutility/nices_thumb/pblh/PBLH" TargetMode="External"/><Relationship Id="rId83" Type="http://schemas.openxmlformats.org/officeDocument/2006/relationships/hyperlink" Target="https://bhuvan-app3.nrsc.gov.in/isroeodatadownloadutility/nices_thumb/pblh/PBLH" TargetMode="External"/><Relationship Id="rId86" Type="http://schemas.openxmlformats.org/officeDocument/2006/relationships/hyperlink" Target="https://bhuvan-app3.nrsc.gov.in/isroeodatadownloadutility/nices_thumb/pblh/PBLH" TargetMode="External"/><Relationship Id="rId85" Type="http://schemas.openxmlformats.org/officeDocument/2006/relationships/hyperlink" Target="https://bhuvan-app3.nrsc.gov.in/isroeodatadownloadutility/nices_thumb/pblh/PBLH" TargetMode="External"/><Relationship Id="rId88" Type="http://schemas.openxmlformats.org/officeDocument/2006/relationships/hyperlink" Target="https://bhuvan-app3.nrsc.gov.in/isroeodatadownloadutility/nices_thumb/pblh/PBLH" TargetMode="External"/><Relationship Id="rId150" Type="http://schemas.openxmlformats.org/officeDocument/2006/relationships/hyperlink" Target="https://bhuvan-app3.nrsc.gov.in/isroeodatadownloadutility/nices_thumb/pblh/PBLH" TargetMode="External"/><Relationship Id="rId271" Type="http://schemas.openxmlformats.org/officeDocument/2006/relationships/hyperlink" Target="https://bhuvan-app3.nrsc.gov.in/isroeodatadownloadutility/nices_thumb/pblh/PBLH" TargetMode="External"/><Relationship Id="rId87" Type="http://schemas.openxmlformats.org/officeDocument/2006/relationships/hyperlink" Target="https://bhuvan-app3.nrsc.gov.in/isroeodatadownloadutility/nices_thumb/pblh/PBLH" TargetMode="External"/><Relationship Id="rId270" Type="http://schemas.openxmlformats.org/officeDocument/2006/relationships/hyperlink" Target="https://bhuvan-app3.nrsc.gov.in/isroeodatadownloadutility/nices_thumb/pblh/PBLH" TargetMode="External"/><Relationship Id="rId89" Type="http://schemas.openxmlformats.org/officeDocument/2006/relationships/hyperlink" Target="https://bhuvan-app3.nrsc.gov.in/isroeodatadownloadutility/nices_thumb/pblh/PBLH" TargetMode="External"/><Relationship Id="rId80" Type="http://schemas.openxmlformats.org/officeDocument/2006/relationships/hyperlink" Target="https://bhuvan-app3.nrsc.gov.in/isroeodatadownloadutility/nices_thumb/pblh/PBLH" TargetMode="External"/><Relationship Id="rId82" Type="http://schemas.openxmlformats.org/officeDocument/2006/relationships/hyperlink" Target="https://bhuvan-app3.nrsc.gov.in/isroeodatadownloadutility/nices_thumb/pblh/PBLH" TargetMode="External"/><Relationship Id="rId81" Type="http://schemas.openxmlformats.org/officeDocument/2006/relationships/hyperlink" Target="https://bhuvan-app3.nrsc.gov.in/isroeodatadownloadutility/nices_thumb/pblh/PBLH" TargetMode="External"/><Relationship Id="rId1" Type="http://schemas.openxmlformats.org/officeDocument/2006/relationships/hyperlink" Target="https://bhuvan-app3.nrsc.gov.in/isroeodatadownloadutility/nices_thumb/pblh/PBLH" TargetMode="External"/><Relationship Id="rId2" Type="http://schemas.openxmlformats.org/officeDocument/2006/relationships/hyperlink" Target="https://bhuvan-app3.nrsc.gov.in/isroeodatadownloadutility/nices_thumb/pblh/PBLH" TargetMode="External"/><Relationship Id="rId3" Type="http://schemas.openxmlformats.org/officeDocument/2006/relationships/hyperlink" Target="https://bhuvan-app3.nrsc.gov.in/isroeodatadownloadutility/nices_thumb/pblh/PBLH" TargetMode="External"/><Relationship Id="rId149" Type="http://schemas.openxmlformats.org/officeDocument/2006/relationships/hyperlink" Target="https://bhuvan-app3.nrsc.gov.in/isroeodatadownloadutility/nices_thumb/pblh/PBLH" TargetMode="External"/><Relationship Id="rId4" Type="http://schemas.openxmlformats.org/officeDocument/2006/relationships/hyperlink" Target="https://bhuvan-app3.nrsc.gov.in/isroeodatadownloadutility/nices_thumb/pblh/PBLH" TargetMode="External"/><Relationship Id="rId148" Type="http://schemas.openxmlformats.org/officeDocument/2006/relationships/hyperlink" Target="https://bhuvan-app3.nrsc.gov.in/isroeodatadownloadutility/nices_thumb/pblh/PBLH" TargetMode="External"/><Relationship Id="rId269" Type="http://schemas.openxmlformats.org/officeDocument/2006/relationships/hyperlink" Target="https://bhuvan-app3.nrsc.gov.in/isroeodatadownloadutility/nices_thumb/pblh/PBLH" TargetMode="External"/><Relationship Id="rId9" Type="http://schemas.openxmlformats.org/officeDocument/2006/relationships/hyperlink" Target="https://bhuvan-app3.nrsc.gov.in/isroeodatadownloadutility/nices_thumb/pblh/PBLH" TargetMode="External"/><Relationship Id="rId143" Type="http://schemas.openxmlformats.org/officeDocument/2006/relationships/hyperlink" Target="https://bhuvan-app3.nrsc.gov.in/isroeodatadownloadutility/nices_thumb/pblh/PBLH" TargetMode="External"/><Relationship Id="rId264" Type="http://schemas.openxmlformats.org/officeDocument/2006/relationships/hyperlink" Target="https://bhuvan-app3.nrsc.gov.in/isroeodatadownloadutility/nices_thumb/pblh/PBLH" TargetMode="External"/><Relationship Id="rId142" Type="http://schemas.openxmlformats.org/officeDocument/2006/relationships/hyperlink" Target="https://bhuvan-app3.nrsc.gov.in/isroeodatadownloadutility/nices_thumb/pblh/PBLH" TargetMode="External"/><Relationship Id="rId263" Type="http://schemas.openxmlformats.org/officeDocument/2006/relationships/hyperlink" Target="https://bhuvan-app3.nrsc.gov.in/isroeodatadownloadutility/nices_thumb/pblh/PBLH" TargetMode="External"/><Relationship Id="rId141" Type="http://schemas.openxmlformats.org/officeDocument/2006/relationships/hyperlink" Target="https://bhuvan-app3.nrsc.gov.in/isroeodatadownloadutility/nices_thumb/pblh/PBLH" TargetMode="External"/><Relationship Id="rId262" Type="http://schemas.openxmlformats.org/officeDocument/2006/relationships/hyperlink" Target="https://bhuvan-app3.nrsc.gov.in/isroeodatadownloadutility/nices_thumb/pblh/PBLH" TargetMode="External"/><Relationship Id="rId140" Type="http://schemas.openxmlformats.org/officeDocument/2006/relationships/hyperlink" Target="https://bhuvan-app3.nrsc.gov.in/isroeodatadownloadutility/nices_thumb/pblh/PBLH" TargetMode="External"/><Relationship Id="rId261" Type="http://schemas.openxmlformats.org/officeDocument/2006/relationships/hyperlink" Target="https://bhuvan-app3.nrsc.gov.in/isroeodatadownloadutility/nices_thumb/pblh/PBLH" TargetMode="External"/><Relationship Id="rId5" Type="http://schemas.openxmlformats.org/officeDocument/2006/relationships/hyperlink" Target="https://bhuvan-app3.nrsc.gov.in/isroeodatadownloadutility/nices_thumb/pblh/PBLH" TargetMode="External"/><Relationship Id="rId147" Type="http://schemas.openxmlformats.org/officeDocument/2006/relationships/hyperlink" Target="https://bhuvan-app3.nrsc.gov.in/isroeodatadownloadutility/nices_thumb/pblh/PBLH" TargetMode="External"/><Relationship Id="rId268" Type="http://schemas.openxmlformats.org/officeDocument/2006/relationships/hyperlink" Target="https://bhuvan-app3.nrsc.gov.in/isroeodatadownloadutility/nices_thumb/pblh/PBLH" TargetMode="External"/><Relationship Id="rId6" Type="http://schemas.openxmlformats.org/officeDocument/2006/relationships/hyperlink" Target="https://bhuvan-app3.nrsc.gov.in/isroeodatadownloadutility/nices_thumb/pblh/PBLH" TargetMode="External"/><Relationship Id="rId146" Type="http://schemas.openxmlformats.org/officeDocument/2006/relationships/hyperlink" Target="https://bhuvan-app3.nrsc.gov.in/isroeodatadownloadutility/nices_thumb/pblh/PBLH" TargetMode="External"/><Relationship Id="rId267" Type="http://schemas.openxmlformats.org/officeDocument/2006/relationships/hyperlink" Target="https://bhuvan-app3.nrsc.gov.in/isroeodatadownloadutility/nices_thumb/pblh/PBLH" TargetMode="External"/><Relationship Id="rId7" Type="http://schemas.openxmlformats.org/officeDocument/2006/relationships/hyperlink" Target="https://bhuvan-app3.nrsc.gov.in/isroeodatadownloadutility/nices_thumb/pblh/PBLH" TargetMode="External"/><Relationship Id="rId145" Type="http://schemas.openxmlformats.org/officeDocument/2006/relationships/hyperlink" Target="https://bhuvan-app3.nrsc.gov.in/isroeodatadownloadutility/nices_thumb/pblh/PBLH" TargetMode="External"/><Relationship Id="rId266" Type="http://schemas.openxmlformats.org/officeDocument/2006/relationships/hyperlink" Target="https://bhuvan-app3.nrsc.gov.in/isroeodatadownloadutility/nices_thumb/pblh/PBLH" TargetMode="External"/><Relationship Id="rId8" Type="http://schemas.openxmlformats.org/officeDocument/2006/relationships/hyperlink" Target="https://bhuvan-app3.nrsc.gov.in/isroeodatadownloadutility/nices_thumb/pblh/PBLH" TargetMode="External"/><Relationship Id="rId144" Type="http://schemas.openxmlformats.org/officeDocument/2006/relationships/hyperlink" Target="https://bhuvan-app3.nrsc.gov.in/isroeodatadownloadutility/nices_thumb/pblh/PBLH" TargetMode="External"/><Relationship Id="rId265" Type="http://schemas.openxmlformats.org/officeDocument/2006/relationships/hyperlink" Target="https://bhuvan-app3.nrsc.gov.in/isroeodatadownloadutility/nices_thumb/pblh/PBLH" TargetMode="External"/><Relationship Id="rId73" Type="http://schemas.openxmlformats.org/officeDocument/2006/relationships/hyperlink" Target="https://bhuvan-app3.nrsc.gov.in/isroeodatadownloadutility/nices_thumb/pblh/PBLH" TargetMode="External"/><Relationship Id="rId72" Type="http://schemas.openxmlformats.org/officeDocument/2006/relationships/hyperlink" Target="https://bhuvan-app3.nrsc.gov.in/isroeodatadownloadutility/nices_thumb/pblh/PBLH" TargetMode="External"/><Relationship Id="rId75" Type="http://schemas.openxmlformats.org/officeDocument/2006/relationships/hyperlink" Target="https://bhuvan-app3.nrsc.gov.in/isroeodatadownloadutility/nices_thumb/pblh/PBLH" TargetMode="External"/><Relationship Id="rId74" Type="http://schemas.openxmlformats.org/officeDocument/2006/relationships/hyperlink" Target="https://bhuvan-app3.nrsc.gov.in/isroeodatadownloadutility/nices_thumb/pblh/PBLH" TargetMode="External"/><Relationship Id="rId77" Type="http://schemas.openxmlformats.org/officeDocument/2006/relationships/hyperlink" Target="https://bhuvan-app3.nrsc.gov.in/isroeodatadownloadutility/nices_thumb/pblh/PBLH" TargetMode="External"/><Relationship Id="rId260" Type="http://schemas.openxmlformats.org/officeDocument/2006/relationships/hyperlink" Target="https://bhuvan-app3.nrsc.gov.in/isroeodatadownloadutility/nices_thumb/pblh/PBLH" TargetMode="External"/><Relationship Id="rId76" Type="http://schemas.openxmlformats.org/officeDocument/2006/relationships/hyperlink" Target="https://bhuvan-app3.nrsc.gov.in/isroeodatadownloadutility/nices_thumb/pblh/PBLH" TargetMode="External"/><Relationship Id="rId79" Type="http://schemas.openxmlformats.org/officeDocument/2006/relationships/hyperlink" Target="https://bhuvan-app3.nrsc.gov.in/isroeodatadownloadutility/nices_thumb/pblh/PBLH" TargetMode="External"/><Relationship Id="rId78" Type="http://schemas.openxmlformats.org/officeDocument/2006/relationships/hyperlink" Target="https://bhuvan-app3.nrsc.gov.in/isroeodatadownloadutility/nices_thumb/pblh/PBLH" TargetMode="External"/><Relationship Id="rId71" Type="http://schemas.openxmlformats.org/officeDocument/2006/relationships/hyperlink" Target="https://bhuvan-app3.nrsc.gov.in/isroeodatadownloadutility/nices_thumb/pblh/PBLH" TargetMode="External"/><Relationship Id="rId70" Type="http://schemas.openxmlformats.org/officeDocument/2006/relationships/hyperlink" Target="https://bhuvan-app3.nrsc.gov.in/isroeodatadownloadutility/nices_thumb/pblh/PBLH" TargetMode="External"/><Relationship Id="rId139" Type="http://schemas.openxmlformats.org/officeDocument/2006/relationships/hyperlink" Target="https://bhuvan-app3.nrsc.gov.in/isroeodatadownloadutility/nices_thumb/pblh/PBLH" TargetMode="External"/><Relationship Id="rId138" Type="http://schemas.openxmlformats.org/officeDocument/2006/relationships/hyperlink" Target="https://bhuvan-app3.nrsc.gov.in/isroeodatadownloadutility/nices_thumb/pblh/PBLH" TargetMode="External"/><Relationship Id="rId259" Type="http://schemas.openxmlformats.org/officeDocument/2006/relationships/hyperlink" Target="https://bhuvan-app3.nrsc.gov.in/isroeodatadownloadutility/nices_thumb/pblh/PBLH" TargetMode="External"/><Relationship Id="rId137" Type="http://schemas.openxmlformats.org/officeDocument/2006/relationships/hyperlink" Target="https://bhuvan-app3.nrsc.gov.in/isroeodatadownloadutility/nices_thumb/pblh/PBLH" TargetMode="External"/><Relationship Id="rId258" Type="http://schemas.openxmlformats.org/officeDocument/2006/relationships/hyperlink" Target="https://bhuvan-app3.nrsc.gov.in/isroeodatadownloadutility/nices_thumb/pblh/PBLH" TargetMode="External"/><Relationship Id="rId132" Type="http://schemas.openxmlformats.org/officeDocument/2006/relationships/hyperlink" Target="https://bhuvan-app3.nrsc.gov.in/isroeodatadownloadutility/nices_thumb/pblh/PBLH" TargetMode="External"/><Relationship Id="rId253" Type="http://schemas.openxmlformats.org/officeDocument/2006/relationships/hyperlink" Target="https://bhuvan-app3.nrsc.gov.in/isroeodatadownloadutility/nices_thumb/pblh/PBLH" TargetMode="External"/><Relationship Id="rId131" Type="http://schemas.openxmlformats.org/officeDocument/2006/relationships/hyperlink" Target="https://bhuvan-app3.nrsc.gov.in/isroeodatadownloadutility/nices_thumb/pblh/PBLH" TargetMode="External"/><Relationship Id="rId252" Type="http://schemas.openxmlformats.org/officeDocument/2006/relationships/hyperlink" Target="https://bhuvan-app3.nrsc.gov.in/isroeodatadownloadutility/nices_thumb/pblh/PBLH" TargetMode="External"/><Relationship Id="rId130" Type="http://schemas.openxmlformats.org/officeDocument/2006/relationships/hyperlink" Target="https://bhuvan-app3.nrsc.gov.in/isroeodatadownloadutility/nices_thumb/pblh/PBLH" TargetMode="External"/><Relationship Id="rId251" Type="http://schemas.openxmlformats.org/officeDocument/2006/relationships/hyperlink" Target="https://bhuvan-app3.nrsc.gov.in/isroeodatadownloadutility/nices_thumb/pblh/PBLH" TargetMode="External"/><Relationship Id="rId250" Type="http://schemas.openxmlformats.org/officeDocument/2006/relationships/hyperlink" Target="https://bhuvan-app3.nrsc.gov.in/isroeodatadownloadutility/nices_thumb/pblh/PBLH" TargetMode="External"/><Relationship Id="rId136" Type="http://schemas.openxmlformats.org/officeDocument/2006/relationships/hyperlink" Target="https://bhuvan-app3.nrsc.gov.in/isroeodatadownloadutility/nices_thumb/pblh/PBLH" TargetMode="External"/><Relationship Id="rId257" Type="http://schemas.openxmlformats.org/officeDocument/2006/relationships/hyperlink" Target="https://bhuvan-app3.nrsc.gov.in/isroeodatadownloadutility/nices_thumb/pblh/PBLH" TargetMode="External"/><Relationship Id="rId135" Type="http://schemas.openxmlformats.org/officeDocument/2006/relationships/hyperlink" Target="https://bhuvan-app3.nrsc.gov.in/isroeodatadownloadutility/nices_thumb/pblh/PBLH" TargetMode="External"/><Relationship Id="rId256" Type="http://schemas.openxmlformats.org/officeDocument/2006/relationships/hyperlink" Target="https://bhuvan-app3.nrsc.gov.in/isroeodatadownloadutility/nices_thumb/pblh/PBLH" TargetMode="External"/><Relationship Id="rId134" Type="http://schemas.openxmlformats.org/officeDocument/2006/relationships/hyperlink" Target="https://bhuvan-app3.nrsc.gov.in/isroeodatadownloadutility/nices_thumb/pblh/PBLH" TargetMode="External"/><Relationship Id="rId255" Type="http://schemas.openxmlformats.org/officeDocument/2006/relationships/hyperlink" Target="https://bhuvan-app3.nrsc.gov.in/isroeodatadownloadutility/nices_thumb/pblh/PBLH" TargetMode="External"/><Relationship Id="rId133" Type="http://schemas.openxmlformats.org/officeDocument/2006/relationships/hyperlink" Target="https://bhuvan-app3.nrsc.gov.in/isroeodatadownloadutility/nices_thumb/pblh/PBLH" TargetMode="External"/><Relationship Id="rId254" Type="http://schemas.openxmlformats.org/officeDocument/2006/relationships/hyperlink" Target="https://bhuvan-app3.nrsc.gov.in/isroeodatadownloadutility/nices_thumb/pblh/PBLH" TargetMode="External"/><Relationship Id="rId62" Type="http://schemas.openxmlformats.org/officeDocument/2006/relationships/hyperlink" Target="https://bhuvan-app3.nrsc.gov.in/isroeodatadownloadutility/nices_thumb/pblh/PBLH" TargetMode="External"/><Relationship Id="rId61" Type="http://schemas.openxmlformats.org/officeDocument/2006/relationships/hyperlink" Target="https://bhuvan-app3.nrsc.gov.in/isroeodatadownloadutility/nices_thumb/pblh/PBLH" TargetMode="External"/><Relationship Id="rId64" Type="http://schemas.openxmlformats.org/officeDocument/2006/relationships/hyperlink" Target="https://bhuvan-app3.nrsc.gov.in/isroeodatadownloadutility/nices_thumb/pblh/PBLH" TargetMode="External"/><Relationship Id="rId63" Type="http://schemas.openxmlformats.org/officeDocument/2006/relationships/hyperlink" Target="https://bhuvan-app3.nrsc.gov.in/isroeodatadownloadutility/nices_thumb/pblh/PBLH" TargetMode="External"/><Relationship Id="rId66" Type="http://schemas.openxmlformats.org/officeDocument/2006/relationships/hyperlink" Target="https://bhuvan-app3.nrsc.gov.in/isroeodatadownloadutility/nices_thumb/pblh/PBLH" TargetMode="External"/><Relationship Id="rId172" Type="http://schemas.openxmlformats.org/officeDocument/2006/relationships/hyperlink" Target="https://bhuvan-app3.nrsc.gov.in/isroeodatadownloadutility/nices_thumb/pblh/PBLH" TargetMode="External"/><Relationship Id="rId293" Type="http://schemas.openxmlformats.org/officeDocument/2006/relationships/hyperlink" Target="https://bhuvan-app3.nrsc.gov.in/isroeodatadownloadutility/nices_thumb/pblh/PBLH" TargetMode="External"/><Relationship Id="rId65" Type="http://schemas.openxmlformats.org/officeDocument/2006/relationships/hyperlink" Target="https://bhuvan-app3.nrsc.gov.in/isroeodatadownloadutility/nices_thumb/pblh/PBLH" TargetMode="External"/><Relationship Id="rId171" Type="http://schemas.openxmlformats.org/officeDocument/2006/relationships/hyperlink" Target="https://bhuvan-app3.nrsc.gov.in/isroeodatadownloadutility/nices_thumb/pblh/PBLH" TargetMode="External"/><Relationship Id="rId292" Type="http://schemas.openxmlformats.org/officeDocument/2006/relationships/hyperlink" Target="https://bhuvan-app3.nrsc.gov.in/isroeodatadownloadutility/nices_thumb/pblh/PBLH" TargetMode="External"/><Relationship Id="rId68" Type="http://schemas.openxmlformats.org/officeDocument/2006/relationships/hyperlink" Target="https://bhuvan-app3.nrsc.gov.in/isroeodatadownloadutility/nices_thumb/pblh/PBLH" TargetMode="External"/><Relationship Id="rId170" Type="http://schemas.openxmlformats.org/officeDocument/2006/relationships/hyperlink" Target="https://bhuvan-app3.nrsc.gov.in/isroeodatadownloadutility/nices_thumb/pblh/PBLH" TargetMode="External"/><Relationship Id="rId291" Type="http://schemas.openxmlformats.org/officeDocument/2006/relationships/hyperlink" Target="https://bhuvan-app3.nrsc.gov.in/isroeodatadownloadutility/nices_thumb/pblh/PBLH" TargetMode="External"/><Relationship Id="rId67" Type="http://schemas.openxmlformats.org/officeDocument/2006/relationships/hyperlink" Target="https://bhuvan-app3.nrsc.gov.in/isroeodatadownloadutility/nices_thumb/pblh/PBLH" TargetMode="External"/><Relationship Id="rId290" Type="http://schemas.openxmlformats.org/officeDocument/2006/relationships/hyperlink" Target="https://bhuvan-app3.nrsc.gov.in/isroeodatadownloadutility/nices_thumb/pblh/PBLH" TargetMode="External"/><Relationship Id="rId60" Type="http://schemas.openxmlformats.org/officeDocument/2006/relationships/hyperlink" Target="https://bhuvan-app3.nrsc.gov.in/isroeodatadownloadutility/nices_thumb/pblh/PBLH" TargetMode="External"/><Relationship Id="rId165" Type="http://schemas.openxmlformats.org/officeDocument/2006/relationships/hyperlink" Target="https://bhuvan-app3.nrsc.gov.in/isroeodatadownloadutility/nices_thumb/pblh/PBLH" TargetMode="External"/><Relationship Id="rId286" Type="http://schemas.openxmlformats.org/officeDocument/2006/relationships/hyperlink" Target="https://bhuvan-app3.nrsc.gov.in/isroeodatadownloadutility/nices_thumb/pblh/PBLH" TargetMode="External"/><Relationship Id="rId69" Type="http://schemas.openxmlformats.org/officeDocument/2006/relationships/hyperlink" Target="https://bhuvan-app3.nrsc.gov.in/isroeodatadownloadutility/nices_thumb/pblh/PBLH" TargetMode="External"/><Relationship Id="rId164" Type="http://schemas.openxmlformats.org/officeDocument/2006/relationships/hyperlink" Target="https://bhuvan-app3.nrsc.gov.in/isroeodatadownloadutility/nices_thumb/pblh/PBLH" TargetMode="External"/><Relationship Id="rId285" Type="http://schemas.openxmlformats.org/officeDocument/2006/relationships/hyperlink" Target="https://bhuvan-app3.nrsc.gov.in/isroeodatadownloadutility/nices_thumb/pblh/PBLH" TargetMode="External"/><Relationship Id="rId163" Type="http://schemas.openxmlformats.org/officeDocument/2006/relationships/hyperlink" Target="https://bhuvan-app3.nrsc.gov.in/isroeodatadownloadutility/nices_thumb/pblh/PBLH" TargetMode="External"/><Relationship Id="rId284" Type="http://schemas.openxmlformats.org/officeDocument/2006/relationships/hyperlink" Target="https://bhuvan-app3.nrsc.gov.in/isroeodatadownloadutility/nices_thumb/pblh/PBLH" TargetMode="External"/><Relationship Id="rId162" Type="http://schemas.openxmlformats.org/officeDocument/2006/relationships/hyperlink" Target="https://bhuvan-app3.nrsc.gov.in/isroeodatadownloadutility/nices_thumb/pblh/PBLH" TargetMode="External"/><Relationship Id="rId283" Type="http://schemas.openxmlformats.org/officeDocument/2006/relationships/hyperlink" Target="https://bhuvan-app3.nrsc.gov.in/isroeodatadownloadutility/nices_thumb/pblh/PBLH" TargetMode="External"/><Relationship Id="rId169" Type="http://schemas.openxmlformats.org/officeDocument/2006/relationships/hyperlink" Target="https://bhuvan-app3.nrsc.gov.in/isroeodatadownloadutility/nices_thumb/pblh/PBLH" TargetMode="External"/><Relationship Id="rId168" Type="http://schemas.openxmlformats.org/officeDocument/2006/relationships/hyperlink" Target="https://bhuvan-app3.nrsc.gov.in/isroeodatadownloadutility/nices_thumb/pblh/PBLH" TargetMode="External"/><Relationship Id="rId289" Type="http://schemas.openxmlformats.org/officeDocument/2006/relationships/hyperlink" Target="https://bhuvan-app3.nrsc.gov.in/isroeodatadownloadutility/nices_thumb/pblh/PBLH" TargetMode="External"/><Relationship Id="rId167" Type="http://schemas.openxmlformats.org/officeDocument/2006/relationships/hyperlink" Target="https://bhuvan-app3.nrsc.gov.in/isroeodatadownloadutility/nices_thumb/pblh/PBLH" TargetMode="External"/><Relationship Id="rId288" Type="http://schemas.openxmlformats.org/officeDocument/2006/relationships/hyperlink" Target="https://bhuvan-app3.nrsc.gov.in/isroeodatadownloadutility/nices_thumb/pblh/PBLH" TargetMode="External"/><Relationship Id="rId166" Type="http://schemas.openxmlformats.org/officeDocument/2006/relationships/hyperlink" Target="https://bhuvan-app3.nrsc.gov.in/isroeodatadownloadutility/nices_thumb/pblh/PBLH" TargetMode="External"/><Relationship Id="rId287" Type="http://schemas.openxmlformats.org/officeDocument/2006/relationships/hyperlink" Target="https://bhuvan-app3.nrsc.gov.in/isroeodatadownloadutility/nices_thumb/pblh/PBLH" TargetMode="External"/><Relationship Id="rId51" Type="http://schemas.openxmlformats.org/officeDocument/2006/relationships/hyperlink" Target="https://bhuvan-app3.nrsc.gov.in/isroeodatadownloadutility/nices_thumb/pblh/PBLH" TargetMode="External"/><Relationship Id="rId50" Type="http://schemas.openxmlformats.org/officeDocument/2006/relationships/hyperlink" Target="https://bhuvan-app3.nrsc.gov.in/isroeodatadownloadutility/nices_thumb/pblh/PBLH" TargetMode="External"/><Relationship Id="rId53" Type="http://schemas.openxmlformats.org/officeDocument/2006/relationships/hyperlink" Target="https://bhuvan-app3.nrsc.gov.in/isroeodatadownloadutility/nices_thumb/pblh/PBLH" TargetMode="External"/><Relationship Id="rId52" Type="http://schemas.openxmlformats.org/officeDocument/2006/relationships/hyperlink" Target="https://bhuvan-app3.nrsc.gov.in/isroeodatadownloadutility/nices_thumb/pblh/PBLH" TargetMode="External"/><Relationship Id="rId55" Type="http://schemas.openxmlformats.org/officeDocument/2006/relationships/hyperlink" Target="https://bhuvan-app3.nrsc.gov.in/isroeodatadownloadutility/nices_thumb/pblh/PBLH" TargetMode="External"/><Relationship Id="rId161" Type="http://schemas.openxmlformats.org/officeDocument/2006/relationships/hyperlink" Target="https://bhuvan-app3.nrsc.gov.in/isroeodatadownloadutility/nices_thumb/pblh/PBLH" TargetMode="External"/><Relationship Id="rId282" Type="http://schemas.openxmlformats.org/officeDocument/2006/relationships/hyperlink" Target="https://bhuvan-app3.nrsc.gov.in/isroeodatadownloadutility/nices_thumb/pblh/PBLH" TargetMode="External"/><Relationship Id="rId54" Type="http://schemas.openxmlformats.org/officeDocument/2006/relationships/hyperlink" Target="https://bhuvan-app3.nrsc.gov.in/isroeodatadownloadutility/nices_thumb/pblh/PBLH" TargetMode="External"/><Relationship Id="rId160" Type="http://schemas.openxmlformats.org/officeDocument/2006/relationships/hyperlink" Target="https://bhuvan-app3.nrsc.gov.in/isroeodatadownloadutility/nices_thumb/pblh/PBLH" TargetMode="External"/><Relationship Id="rId281" Type="http://schemas.openxmlformats.org/officeDocument/2006/relationships/hyperlink" Target="https://bhuvan-app3.nrsc.gov.in/isroeodatadownloadutility/nices_thumb/pblh/PBLH" TargetMode="External"/><Relationship Id="rId57" Type="http://schemas.openxmlformats.org/officeDocument/2006/relationships/hyperlink" Target="https://bhuvan-app3.nrsc.gov.in/isroeodatadownloadutility/nices_thumb/pblh/PBLH" TargetMode="External"/><Relationship Id="rId280" Type="http://schemas.openxmlformats.org/officeDocument/2006/relationships/hyperlink" Target="https://bhuvan-app3.nrsc.gov.in/isroeodatadownloadutility/nices_thumb/pblh/PBLH" TargetMode="External"/><Relationship Id="rId56" Type="http://schemas.openxmlformats.org/officeDocument/2006/relationships/hyperlink" Target="https://bhuvan-app3.nrsc.gov.in/isroeodatadownloadutility/nices_thumb/pblh/PBLH" TargetMode="External"/><Relationship Id="rId159" Type="http://schemas.openxmlformats.org/officeDocument/2006/relationships/hyperlink" Target="https://bhuvan-app3.nrsc.gov.in/isroeodatadownloadutility/nices_thumb/pblh/PBLH" TargetMode="External"/><Relationship Id="rId59" Type="http://schemas.openxmlformats.org/officeDocument/2006/relationships/hyperlink" Target="https://bhuvan-app3.nrsc.gov.in/isroeodatadownloadutility/nices_thumb/pblh/PBLH" TargetMode="External"/><Relationship Id="rId154" Type="http://schemas.openxmlformats.org/officeDocument/2006/relationships/hyperlink" Target="https://bhuvan-app3.nrsc.gov.in/isroeodatadownloadutility/nices_thumb/pblh/PBLH" TargetMode="External"/><Relationship Id="rId275" Type="http://schemas.openxmlformats.org/officeDocument/2006/relationships/hyperlink" Target="https://bhuvan-app3.nrsc.gov.in/isroeodatadownloadutility/nices_thumb/pblh/PBLH" TargetMode="External"/><Relationship Id="rId58" Type="http://schemas.openxmlformats.org/officeDocument/2006/relationships/hyperlink" Target="https://bhuvan-app3.nrsc.gov.in/isroeodatadownloadutility/nices_thumb/pblh/PBLH" TargetMode="External"/><Relationship Id="rId153" Type="http://schemas.openxmlformats.org/officeDocument/2006/relationships/hyperlink" Target="https://bhuvan-app3.nrsc.gov.in/isroeodatadownloadutility/nices_thumb/pblh/PBLH" TargetMode="External"/><Relationship Id="rId274" Type="http://schemas.openxmlformats.org/officeDocument/2006/relationships/hyperlink" Target="https://bhuvan-app3.nrsc.gov.in/isroeodatadownloadutility/nices_thumb/pblh/PBLH" TargetMode="External"/><Relationship Id="rId152" Type="http://schemas.openxmlformats.org/officeDocument/2006/relationships/hyperlink" Target="https://bhuvan-app3.nrsc.gov.in/isroeodatadownloadutility/nices_thumb/pblh/PBLH" TargetMode="External"/><Relationship Id="rId273" Type="http://schemas.openxmlformats.org/officeDocument/2006/relationships/hyperlink" Target="https://bhuvan-app3.nrsc.gov.in/isroeodatadownloadutility/nices_thumb/pblh/PBLH" TargetMode="External"/><Relationship Id="rId151" Type="http://schemas.openxmlformats.org/officeDocument/2006/relationships/hyperlink" Target="https://bhuvan-app3.nrsc.gov.in/isroeodatadownloadutility/nices_thumb/pblh/PBLH" TargetMode="External"/><Relationship Id="rId272" Type="http://schemas.openxmlformats.org/officeDocument/2006/relationships/hyperlink" Target="https://bhuvan-app3.nrsc.gov.in/isroeodatadownloadutility/nices_thumb/pblh/PBLH" TargetMode="External"/><Relationship Id="rId158" Type="http://schemas.openxmlformats.org/officeDocument/2006/relationships/hyperlink" Target="https://bhuvan-app3.nrsc.gov.in/isroeodatadownloadutility/nices_thumb/pblh/PBLH" TargetMode="External"/><Relationship Id="rId279" Type="http://schemas.openxmlformats.org/officeDocument/2006/relationships/hyperlink" Target="https://bhuvan-app3.nrsc.gov.in/isroeodatadownloadutility/nices_thumb/pblh/PBLH" TargetMode="External"/><Relationship Id="rId157" Type="http://schemas.openxmlformats.org/officeDocument/2006/relationships/hyperlink" Target="https://bhuvan-app3.nrsc.gov.in/isroeodatadownloadutility/nices_thumb/pblh/PBLH" TargetMode="External"/><Relationship Id="rId278" Type="http://schemas.openxmlformats.org/officeDocument/2006/relationships/hyperlink" Target="https://bhuvan-app3.nrsc.gov.in/isroeodatadownloadutility/nices_thumb/pblh/PBLH" TargetMode="External"/><Relationship Id="rId156" Type="http://schemas.openxmlformats.org/officeDocument/2006/relationships/hyperlink" Target="https://bhuvan-app3.nrsc.gov.in/isroeodatadownloadutility/nices_thumb/pblh/PBLH" TargetMode="External"/><Relationship Id="rId277" Type="http://schemas.openxmlformats.org/officeDocument/2006/relationships/hyperlink" Target="https://bhuvan-app3.nrsc.gov.in/isroeodatadownloadutility/nices_thumb/pblh/PBLH" TargetMode="External"/><Relationship Id="rId155" Type="http://schemas.openxmlformats.org/officeDocument/2006/relationships/hyperlink" Target="https://bhuvan-app3.nrsc.gov.in/isroeodatadownloadutility/nices_thumb/pblh/PBLH" TargetMode="External"/><Relationship Id="rId276" Type="http://schemas.openxmlformats.org/officeDocument/2006/relationships/hyperlink" Target="https://bhuvan-app3.nrsc.gov.in/isroeodatadownloadutility/nices_thumb/pblh/PBLH" TargetMode="External"/><Relationship Id="rId107" Type="http://schemas.openxmlformats.org/officeDocument/2006/relationships/hyperlink" Target="https://bhuvan-app3.nrsc.gov.in/isroeodatadownloadutility/nices_thumb/pblh/PBLH" TargetMode="External"/><Relationship Id="rId228" Type="http://schemas.openxmlformats.org/officeDocument/2006/relationships/hyperlink" Target="https://bhuvan-app3.nrsc.gov.in/isroeodatadownloadutility/nices_thumb/pblh/PBLH" TargetMode="External"/><Relationship Id="rId349" Type="http://schemas.openxmlformats.org/officeDocument/2006/relationships/hyperlink" Target="https://bhuvan-app3.nrsc.gov.in/isroeodatadownloadutility/nices_thumb/pblh/PBLH" TargetMode="External"/><Relationship Id="rId106" Type="http://schemas.openxmlformats.org/officeDocument/2006/relationships/hyperlink" Target="https://bhuvan-app3.nrsc.gov.in/isroeodatadownloadutility/nices_thumb/pblh/PBLH" TargetMode="External"/><Relationship Id="rId227" Type="http://schemas.openxmlformats.org/officeDocument/2006/relationships/hyperlink" Target="https://bhuvan-app3.nrsc.gov.in/isroeodatadownloadutility/nices_thumb/pblh/PBLH" TargetMode="External"/><Relationship Id="rId348" Type="http://schemas.openxmlformats.org/officeDocument/2006/relationships/hyperlink" Target="https://bhuvan-app3.nrsc.gov.in/isroeodatadownloadutility/nices_thumb/pblh/PBLH" TargetMode="External"/><Relationship Id="rId105" Type="http://schemas.openxmlformats.org/officeDocument/2006/relationships/hyperlink" Target="https://bhuvan-app3.nrsc.gov.in/isroeodatadownloadutility/nices_thumb/pblh/PBLH" TargetMode="External"/><Relationship Id="rId226" Type="http://schemas.openxmlformats.org/officeDocument/2006/relationships/hyperlink" Target="https://bhuvan-app3.nrsc.gov.in/isroeodatadownloadutility/nices_thumb/pblh/PBLH" TargetMode="External"/><Relationship Id="rId347" Type="http://schemas.openxmlformats.org/officeDocument/2006/relationships/hyperlink" Target="https://bhuvan-app3.nrsc.gov.in/isroeodatadownloadutility/nices_thumb/pblh/PBLH" TargetMode="External"/><Relationship Id="rId104" Type="http://schemas.openxmlformats.org/officeDocument/2006/relationships/hyperlink" Target="https://bhuvan-app3.nrsc.gov.in/isroeodatadownloadutility/nices_thumb/pblh/PBLH" TargetMode="External"/><Relationship Id="rId225" Type="http://schemas.openxmlformats.org/officeDocument/2006/relationships/hyperlink" Target="https://bhuvan-app3.nrsc.gov.in/isroeodatadownloadutility/nices_thumb/pblh/PBLH" TargetMode="External"/><Relationship Id="rId346" Type="http://schemas.openxmlformats.org/officeDocument/2006/relationships/hyperlink" Target="https://bhuvan-app3.nrsc.gov.in/isroeodatadownloadutility/nices_thumb/pblh/PBLH" TargetMode="External"/><Relationship Id="rId109" Type="http://schemas.openxmlformats.org/officeDocument/2006/relationships/hyperlink" Target="https://bhuvan-app3.nrsc.gov.in/isroeodatadownloadutility/nices_thumb/pblh/PBLH" TargetMode="External"/><Relationship Id="rId108" Type="http://schemas.openxmlformats.org/officeDocument/2006/relationships/hyperlink" Target="https://bhuvan-app3.nrsc.gov.in/isroeodatadownloadutility/nices_thumb/pblh/PBLH" TargetMode="External"/><Relationship Id="rId229" Type="http://schemas.openxmlformats.org/officeDocument/2006/relationships/hyperlink" Target="https://bhuvan-app3.nrsc.gov.in/isroeodatadownloadutility/nices_thumb/pblh/PBLH" TargetMode="External"/><Relationship Id="rId220" Type="http://schemas.openxmlformats.org/officeDocument/2006/relationships/hyperlink" Target="https://bhuvan-app3.nrsc.gov.in/isroeodatadownloadutility/nices_thumb/pblh/PBLH" TargetMode="External"/><Relationship Id="rId341" Type="http://schemas.openxmlformats.org/officeDocument/2006/relationships/hyperlink" Target="https://bhuvan-app3.nrsc.gov.in/isroeodatadownloadutility/nices_thumb/pblh/PBLH" TargetMode="External"/><Relationship Id="rId340" Type="http://schemas.openxmlformats.org/officeDocument/2006/relationships/hyperlink" Target="https://bhuvan-app3.nrsc.gov.in/isroeodatadownloadutility/nices_thumb/pblh/PBLH" TargetMode="External"/><Relationship Id="rId103" Type="http://schemas.openxmlformats.org/officeDocument/2006/relationships/hyperlink" Target="https://bhuvan-app3.nrsc.gov.in/isroeodatadownloadutility/nices_thumb/pblh/PBLH" TargetMode="External"/><Relationship Id="rId224" Type="http://schemas.openxmlformats.org/officeDocument/2006/relationships/hyperlink" Target="https://bhuvan-app3.nrsc.gov.in/isroeodatadownloadutility/nices_thumb/pblh/PBLH" TargetMode="External"/><Relationship Id="rId345" Type="http://schemas.openxmlformats.org/officeDocument/2006/relationships/hyperlink" Target="https://bhuvan-app3.nrsc.gov.in/isroeodatadownloadutility/nices_thumb/pblh/PBLH" TargetMode="External"/><Relationship Id="rId102" Type="http://schemas.openxmlformats.org/officeDocument/2006/relationships/hyperlink" Target="https://bhuvan-app3.nrsc.gov.in/isroeodatadownloadutility/nices_thumb/pblh/PBLH" TargetMode="External"/><Relationship Id="rId223" Type="http://schemas.openxmlformats.org/officeDocument/2006/relationships/hyperlink" Target="https://bhuvan-app3.nrsc.gov.in/isroeodatadownloadutility/nices_thumb/pblh/PBLH" TargetMode="External"/><Relationship Id="rId344" Type="http://schemas.openxmlformats.org/officeDocument/2006/relationships/hyperlink" Target="https://bhuvan-app3.nrsc.gov.in/isroeodatadownloadutility/nices_thumb/pblh/PBLH" TargetMode="External"/><Relationship Id="rId101" Type="http://schemas.openxmlformats.org/officeDocument/2006/relationships/hyperlink" Target="https://bhuvan-app3.nrsc.gov.in/isroeodatadownloadutility/nices_thumb/pblh/PBLH" TargetMode="External"/><Relationship Id="rId222" Type="http://schemas.openxmlformats.org/officeDocument/2006/relationships/hyperlink" Target="https://bhuvan-app3.nrsc.gov.in/isroeodatadownloadutility/nices_thumb/pblh/PBLH" TargetMode="External"/><Relationship Id="rId343" Type="http://schemas.openxmlformats.org/officeDocument/2006/relationships/hyperlink" Target="https://bhuvan-app3.nrsc.gov.in/isroeodatadownloadutility/nices_thumb/pblh/PBLH" TargetMode="External"/><Relationship Id="rId100" Type="http://schemas.openxmlformats.org/officeDocument/2006/relationships/hyperlink" Target="https://bhuvan-app3.nrsc.gov.in/isroeodatadownloadutility/nices_thumb/pblh/PBLH" TargetMode="External"/><Relationship Id="rId221" Type="http://schemas.openxmlformats.org/officeDocument/2006/relationships/hyperlink" Target="https://bhuvan-app3.nrsc.gov.in/isroeodatadownloadutility/nices_thumb/pblh/PBLH" TargetMode="External"/><Relationship Id="rId342" Type="http://schemas.openxmlformats.org/officeDocument/2006/relationships/hyperlink" Target="https://bhuvan-app3.nrsc.gov.in/isroeodatadownloadutility/nices_thumb/pblh/PBLH" TargetMode="External"/><Relationship Id="rId217" Type="http://schemas.openxmlformats.org/officeDocument/2006/relationships/hyperlink" Target="https://bhuvan-app3.nrsc.gov.in/isroeodatadownloadutility/nices_thumb/pblh/PBLH" TargetMode="External"/><Relationship Id="rId338" Type="http://schemas.openxmlformats.org/officeDocument/2006/relationships/hyperlink" Target="https://bhuvan-app3.nrsc.gov.in/isroeodatadownloadutility/nices_thumb/pblh/PBLH" TargetMode="External"/><Relationship Id="rId216" Type="http://schemas.openxmlformats.org/officeDocument/2006/relationships/hyperlink" Target="https://bhuvan-app3.nrsc.gov.in/isroeodatadownloadutility/nices_thumb/pblh/PBLH" TargetMode="External"/><Relationship Id="rId337" Type="http://schemas.openxmlformats.org/officeDocument/2006/relationships/hyperlink" Target="https://bhuvan-app3.nrsc.gov.in/isroeodatadownloadutility/nices_thumb/pblh/PBLH" TargetMode="External"/><Relationship Id="rId215" Type="http://schemas.openxmlformats.org/officeDocument/2006/relationships/hyperlink" Target="https://bhuvan-app3.nrsc.gov.in/isroeodatadownloadutility/nices_thumb/pblh/PBLH" TargetMode="External"/><Relationship Id="rId336" Type="http://schemas.openxmlformats.org/officeDocument/2006/relationships/hyperlink" Target="https://bhuvan-app3.nrsc.gov.in/isroeodatadownloadutility/nices_thumb/pblh/PBLH" TargetMode="External"/><Relationship Id="rId214" Type="http://schemas.openxmlformats.org/officeDocument/2006/relationships/hyperlink" Target="https://bhuvan-app3.nrsc.gov.in/isroeodatadownloadutility/nices_thumb/pblh/PBLH" TargetMode="External"/><Relationship Id="rId335" Type="http://schemas.openxmlformats.org/officeDocument/2006/relationships/hyperlink" Target="https://bhuvan-app3.nrsc.gov.in/isroeodatadownloadutility/nices_thumb/pblh/PBLH" TargetMode="External"/><Relationship Id="rId219" Type="http://schemas.openxmlformats.org/officeDocument/2006/relationships/hyperlink" Target="https://bhuvan-app3.nrsc.gov.in/isroeodatadownloadutility/nices_thumb/pblh/PBLH" TargetMode="External"/><Relationship Id="rId218" Type="http://schemas.openxmlformats.org/officeDocument/2006/relationships/hyperlink" Target="https://bhuvan-app3.nrsc.gov.in/isroeodatadownloadutility/nices_thumb/pblh/PBLH" TargetMode="External"/><Relationship Id="rId339" Type="http://schemas.openxmlformats.org/officeDocument/2006/relationships/hyperlink" Target="https://bhuvan-app3.nrsc.gov.in/isroeodatadownloadutility/nices_thumb/pblh/PBLH" TargetMode="External"/><Relationship Id="rId330" Type="http://schemas.openxmlformats.org/officeDocument/2006/relationships/hyperlink" Target="https://bhuvan-app3.nrsc.gov.in/isroeodatadownloadutility/nices_thumb/pblh/PBLH" TargetMode="External"/><Relationship Id="rId213" Type="http://schemas.openxmlformats.org/officeDocument/2006/relationships/hyperlink" Target="https://bhuvan-app3.nrsc.gov.in/isroeodatadownloadutility/nices_thumb/pblh/PBLH" TargetMode="External"/><Relationship Id="rId334" Type="http://schemas.openxmlformats.org/officeDocument/2006/relationships/hyperlink" Target="https://bhuvan-app3.nrsc.gov.in/isroeodatadownloadutility/nices_thumb/pblh/PBLH" TargetMode="External"/><Relationship Id="rId212" Type="http://schemas.openxmlformats.org/officeDocument/2006/relationships/hyperlink" Target="https://bhuvan-app3.nrsc.gov.in/isroeodatadownloadutility/nices_thumb/pblh/PBLH" TargetMode="External"/><Relationship Id="rId333" Type="http://schemas.openxmlformats.org/officeDocument/2006/relationships/hyperlink" Target="https://bhuvan-app3.nrsc.gov.in/isroeodatadownloadutility/nices_thumb/pblh/PBLH" TargetMode="External"/><Relationship Id="rId211" Type="http://schemas.openxmlformats.org/officeDocument/2006/relationships/hyperlink" Target="https://bhuvan-app3.nrsc.gov.in/isroeodatadownloadutility/nices_thumb/pblh/PBLH" TargetMode="External"/><Relationship Id="rId332" Type="http://schemas.openxmlformats.org/officeDocument/2006/relationships/hyperlink" Target="https://bhuvan-app3.nrsc.gov.in/isroeodatadownloadutility/nices_thumb/pblh/PBLH" TargetMode="External"/><Relationship Id="rId210" Type="http://schemas.openxmlformats.org/officeDocument/2006/relationships/hyperlink" Target="https://bhuvan-app3.nrsc.gov.in/isroeodatadownloadutility/nices_thumb/pblh/PBLH" TargetMode="External"/><Relationship Id="rId331" Type="http://schemas.openxmlformats.org/officeDocument/2006/relationships/hyperlink" Target="https://bhuvan-app3.nrsc.gov.in/isroeodatadownloadutility/nices_thumb/pblh/PBLH" TargetMode="External"/><Relationship Id="rId129" Type="http://schemas.openxmlformats.org/officeDocument/2006/relationships/hyperlink" Target="https://bhuvan-app3.nrsc.gov.in/isroeodatadownloadutility/nices_thumb/pblh/PBLH" TargetMode="External"/><Relationship Id="rId128" Type="http://schemas.openxmlformats.org/officeDocument/2006/relationships/hyperlink" Target="https://bhuvan-app3.nrsc.gov.in/isroeodatadownloadutility/nices_thumb/pblh/PBLH" TargetMode="External"/><Relationship Id="rId249" Type="http://schemas.openxmlformats.org/officeDocument/2006/relationships/hyperlink" Target="https://bhuvan-app3.nrsc.gov.in/isroeodatadownloadutility/nices_thumb/pblh/PBLH" TargetMode="External"/><Relationship Id="rId127" Type="http://schemas.openxmlformats.org/officeDocument/2006/relationships/hyperlink" Target="https://bhuvan-app3.nrsc.gov.in/isroeodatadownloadutility/nices_thumb/pblh/PBLH" TargetMode="External"/><Relationship Id="rId248" Type="http://schemas.openxmlformats.org/officeDocument/2006/relationships/hyperlink" Target="https://bhuvan-app3.nrsc.gov.in/isroeodatadownloadutility/nices_thumb/pblh/PBLH" TargetMode="External"/><Relationship Id="rId126" Type="http://schemas.openxmlformats.org/officeDocument/2006/relationships/hyperlink" Target="https://bhuvan-app3.nrsc.gov.in/isroeodatadownloadutility/nices_thumb/pblh/PBLH" TargetMode="External"/><Relationship Id="rId247" Type="http://schemas.openxmlformats.org/officeDocument/2006/relationships/hyperlink" Target="https://bhuvan-app3.nrsc.gov.in/isroeodatadownloadutility/nices_thumb/pblh/PBLH" TargetMode="External"/><Relationship Id="rId121" Type="http://schemas.openxmlformats.org/officeDocument/2006/relationships/hyperlink" Target="https://bhuvan-app3.nrsc.gov.in/isroeodatadownloadutility/nices_thumb/pblh/PBLH" TargetMode="External"/><Relationship Id="rId242" Type="http://schemas.openxmlformats.org/officeDocument/2006/relationships/hyperlink" Target="https://bhuvan-app3.nrsc.gov.in/isroeodatadownloadutility/nices_thumb/pblh/PBLH" TargetMode="External"/><Relationship Id="rId363" Type="http://schemas.openxmlformats.org/officeDocument/2006/relationships/hyperlink" Target="https://bhuvan-app3.nrsc.gov.in/isroeodatadownloadutility/nices_thumb/pblh/PBLH" TargetMode="External"/><Relationship Id="rId120" Type="http://schemas.openxmlformats.org/officeDocument/2006/relationships/hyperlink" Target="https://bhuvan-app3.nrsc.gov.in/isroeodatadownloadutility/nices_thumb/pblh/PBLH" TargetMode="External"/><Relationship Id="rId241" Type="http://schemas.openxmlformats.org/officeDocument/2006/relationships/hyperlink" Target="https://bhuvan-app3.nrsc.gov.in/isroeodatadownloadutility/nices_thumb/pblh/PBLH" TargetMode="External"/><Relationship Id="rId362" Type="http://schemas.openxmlformats.org/officeDocument/2006/relationships/hyperlink" Target="https://bhuvan-app3.nrsc.gov.in/isroeodatadownloadutility/nices_thumb/pblh/PBLH" TargetMode="External"/><Relationship Id="rId240" Type="http://schemas.openxmlformats.org/officeDocument/2006/relationships/hyperlink" Target="https://bhuvan-app3.nrsc.gov.in/isroeodatadownloadutility/nices_thumb/pblh/PBLH" TargetMode="External"/><Relationship Id="rId361" Type="http://schemas.openxmlformats.org/officeDocument/2006/relationships/hyperlink" Target="https://bhuvan-app3.nrsc.gov.in/isroeodatadownloadutility/nices_thumb/pblh/PBLH" TargetMode="External"/><Relationship Id="rId360" Type="http://schemas.openxmlformats.org/officeDocument/2006/relationships/hyperlink" Target="https://bhuvan-app3.nrsc.gov.in/isroeodatadownloadutility/nices_thumb/pblh/PBLH" TargetMode="External"/><Relationship Id="rId125" Type="http://schemas.openxmlformats.org/officeDocument/2006/relationships/hyperlink" Target="https://bhuvan-app3.nrsc.gov.in/isroeodatadownloadutility/nices_thumb/pblh/PBLH" TargetMode="External"/><Relationship Id="rId246" Type="http://schemas.openxmlformats.org/officeDocument/2006/relationships/hyperlink" Target="https://bhuvan-app3.nrsc.gov.in/isroeodatadownloadutility/nices_thumb/pblh/PBLH" TargetMode="External"/><Relationship Id="rId124" Type="http://schemas.openxmlformats.org/officeDocument/2006/relationships/hyperlink" Target="https://bhuvan-app3.nrsc.gov.in/isroeodatadownloadutility/nices_thumb/pblh/PBLH" TargetMode="External"/><Relationship Id="rId245" Type="http://schemas.openxmlformats.org/officeDocument/2006/relationships/hyperlink" Target="https://bhuvan-app3.nrsc.gov.in/isroeodatadownloadutility/nices_thumb/pblh/PBLH" TargetMode="External"/><Relationship Id="rId366" Type="http://schemas.openxmlformats.org/officeDocument/2006/relationships/drawing" Target="../drawings/drawing3.xml"/><Relationship Id="rId123" Type="http://schemas.openxmlformats.org/officeDocument/2006/relationships/hyperlink" Target="https://bhuvan-app3.nrsc.gov.in/isroeodatadownloadutility/nices_thumb/pblh/PBLH" TargetMode="External"/><Relationship Id="rId244" Type="http://schemas.openxmlformats.org/officeDocument/2006/relationships/hyperlink" Target="https://bhuvan-app3.nrsc.gov.in/isroeodatadownloadutility/nices_thumb/pblh/PBLH" TargetMode="External"/><Relationship Id="rId365" Type="http://schemas.openxmlformats.org/officeDocument/2006/relationships/hyperlink" Target="https://bhuvan-app3.nrsc.gov.in/isroeodatadownloadutility/nices_thumb/pblh/PBLH" TargetMode="External"/><Relationship Id="rId122" Type="http://schemas.openxmlformats.org/officeDocument/2006/relationships/hyperlink" Target="https://bhuvan-app3.nrsc.gov.in/isroeodatadownloadutility/nices_thumb/pblh/PBLH" TargetMode="External"/><Relationship Id="rId243" Type="http://schemas.openxmlformats.org/officeDocument/2006/relationships/hyperlink" Target="https://bhuvan-app3.nrsc.gov.in/isroeodatadownloadutility/nices_thumb/pblh/PBLH" TargetMode="External"/><Relationship Id="rId364" Type="http://schemas.openxmlformats.org/officeDocument/2006/relationships/hyperlink" Target="https://bhuvan-app3.nrsc.gov.in/isroeodatadownloadutility/nices_thumb/pblh/PBLH" TargetMode="External"/><Relationship Id="rId95" Type="http://schemas.openxmlformats.org/officeDocument/2006/relationships/hyperlink" Target="https://bhuvan-app3.nrsc.gov.in/isroeodatadownloadutility/nices_thumb/pblh/PBLH" TargetMode="External"/><Relationship Id="rId94" Type="http://schemas.openxmlformats.org/officeDocument/2006/relationships/hyperlink" Target="https://bhuvan-app3.nrsc.gov.in/isroeodatadownloadutility/nices_thumb/pblh/PBLH" TargetMode="External"/><Relationship Id="rId97" Type="http://schemas.openxmlformats.org/officeDocument/2006/relationships/hyperlink" Target="https://bhuvan-app3.nrsc.gov.in/isroeodatadownloadutility/nices_thumb/pblh/PBLH" TargetMode="External"/><Relationship Id="rId96" Type="http://schemas.openxmlformats.org/officeDocument/2006/relationships/hyperlink" Target="https://bhuvan-app3.nrsc.gov.in/isroeodatadownloadutility/nices_thumb/pblh/PBLH" TargetMode="External"/><Relationship Id="rId99" Type="http://schemas.openxmlformats.org/officeDocument/2006/relationships/hyperlink" Target="https://bhuvan-app3.nrsc.gov.in/isroeodatadownloadutility/nices_thumb/pblh/PBLH" TargetMode="External"/><Relationship Id="rId98" Type="http://schemas.openxmlformats.org/officeDocument/2006/relationships/hyperlink" Target="https://bhuvan-app3.nrsc.gov.in/isroeodatadownloadutility/nices_thumb/pblh/PBLH" TargetMode="External"/><Relationship Id="rId91" Type="http://schemas.openxmlformats.org/officeDocument/2006/relationships/hyperlink" Target="https://bhuvan-app3.nrsc.gov.in/isroeodatadownloadutility/nices_thumb/pblh/PBLH" TargetMode="External"/><Relationship Id="rId90" Type="http://schemas.openxmlformats.org/officeDocument/2006/relationships/hyperlink" Target="https://bhuvan-app3.nrsc.gov.in/isroeodatadownloadutility/nices_thumb/pblh/PBLH" TargetMode="External"/><Relationship Id="rId93" Type="http://schemas.openxmlformats.org/officeDocument/2006/relationships/hyperlink" Target="https://bhuvan-app3.nrsc.gov.in/isroeodatadownloadutility/nices_thumb/pblh/PBLH" TargetMode="External"/><Relationship Id="rId92" Type="http://schemas.openxmlformats.org/officeDocument/2006/relationships/hyperlink" Target="https://bhuvan-app3.nrsc.gov.in/isroeodatadownloadutility/nices_thumb/pblh/PBLH" TargetMode="External"/><Relationship Id="rId118" Type="http://schemas.openxmlformats.org/officeDocument/2006/relationships/hyperlink" Target="https://bhuvan-app3.nrsc.gov.in/isroeodatadownloadutility/nices_thumb/pblh/PBLH" TargetMode="External"/><Relationship Id="rId239" Type="http://schemas.openxmlformats.org/officeDocument/2006/relationships/hyperlink" Target="https://bhuvan-app3.nrsc.gov.in/isroeodatadownloadutility/nices_thumb/pblh/PBLH" TargetMode="External"/><Relationship Id="rId117" Type="http://schemas.openxmlformats.org/officeDocument/2006/relationships/hyperlink" Target="https://bhuvan-app3.nrsc.gov.in/isroeodatadownloadutility/nices_thumb/pblh/PBLH" TargetMode="External"/><Relationship Id="rId238" Type="http://schemas.openxmlformats.org/officeDocument/2006/relationships/hyperlink" Target="https://bhuvan-app3.nrsc.gov.in/isroeodatadownloadutility/nices_thumb/pblh/PBLH" TargetMode="External"/><Relationship Id="rId359" Type="http://schemas.openxmlformats.org/officeDocument/2006/relationships/hyperlink" Target="https://bhuvan-app3.nrsc.gov.in/isroeodatadownloadutility/nices_thumb/pblh/PBLH" TargetMode="External"/><Relationship Id="rId116" Type="http://schemas.openxmlformats.org/officeDocument/2006/relationships/hyperlink" Target="https://bhuvan-app3.nrsc.gov.in/isroeodatadownloadutility/nices_thumb/pblh/PBLH" TargetMode="External"/><Relationship Id="rId237" Type="http://schemas.openxmlformats.org/officeDocument/2006/relationships/hyperlink" Target="https://bhuvan-app3.nrsc.gov.in/isroeodatadownloadutility/nices_thumb/pblh/PBLH" TargetMode="External"/><Relationship Id="rId358" Type="http://schemas.openxmlformats.org/officeDocument/2006/relationships/hyperlink" Target="https://bhuvan-app3.nrsc.gov.in/isroeodatadownloadutility/nices_thumb/pblh/PBLH" TargetMode="External"/><Relationship Id="rId115" Type="http://schemas.openxmlformats.org/officeDocument/2006/relationships/hyperlink" Target="https://bhuvan-app3.nrsc.gov.in/isroeodatadownloadutility/nices_thumb/pblh/PBLH" TargetMode="External"/><Relationship Id="rId236" Type="http://schemas.openxmlformats.org/officeDocument/2006/relationships/hyperlink" Target="https://bhuvan-app3.nrsc.gov.in/isroeodatadownloadutility/nices_thumb/pblh/PBLH" TargetMode="External"/><Relationship Id="rId357" Type="http://schemas.openxmlformats.org/officeDocument/2006/relationships/hyperlink" Target="https://bhuvan-app3.nrsc.gov.in/isroeodatadownloadutility/nices_thumb/pblh/PBLH" TargetMode="External"/><Relationship Id="rId119" Type="http://schemas.openxmlformats.org/officeDocument/2006/relationships/hyperlink" Target="https://bhuvan-app3.nrsc.gov.in/isroeodatadownloadutility/nices_thumb/pblh/PBLH" TargetMode="External"/><Relationship Id="rId110" Type="http://schemas.openxmlformats.org/officeDocument/2006/relationships/hyperlink" Target="https://bhuvan-app3.nrsc.gov.in/isroeodatadownloadutility/nices_thumb/pblh/PBLH" TargetMode="External"/><Relationship Id="rId231" Type="http://schemas.openxmlformats.org/officeDocument/2006/relationships/hyperlink" Target="https://bhuvan-app3.nrsc.gov.in/isroeodatadownloadutility/nices_thumb/pblh/PBLH" TargetMode="External"/><Relationship Id="rId352" Type="http://schemas.openxmlformats.org/officeDocument/2006/relationships/hyperlink" Target="https://bhuvan-app3.nrsc.gov.in/isroeodatadownloadutility/nices_thumb/pblh/PBLH" TargetMode="External"/><Relationship Id="rId230" Type="http://schemas.openxmlformats.org/officeDocument/2006/relationships/hyperlink" Target="https://bhuvan-app3.nrsc.gov.in/isroeodatadownloadutility/nices_thumb/pblh/PBLH" TargetMode="External"/><Relationship Id="rId351" Type="http://schemas.openxmlformats.org/officeDocument/2006/relationships/hyperlink" Target="https://bhuvan-app3.nrsc.gov.in/isroeodatadownloadutility/nices_thumb/pblh/PBLH" TargetMode="External"/><Relationship Id="rId350" Type="http://schemas.openxmlformats.org/officeDocument/2006/relationships/hyperlink" Target="https://bhuvan-app3.nrsc.gov.in/isroeodatadownloadutility/nices_thumb/pblh/PBLH" TargetMode="External"/><Relationship Id="rId114" Type="http://schemas.openxmlformats.org/officeDocument/2006/relationships/hyperlink" Target="https://bhuvan-app3.nrsc.gov.in/isroeodatadownloadutility/nices_thumb/pblh/PBLH" TargetMode="External"/><Relationship Id="rId235" Type="http://schemas.openxmlformats.org/officeDocument/2006/relationships/hyperlink" Target="https://bhuvan-app3.nrsc.gov.in/isroeodatadownloadutility/nices_thumb/pblh/PBLH" TargetMode="External"/><Relationship Id="rId356" Type="http://schemas.openxmlformats.org/officeDocument/2006/relationships/hyperlink" Target="https://bhuvan-app3.nrsc.gov.in/isroeodatadownloadutility/nices_thumb/pblh/PBLH" TargetMode="External"/><Relationship Id="rId113" Type="http://schemas.openxmlformats.org/officeDocument/2006/relationships/hyperlink" Target="https://bhuvan-app3.nrsc.gov.in/isroeodatadownloadutility/nices_thumb/pblh/PBLH" TargetMode="External"/><Relationship Id="rId234" Type="http://schemas.openxmlformats.org/officeDocument/2006/relationships/hyperlink" Target="https://bhuvan-app3.nrsc.gov.in/isroeodatadownloadutility/nices_thumb/pblh/PBLH" TargetMode="External"/><Relationship Id="rId355" Type="http://schemas.openxmlformats.org/officeDocument/2006/relationships/hyperlink" Target="https://bhuvan-app3.nrsc.gov.in/isroeodatadownloadutility/nices_thumb/pblh/PBLH" TargetMode="External"/><Relationship Id="rId112" Type="http://schemas.openxmlformats.org/officeDocument/2006/relationships/hyperlink" Target="https://bhuvan-app3.nrsc.gov.in/isroeodatadownloadutility/nices_thumb/pblh/PBLH" TargetMode="External"/><Relationship Id="rId233" Type="http://schemas.openxmlformats.org/officeDocument/2006/relationships/hyperlink" Target="https://bhuvan-app3.nrsc.gov.in/isroeodatadownloadutility/nices_thumb/pblh/PBLH" TargetMode="External"/><Relationship Id="rId354" Type="http://schemas.openxmlformats.org/officeDocument/2006/relationships/hyperlink" Target="https://bhuvan-app3.nrsc.gov.in/isroeodatadownloadutility/nices_thumb/pblh/PBLH" TargetMode="External"/><Relationship Id="rId111" Type="http://schemas.openxmlformats.org/officeDocument/2006/relationships/hyperlink" Target="https://bhuvan-app3.nrsc.gov.in/isroeodatadownloadutility/nices_thumb/pblh/PBLH" TargetMode="External"/><Relationship Id="rId232" Type="http://schemas.openxmlformats.org/officeDocument/2006/relationships/hyperlink" Target="https://bhuvan-app3.nrsc.gov.in/isroeodatadownloadutility/nices_thumb/pblh/PBLH" TargetMode="External"/><Relationship Id="rId353" Type="http://schemas.openxmlformats.org/officeDocument/2006/relationships/hyperlink" Target="https://bhuvan-app3.nrsc.gov.in/isroeodatadownloadutility/nices_thumb/pblh/PBLH" TargetMode="External"/><Relationship Id="rId305" Type="http://schemas.openxmlformats.org/officeDocument/2006/relationships/hyperlink" Target="https://bhuvan-app3.nrsc.gov.in/isroeodatadownloadutility/nices_thumb/pblh/PBLH" TargetMode="External"/><Relationship Id="rId304" Type="http://schemas.openxmlformats.org/officeDocument/2006/relationships/hyperlink" Target="https://bhuvan-app3.nrsc.gov.in/isroeodatadownloadutility/nices_thumb/pblh/PBLH" TargetMode="External"/><Relationship Id="rId303" Type="http://schemas.openxmlformats.org/officeDocument/2006/relationships/hyperlink" Target="https://bhuvan-app3.nrsc.gov.in/isroeodatadownloadutility/nices_thumb/pblh/PBLH" TargetMode="External"/><Relationship Id="rId302" Type="http://schemas.openxmlformats.org/officeDocument/2006/relationships/hyperlink" Target="https://bhuvan-app3.nrsc.gov.in/isroeodatadownloadutility/nices_thumb/pblh/PBLH" TargetMode="External"/><Relationship Id="rId309" Type="http://schemas.openxmlformats.org/officeDocument/2006/relationships/hyperlink" Target="https://bhuvan-app3.nrsc.gov.in/isroeodatadownloadutility/nices_thumb/pblh/PBLH" TargetMode="External"/><Relationship Id="rId308" Type="http://schemas.openxmlformats.org/officeDocument/2006/relationships/hyperlink" Target="https://bhuvan-app3.nrsc.gov.in/isroeodatadownloadutility/nices_thumb/pblh/PBLH" TargetMode="External"/><Relationship Id="rId307" Type="http://schemas.openxmlformats.org/officeDocument/2006/relationships/hyperlink" Target="https://bhuvan-app3.nrsc.gov.in/isroeodatadownloadutility/nices_thumb/pblh/PBLH" TargetMode="External"/><Relationship Id="rId306" Type="http://schemas.openxmlformats.org/officeDocument/2006/relationships/hyperlink" Target="https://bhuvan-app3.nrsc.gov.in/isroeodatadownloadutility/nices_thumb/pblh/PBLH" TargetMode="External"/><Relationship Id="rId301" Type="http://schemas.openxmlformats.org/officeDocument/2006/relationships/hyperlink" Target="https://bhuvan-app3.nrsc.gov.in/isroeodatadownloadutility/nices_thumb/pblh/PBLH" TargetMode="External"/><Relationship Id="rId300" Type="http://schemas.openxmlformats.org/officeDocument/2006/relationships/hyperlink" Target="https://bhuvan-app3.nrsc.gov.in/isroeodatadownloadutility/nices_thumb/pblh/PBLH" TargetMode="External"/><Relationship Id="rId206" Type="http://schemas.openxmlformats.org/officeDocument/2006/relationships/hyperlink" Target="https://bhuvan-app3.nrsc.gov.in/isroeodatadownloadutility/nices_thumb/pblh/PBLH" TargetMode="External"/><Relationship Id="rId327" Type="http://schemas.openxmlformats.org/officeDocument/2006/relationships/hyperlink" Target="https://bhuvan-app3.nrsc.gov.in/isroeodatadownloadutility/nices_thumb/pblh/PBLH" TargetMode="External"/><Relationship Id="rId205" Type="http://schemas.openxmlformats.org/officeDocument/2006/relationships/hyperlink" Target="https://bhuvan-app3.nrsc.gov.in/isroeodatadownloadutility/nices_thumb/pblh/PBLH" TargetMode="External"/><Relationship Id="rId326" Type="http://schemas.openxmlformats.org/officeDocument/2006/relationships/hyperlink" Target="https://bhuvan-app3.nrsc.gov.in/isroeodatadownloadutility/nices_thumb/pblh/PBLH" TargetMode="External"/><Relationship Id="rId204" Type="http://schemas.openxmlformats.org/officeDocument/2006/relationships/hyperlink" Target="https://bhuvan-app3.nrsc.gov.in/isroeodatadownloadutility/nices_thumb/pblh/PBLH" TargetMode="External"/><Relationship Id="rId325" Type="http://schemas.openxmlformats.org/officeDocument/2006/relationships/hyperlink" Target="https://bhuvan-app3.nrsc.gov.in/isroeodatadownloadutility/nices_thumb/pblh/PBLH" TargetMode="External"/><Relationship Id="rId203" Type="http://schemas.openxmlformats.org/officeDocument/2006/relationships/hyperlink" Target="https://bhuvan-app3.nrsc.gov.in/isroeodatadownloadutility/nices_thumb/pblh/PBLH" TargetMode="External"/><Relationship Id="rId324" Type="http://schemas.openxmlformats.org/officeDocument/2006/relationships/hyperlink" Target="https://bhuvan-app3.nrsc.gov.in/isroeodatadownloadutility/nices_thumb/pblh/PBLH" TargetMode="External"/><Relationship Id="rId209" Type="http://schemas.openxmlformats.org/officeDocument/2006/relationships/hyperlink" Target="https://bhuvan-app3.nrsc.gov.in/isroeodatadownloadutility/nices_thumb/pblh/PBLH" TargetMode="External"/><Relationship Id="rId208" Type="http://schemas.openxmlformats.org/officeDocument/2006/relationships/hyperlink" Target="https://bhuvan-app3.nrsc.gov.in/isroeodatadownloadutility/nices_thumb/pblh/PBLH" TargetMode="External"/><Relationship Id="rId329" Type="http://schemas.openxmlformats.org/officeDocument/2006/relationships/hyperlink" Target="https://bhuvan-app3.nrsc.gov.in/isroeodatadownloadutility/nices_thumb/pblh/PBLH" TargetMode="External"/><Relationship Id="rId207" Type="http://schemas.openxmlformats.org/officeDocument/2006/relationships/hyperlink" Target="https://bhuvan-app3.nrsc.gov.in/isroeodatadownloadutility/nices_thumb/pblh/PBLH" TargetMode="External"/><Relationship Id="rId328" Type="http://schemas.openxmlformats.org/officeDocument/2006/relationships/hyperlink" Target="https://bhuvan-app3.nrsc.gov.in/isroeodatadownloadutility/nices_thumb/pblh/PBLH" TargetMode="External"/><Relationship Id="rId202" Type="http://schemas.openxmlformats.org/officeDocument/2006/relationships/hyperlink" Target="https://bhuvan-app3.nrsc.gov.in/isroeodatadownloadutility/nices_thumb/pblh/PBLH" TargetMode="External"/><Relationship Id="rId323" Type="http://schemas.openxmlformats.org/officeDocument/2006/relationships/hyperlink" Target="https://bhuvan-app3.nrsc.gov.in/isroeodatadownloadutility/nices_thumb/pblh/PBLH" TargetMode="External"/><Relationship Id="rId201" Type="http://schemas.openxmlformats.org/officeDocument/2006/relationships/hyperlink" Target="https://bhuvan-app3.nrsc.gov.in/isroeodatadownloadutility/nices_thumb/pblh/PBLH" TargetMode="External"/><Relationship Id="rId322" Type="http://schemas.openxmlformats.org/officeDocument/2006/relationships/hyperlink" Target="https://bhuvan-app3.nrsc.gov.in/isroeodatadownloadutility/nices_thumb/pblh/PBLH" TargetMode="External"/><Relationship Id="rId200" Type="http://schemas.openxmlformats.org/officeDocument/2006/relationships/hyperlink" Target="https://bhuvan-app3.nrsc.gov.in/isroeodatadownloadutility/nices_thumb/pblh/PBLH" TargetMode="External"/><Relationship Id="rId321" Type="http://schemas.openxmlformats.org/officeDocument/2006/relationships/hyperlink" Target="https://bhuvan-app3.nrsc.gov.in/isroeodatadownloadutility/nices_thumb/pblh/PBLH" TargetMode="External"/><Relationship Id="rId320" Type="http://schemas.openxmlformats.org/officeDocument/2006/relationships/hyperlink" Target="https://bhuvan-app3.nrsc.gov.in/isroeodatadownloadutility/nices_thumb/pblh/PBLH" TargetMode="External"/><Relationship Id="rId316" Type="http://schemas.openxmlformats.org/officeDocument/2006/relationships/hyperlink" Target="https://bhuvan-app3.nrsc.gov.in/isroeodatadownloadutility/nices_thumb/pblh/PBLH" TargetMode="External"/><Relationship Id="rId315" Type="http://schemas.openxmlformats.org/officeDocument/2006/relationships/hyperlink" Target="https://bhuvan-app3.nrsc.gov.in/isroeodatadownloadutility/nices_thumb/pblh/PBLH" TargetMode="External"/><Relationship Id="rId314" Type="http://schemas.openxmlformats.org/officeDocument/2006/relationships/hyperlink" Target="https://bhuvan-app3.nrsc.gov.in/isroeodatadownloadutility/nices_thumb/pblh/PBLH" TargetMode="External"/><Relationship Id="rId313" Type="http://schemas.openxmlformats.org/officeDocument/2006/relationships/hyperlink" Target="https://bhuvan-app3.nrsc.gov.in/isroeodatadownloadutility/nices_thumb/pblh/PBLH" TargetMode="External"/><Relationship Id="rId319" Type="http://schemas.openxmlformats.org/officeDocument/2006/relationships/hyperlink" Target="https://bhuvan-app3.nrsc.gov.in/isroeodatadownloadutility/nices_thumb/pblh/PBLH" TargetMode="External"/><Relationship Id="rId318" Type="http://schemas.openxmlformats.org/officeDocument/2006/relationships/hyperlink" Target="https://bhuvan-app3.nrsc.gov.in/isroeodatadownloadutility/nices_thumb/pblh/PBLH" TargetMode="External"/><Relationship Id="rId317" Type="http://schemas.openxmlformats.org/officeDocument/2006/relationships/hyperlink" Target="https://bhuvan-app3.nrsc.gov.in/isroeodatadownloadutility/nices_thumb/pblh/PBLH" TargetMode="External"/><Relationship Id="rId312" Type="http://schemas.openxmlformats.org/officeDocument/2006/relationships/hyperlink" Target="https://bhuvan-app3.nrsc.gov.in/isroeodatadownloadutility/nices_thumb/pblh/PBLH" TargetMode="External"/><Relationship Id="rId311" Type="http://schemas.openxmlformats.org/officeDocument/2006/relationships/hyperlink" Target="https://bhuvan-app3.nrsc.gov.in/isroeodatadownloadutility/nices_thumb/pblh/PBLH" TargetMode="External"/><Relationship Id="rId310" Type="http://schemas.openxmlformats.org/officeDocument/2006/relationships/hyperlink" Target="https://bhuvan-app3.nrsc.gov.in/isroeodatadownloadutility/nices_thumb/pblh/PBLH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bhuvan-app3.nrsc.gov.in/isroeodatadownloadutility/nices_thumb/pblh/PBLH" TargetMode="External"/><Relationship Id="rId190" Type="http://schemas.openxmlformats.org/officeDocument/2006/relationships/hyperlink" Target="https://bhuvan-app3.nrsc.gov.in/isroeodatadownloadutility/nices_thumb/pblh/PBLH" TargetMode="External"/><Relationship Id="rId42" Type="http://schemas.openxmlformats.org/officeDocument/2006/relationships/hyperlink" Target="https://bhuvan-app3.nrsc.gov.in/isroeodatadownloadutility/nices_thumb/pblh/PBLH" TargetMode="External"/><Relationship Id="rId41" Type="http://schemas.openxmlformats.org/officeDocument/2006/relationships/hyperlink" Target="https://bhuvan-app3.nrsc.gov.in/isroeodatadownloadutility/nices_thumb/pblh/PBLH" TargetMode="External"/><Relationship Id="rId44" Type="http://schemas.openxmlformats.org/officeDocument/2006/relationships/hyperlink" Target="https://bhuvan-app3.nrsc.gov.in/isroeodatadownloadutility/nices_thumb/pblh/PBLH" TargetMode="External"/><Relationship Id="rId194" Type="http://schemas.openxmlformats.org/officeDocument/2006/relationships/hyperlink" Target="https://bhuvan-app3.nrsc.gov.in/isroeodatadownloadutility/nices_thumb/pblh/PBLH" TargetMode="External"/><Relationship Id="rId43" Type="http://schemas.openxmlformats.org/officeDocument/2006/relationships/hyperlink" Target="https://bhuvan-app3.nrsc.gov.in/isroeodatadownloadutility/nices_thumb/pblh/PBLH" TargetMode="External"/><Relationship Id="rId193" Type="http://schemas.openxmlformats.org/officeDocument/2006/relationships/hyperlink" Target="https://bhuvan-app3.nrsc.gov.in/isroeodatadownloadutility/nices_thumb/pblh/PBLH" TargetMode="External"/><Relationship Id="rId46" Type="http://schemas.openxmlformats.org/officeDocument/2006/relationships/hyperlink" Target="https://bhuvan-app3.nrsc.gov.in/isroeodatadownloadutility/nices_thumb/pblh/PBLH" TargetMode="External"/><Relationship Id="rId192" Type="http://schemas.openxmlformats.org/officeDocument/2006/relationships/hyperlink" Target="https://bhuvan-app3.nrsc.gov.in/isroeodatadownloadutility/nices_thumb/pblh/PBLH" TargetMode="External"/><Relationship Id="rId45" Type="http://schemas.openxmlformats.org/officeDocument/2006/relationships/hyperlink" Target="https://bhuvan-app3.nrsc.gov.in/isroeodatadownloadutility/nices_thumb/pblh/PBLH" TargetMode="External"/><Relationship Id="rId191" Type="http://schemas.openxmlformats.org/officeDocument/2006/relationships/hyperlink" Target="https://bhuvan-app3.nrsc.gov.in/isroeodatadownloadutility/nices_thumb/pblh/PBLH" TargetMode="External"/><Relationship Id="rId48" Type="http://schemas.openxmlformats.org/officeDocument/2006/relationships/hyperlink" Target="https://bhuvan-app3.nrsc.gov.in/isroeodatadownloadutility/nices_thumb/pblh/PBLH" TargetMode="External"/><Relationship Id="rId187" Type="http://schemas.openxmlformats.org/officeDocument/2006/relationships/hyperlink" Target="https://bhuvan-app3.nrsc.gov.in/isroeodatadownloadutility/nices_thumb/pblh/PBLH" TargetMode="External"/><Relationship Id="rId47" Type="http://schemas.openxmlformats.org/officeDocument/2006/relationships/hyperlink" Target="https://bhuvan-app3.nrsc.gov.in/isroeodatadownloadutility/nices_thumb/pblh/PBLH" TargetMode="External"/><Relationship Id="rId186" Type="http://schemas.openxmlformats.org/officeDocument/2006/relationships/hyperlink" Target="https://bhuvan-app3.nrsc.gov.in/isroeodatadownloadutility/nices_thumb/pblh/PBLH" TargetMode="External"/><Relationship Id="rId185" Type="http://schemas.openxmlformats.org/officeDocument/2006/relationships/hyperlink" Target="https://bhuvan-app3.nrsc.gov.in/isroeodatadownloadutility/nices_thumb/pblh/PBLH" TargetMode="External"/><Relationship Id="rId49" Type="http://schemas.openxmlformats.org/officeDocument/2006/relationships/hyperlink" Target="https://bhuvan-app3.nrsc.gov.in/isroeodatadownloadutility/nices_thumb/pblh/PBLH" TargetMode="External"/><Relationship Id="rId184" Type="http://schemas.openxmlformats.org/officeDocument/2006/relationships/hyperlink" Target="https://bhuvan-app3.nrsc.gov.in/isroeodatadownloadutility/nices_thumb/pblh/PBLH" TargetMode="External"/><Relationship Id="rId189" Type="http://schemas.openxmlformats.org/officeDocument/2006/relationships/hyperlink" Target="https://bhuvan-app3.nrsc.gov.in/isroeodatadownloadutility/nices_thumb/pblh/PBLH" TargetMode="External"/><Relationship Id="rId188" Type="http://schemas.openxmlformats.org/officeDocument/2006/relationships/hyperlink" Target="https://bhuvan-app3.nrsc.gov.in/isroeodatadownloadutility/nices_thumb/pblh/PBLH" TargetMode="External"/><Relationship Id="rId31" Type="http://schemas.openxmlformats.org/officeDocument/2006/relationships/hyperlink" Target="https://bhuvan-app3.nrsc.gov.in/isroeodatadownloadutility/nices_thumb/pblh/PBLH" TargetMode="External"/><Relationship Id="rId30" Type="http://schemas.openxmlformats.org/officeDocument/2006/relationships/hyperlink" Target="https://bhuvan-app3.nrsc.gov.in/isroeodatadownloadutility/nices_thumb/pblh/PBLH" TargetMode="External"/><Relationship Id="rId33" Type="http://schemas.openxmlformats.org/officeDocument/2006/relationships/hyperlink" Target="https://bhuvan-app3.nrsc.gov.in/isroeodatadownloadutility/nices_thumb/pblh/PBLH" TargetMode="External"/><Relationship Id="rId183" Type="http://schemas.openxmlformats.org/officeDocument/2006/relationships/hyperlink" Target="https://bhuvan-app3.nrsc.gov.in/isroeodatadownloadutility/nices_thumb/pblh/PBLH" TargetMode="External"/><Relationship Id="rId32" Type="http://schemas.openxmlformats.org/officeDocument/2006/relationships/hyperlink" Target="https://bhuvan-app3.nrsc.gov.in/isroeodatadownloadutility/nices_thumb/pblh/PBLH" TargetMode="External"/><Relationship Id="rId182" Type="http://schemas.openxmlformats.org/officeDocument/2006/relationships/hyperlink" Target="https://bhuvan-app3.nrsc.gov.in/isroeodatadownloadutility/nices_thumb/pblh/PBLH" TargetMode="External"/><Relationship Id="rId35" Type="http://schemas.openxmlformats.org/officeDocument/2006/relationships/hyperlink" Target="https://bhuvan-app3.nrsc.gov.in/isroeodatadownloadutility/nices_thumb/pblh/PBLH" TargetMode="External"/><Relationship Id="rId181" Type="http://schemas.openxmlformats.org/officeDocument/2006/relationships/hyperlink" Target="https://bhuvan-app3.nrsc.gov.in/isroeodatadownloadutility/nices_thumb/pblh/PBLH" TargetMode="External"/><Relationship Id="rId34" Type="http://schemas.openxmlformats.org/officeDocument/2006/relationships/hyperlink" Target="https://bhuvan-app3.nrsc.gov.in/isroeodatadownloadutility/nices_thumb/pblh/PBLH" TargetMode="External"/><Relationship Id="rId180" Type="http://schemas.openxmlformats.org/officeDocument/2006/relationships/hyperlink" Target="https://bhuvan-app3.nrsc.gov.in/isroeodatadownloadutility/nices_thumb/pblh/PBLH" TargetMode="External"/><Relationship Id="rId37" Type="http://schemas.openxmlformats.org/officeDocument/2006/relationships/hyperlink" Target="https://bhuvan-app3.nrsc.gov.in/isroeodatadownloadutility/nices_thumb/pblh/PBLH" TargetMode="External"/><Relationship Id="rId176" Type="http://schemas.openxmlformats.org/officeDocument/2006/relationships/hyperlink" Target="https://bhuvan-app3.nrsc.gov.in/isroeodatadownloadutility/nices_thumb/pblh/PBLH" TargetMode="External"/><Relationship Id="rId297" Type="http://schemas.openxmlformats.org/officeDocument/2006/relationships/hyperlink" Target="https://bhuvan-app3.nrsc.gov.in/isroeodatadownloadutility/nices_thumb/pblh/PBLH" TargetMode="External"/><Relationship Id="rId36" Type="http://schemas.openxmlformats.org/officeDocument/2006/relationships/hyperlink" Target="https://bhuvan-app3.nrsc.gov.in/isroeodatadownloadutility/nices_thumb/pblh/PBLH" TargetMode="External"/><Relationship Id="rId175" Type="http://schemas.openxmlformats.org/officeDocument/2006/relationships/hyperlink" Target="https://bhuvan-app3.nrsc.gov.in/isroeodatadownloadutility/nices_thumb/pblh/PBLH" TargetMode="External"/><Relationship Id="rId296" Type="http://schemas.openxmlformats.org/officeDocument/2006/relationships/hyperlink" Target="https://bhuvan-app3.nrsc.gov.in/isroeodatadownloadutility/nices_thumb/pblh/PBLH" TargetMode="External"/><Relationship Id="rId39" Type="http://schemas.openxmlformats.org/officeDocument/2006/relationships/hyperlink" Target="https://bhuvan-app3.nrsc.gov.in/isroeodatadownloadutility/nices_thumb/pblh/PBLH" TargetMode="External"/><Relationship Id="rId174" Type="http://schemas.openxmlformats.org/officeDocument/2006/relationships/hyperlink" Target="https://bhuvan-app3.nrsc.gov.in/isroeodatadownloadutility/nices_thumb/pblh/PBLH" TargetMode="External"/><Relationship Id="rId295" Type="http://schemas.openxmlformats.org/officeDocument/2006/relationships/hyperlink" Target="https://bhuvan-app3.nrsc.gov.in/isroeodatadownloadutility/nices_thumb/pblh/PBLH" TargetMode="External"/><Relationship Id="rId38" Type="http://schemas.openxmlformats.org/officeDocument/2006/relationships/hyperlink" Target="https://bhuvan-app3.nrsc.gov.in/isroeodatadownloadutility/nices_thumb/pblh/PBLH" TargetMode="External"/><Relationship Id="rId173" Type="http://schemas.openxmlformats.org/officeDocument/2006/relationships/hyperlink" Target="https://bhuvan-app3.nrsc.gov.in/isroeodatadownloadutility/nices_thumb/pblh/PBLH" TargetMode="External"/><Relationship Id="rId294" Type="http://schemas.openxmlformats.org/officeDocument/2006/relationships/hyperlink" Target="https://bhuvan-app3.nrsc.gov.in/isroeodatadownloadutility/nices_thumb/pblh/PBLH" TargetMode="External"/><Relationship Id="rId179" Type="http://schemas.openxmlformats.org/officeDocument/2006/relationships/hyperlink" Target="https://bhuvan-app3.nrsc.gov.in/isroeodatadownloadutility/nices_thumb/pblh/PBLH" TargetMode="External"/><Relationship Id="rId178" Type="http://schemas.openxmlformats.org/officeDocument/2006/relationships/hyperlink" Target="https://bhuvan-app3.nrsc.gov.in/isroeodatadownloadutility/nices_thumb/pblh/PBLH" TargetMode="External"/><Relationship Id="rId299" Type="http://schemas.openxmlformats.org/officeDocument/2006/relationships/hyperlink" Target="https://bhuvan-app3.nrsc.gov.in/isroeodatadownloadutility/nices_thumb/pblh/PBLH" TargetMode="External"/><Relationship Id="rId177" Type="http://schemas.openxmlformats.org/officeDocument/2006/relationships/hyperlink" Target="https://bhuvan-app3.nrsc.gov.in/isroeodatadownloadutility/nices_thumb/pblh/PBLH" TargetMode="External"/><Relationship Id="rId298" Type="http://schemas.openxmlformats.org/officeDocument/2006/relationships/hyperlink" Target="https://bhuvan-app3.nrsc.gov.in/isroeodatadownloadutility/nices_thumb/pblh/PBLH" TargetMode="External"/><Relationship Id="rId20" Type="http://schemas.openxmlformats.org/officeDocument/2006/relationships/hyperlink" Target="https://bhuvan-app3.nrsc.gov.in/isroeodatadownloadutility/nices_thumb/pblh/PBLH" TargetMode="External"/><Relationship Id="rId22" Type="http://schemas.openxmlformats.org/officeDocument/2006/relationships/hyperlink" Target="https://bhuvan-app3.nrsc.gov.in/isroeodatadownloadutility/nices_thumb/pblh/PBLH" TargetMode="External"/><Relationship Id="rId21" Type="http://schemas.openxmlformats.org/officeDocument/2006/relationships/hyperlink" Target="https://bhuvan-app3.nrsc.gov.in/isroeodatadownloadutility/nices_thumb/pblh/PBLH" TargetMode="External"/><Relationship Id="rId24" Type="http://schemas.openxmlformats.org/officeDocument/2006/relationships/hyperlink" Target="https://bhuvan-app3.nrsc.gov.in/isroeodatadownloadutility/nices_thumb/pblh/PBLH" TargetMode="External"/><Relationship Id="rId23" Type="http://schemas.openxmlformats.org/officeDocument/2006/relationships/hyperlink" Target="https://bhuvan-app3.nrsc.gov.in/isroeodatadownloadutility/nices_thumb/pblh/PBLH" TargetMode="External"/><Relationship Id="rId26" Type="http://schemas.openxmlformats.org/officeDocument/2006/relationships/hyperlink" Target="https://bhuvan-app3.nrsc.gov.in/isroeodatadownloadutility/nices_thumb/pblh/PBLH" TargetMode="External"/><Relationship Id="rId25" Type="http://schemas.openxmlformats.org/officeDocument/2006/relationships/hyperlink" Target="https://bhuvan-app3.nrsc.gov.in/isroeodatadownloadutility/nices_thumb/pblh/PBLH" TargetMode="External"/><Relationship Id="rId28" Type="http://schemas.openxmlformats.org/officeDocument/2006/relationships/hyperlink" Target="https://bhuvan-app3.nrsc.gov.in/isroeodatadownloadutility/nices_thumb/pblh/PBLH" TargetMode="External"/><Relationship Id="rId27" Type="http://schemas.openxmlformats.org/officeDocument/2006/relationships/hyperlink" Target="https://bhuvan-app3.nrsc.gov.in/isroeodatadownloadutility/nices_thumb/pblh/PBLH" TargetMode="External"/><Relationship Id="rId29" Type="http://schemas.openxmlformats.org/officeDocument/2006/relationships/hyperlink" Target="https://bhuvan-app3.nrsc.gov.in/isroeodatadownloadutility/nices_thumb/pblh/PBLH" TargetMode="External"/><Relationship Id="rId11" Type="http://schemas.openxmlformats.org/officeDocument/2006/relationships/hyperlink" Target="https://bhuvan-app3.nrsc.gov.in/isroeodatadownloadutility/nices_thumb/pblh/PBLH" TargetMode="External"/><Relationship Id="rId10" Type="http://schemas.openxmlformats.org/officeDocument/2006/relationships/hyperlink" Target="https://bhuvan-app3.nrsc.gov.in/isroeodatadownloadutility/nices_thumb/pblh/PBLH" TargetMode="External"/><Relationship Id="rId13" Type="http://schemas.openxmlformats.org/officeDocument/2006/relationships/hyperlink" Target="https://bhuvan-app3.nrsc.gov.in/isroeodatadownloadutility/nices_thumb/pblh/PBLH" TargetMode="External"/><Relationship Id="rId12" Type="http://schemas.openxmlformats.org/officeDocument/2006/relationships/hyperlink" Target="https://bhuvan-app3.nrsc.gov.in/isroeodatadownloadutility/nices_thumb/pblh/PBLH" TargetMode="External"/><Relationship Id="rId15" Type="http://schemas.openxmlformats.org/officeDocument/2006/relationships/hyperlink" Target="https://bhuvan-app3.nrsc.gov.in/isroeodatadownloadutility/nices_thumb/pblh/PBLH" TargetMode="External"/><Relationship Id="rId198" Type="http://schemas.openxmlformats.org/officeDocument/2006/relationships/hyperlink" Target="https://bhuvan-app3.nrsc.gov.in/isroeodatadownloadutility/nices_thumb/pblh/PBLH" TargetMode="External"/><Relationship Id="rId14" Type="http://schemas.openxmlformats.org/officeDocument/2006/relationships/hyperlink" Target="https://bhuvan-app3.nrsc.gov.in/isroeodatadownloadutility/nices_thumb/pblh/PBLH" TargetMode="External"/><Relationship Id="rId197" Type="http://schemas.openxmlformats.org/officeDocument/2006/relationships/hyperlink" Target="https://bhuvan-app3.nrsc.gov.in/isroeodatadownloadutility/nices_thumb/pblh/PBLH" TargetMode="External"/><Relationship Id="rId17" Type="http://schemas.openxmlformats.org/officeDocument/2006/relationships/hyperlink" Target="https://bhuvan-app3.nrsc.gov.in/isroeodatadownloadutility/nices_thumb/pblh/PBLH" TargetMode="External"/><Relationship Id="rId196" Type="http://schemas.openxmlformats.org/officeDocument/2006/relationships/hyperlink" Target="https://bhuvan-app3.nrsc.gov.in/isroeodatadownloadutility/nices_thumb/pblh/PBLH" TargetMode="External"/><Relationship Id="rId16" Type="http://schemas.openxmlformats.org/officeDocument/2006/relationships/hyperlink" Target="https://bhuvan-app3.nrsc.gov.in/isroeodatadownloadutility/nices_thumb/pblh/PBLH" TargetMode="External"/><Relationship Id="rId195" Type="http://schemas.openxmlformats.org/officeDocument/2006/relationships/hyperlink" Target="https://bhuvan-app3.nrsc.gov.in/isroeodatadownloadutility/nices_thumb/pblh/PBLH" TargetMode="External"/><Relationship Id="rId19" Type="http://schemas.openxmlformats.org/officeDocument/2006/relationships/hyperlink" Target="https://bhuvan-app3.nrsc.gov.in/isroeodatadownloadutility/nices_thumb/pblh/PBLH" TargetMode="External"/><Relationship Id="rId18" Type="http://schemas.openxmlformats.org/officeDocument/2006/relationships/hyperlink" Target="https://bhuvan-app3.nrsc.gov.in/isroeodatadownloadutility/nices_thumb/pblh/PBLH" TargetMode="External"/><Relationship Id="rId199" Type="http://schemas.openxmlformats.org/officeDocument/2006/relationships/hyperlink" Target="https://bhuvan-app3.nrsc.gov.in/isroeodatadownloadutility/nices_thumb/pblh/PBLH" TargetMode="External"/><Relationship Id="rId84" Type="http://schemas.openxmlformats.org/officeDocument/2006/relationships/hyperlink" Target="https://bhuvan-app3.nrsc.gov.in/isroeodatadownloadutility/nices_thumb/pblh/PBLH" TargetMode="External"/><Relationship Id="rId83" Type="http://schemas.openxmlformats.org/officeDocument/2006/relationships/hyperlink" Target="https://bhuvan-app3.nrsc.gov.in/isroeodatadownloadutility/nices_thumb/pblh/PBLH" TargetMode="External"/><Relationship Id="rId86" Type="http://schemas.openxmlformats.org/officeDocument/2006/relationships/hyperlink" Target="https://bhuvan-app3.nrsc.gov.in/isroeodatadownloadutility/nices_thumb/pblh/PBLH" TargetMode="External"/><Relationship Id="rId85" Type="http://schemas.openxmlformats.org/officeDocument/2006/relationships/hyperlink" Target="https://bhuvan-app3.nrsc.gov.in/isroeodatadownloadutility/nices_thumb/pblh/PBLH" TargetMode="External"/><Relationship Id="rId88" Type="http://schemas.openxmlformats.org/officeDocument/2006/relationships/hyperlink" Target="https://bhuvan-app3.nrsc.gov.in/isroeodatadownloadutility/nices_thumb/pblh/PBLH" TargetMode="External"/><Relationship Id="rId150" Type="http://schemas.openxmlformats.org/officeDocument/2006/relationships/hyperlink" Target="https://bhuvan-app3.nrsc.gov.in/isroeodatadownloadutility/nices_thumb/pblh/PBLH" TargetMode="External"/><Relationship Id="rId271" Type="http://schemas.openxmlformats.org/officeDocument/2006/relationships/hyperlink" Target="https://bhuvan-app3.nrsc.gov.in/isroeodatadownloadutility/nices_thumb/pblh/PBLH" TargetMode="External"/><Relationship Id="rId87" Type="http://schemas.openxmlformats.org/officeDocument/2006/relationships/hyperlink" Target="https://bhuvan-app3.nrsc.gov.in/isroeodatadownloadutility/nices_thumb/pblh/PBLH" TargetMode="External"/><Relationship Id="rId270" Type="http://schemas.openxmlformats.org/officeDocument/2006/relationships/hyperlink" Target="https://bhuvan-app3.nrsc.gov.in/isroeodatadownloadutility/nices_thumb/pblh/PBLH" TargetMode="External"/><Relationship Id="rId89" Type="http://schemas.openxmlformats.org/officeDocument/2006/relationships/hyperlink" Target="https://bhuvan-app3.nrsc.gov.in/isroeodatadownloadutility/nices_thumb/pblh/PBLH" TargetMode="External"/><Relationship Id="rId80" Type="http://schemas.openxmlformats.org/officeDocument/2006/relationships/hyperlink" Target="https://bhuvan-app3.nrsc.gov.in/isroeodatadownloadutility/nices_thumb/pblh/PBLH" TargetMode="External"/><Relationship Id="rId82" Type="http://schemas.openxmlformats.org/officeDocument/2006/relationships/hyperlink" Target="https://bhuvan-app3.nrsc.gov.in/isroeodatadownloadutility/nices_thumb/pblh/PBLH" TargetMode="External"/><Relationship Id="rId81" Type="http://schemas.openxmlformats.org/officeDocument/2006/relationships/hyperlink" Target="https://bhuvan-app3.nrsc.gov.in/isroeodatadownloadutility/nices_thumb/pblh/PBLH" TargetMode="External"/><Relationship Id="rId1" Type="http://schemas.openxmlformats.org/officeDocument/2006/relationships/hyperlink" Target="https://bhuvan-app3.nrsc.gov.in/isroeodatadownloadutility/nices_thumb/pblh/PBLH" TargetMode="External"/><Relationship Id="rId2" Type="http://schemas.openxmlformats.org/officeDocument/2006/relationships/hyperlink" Target="https://bhuvan-app3.nrsc.gov.in/isroeodatadownloadutility/nices_thumb/pblh/PBLH" TargetMode="External"/><Relationship Id="rId3" Type="http://schemas.openxmlformats.org/officeDocument/2006/relationships/hyperlink" Target="https://bhuvan-app3.nrsc.gov.in/isroeodatadownloadutility/nices_thumb/pblh/PBLH" TargetMode="External"/><Relationship Id="rId149" Type="http://schemas.openxmlformats.org/officeDocument/2006/relationships/hyperlink" Target="https://bhuvan-app3.nrsc.gov.in/isroeodatadownloadutility/nices_thumb/pblh/PBLH" TargetMode="External"/><Relationship Id="rId4" Type="http://schemas.openxmlformats.org/officeDocument/2006/relationships/hyperlink" Target="https://bhuvan-app3.nrsc.gov.in/isroeodatadownloadutility/nices_thumb/pblh/PBLH" TargetMode="External"/><Relationship Id="rId148" Type="http://schemas.openxmlformats.org/officeDocument/2006/relationships/hyperlink" Target="https://bhuvan-app3.nrsc.gov.in/isroeodatadownloadutility/nices_thumb/pblh/PBLH" TargetMode="External"/><Relationship Id="rId269" Type="http://schemas.openxmlformats.org/officeDocument/2006/relationships/hyperlink" Target="https://bhuvan-app3.nrsc.gov.in/isroeodatadownloadutility/nices_thumb/pblh/PBLH" TargetMode="External"/><Relationship Id="rId9" Type="http://schemas.openxmlformats.org/officeDocument/2006/relationships/hyperlink" Target="https://bhuvan-app3.nrsc.gov.in/isroeodatadownloadutility/nices_thumb/pblh/PBLH" TargetMode="External"/><Relationship Id="rId143" Type="http://schemas.openxmlformats.org/officeDocument/2006/relationships/hyperlink" Target="https://bhuvan-app3.nrsc.gov.in/isroeodatadownloadutility/nices_thumb/pblh/PBLH" TargetMode="External"/><Relationship Id="rId264" Type="http://schemas.openxmlformats.org/officeDocument/2006/relationships/hyperlink" Target="https://bhuvan-app3.nrsc.gov.in/isroeodatadownloadutility/nices_thumb/pblh/PBLH" TargetMode="External"/><Relationship Id="rId142" Type="http://schemas.openxmlformats.org/officeDocument/2006/relationships/hyperlink" Target="https://bhuvan-app3.nrsc.gov.in/isroeodatadownloadutility/nices_thumb/pblh/PBLH" TargetMode="External"/><Relationship Id="rId263" Type="http://schemas.openxmlformats.org/officeDocument/2006/relationships/hyperlink" Target="https://bhuvan-app3.nrsc.gov.in/isroeodatadownloadutility/nices_thumb/pblh/PBLH" TargetMode="External"/><Relationship Id="rId141" Type="http://schemas.openxmlformats.org/officeDocument/2006/relationships/hyperlink" Target="https://bhuvan-app3.nrsc.gov.in/isroeodatadownloadutility/nices_thumb/pblh/PBLH" TargetMode="External"/><Relationship Id="rId262" Type="http://schemas.openxmlformats.org/officeDocument/2006/relationships/hyperlink" Target="https://bhuvan-app3.nrsc.gov.in/isroeodatadownloadutility/nices_thumb/pblh/PBLH" TargetMode="External"/><Relationship Id="rId140" Type="http://schemas.openxmlformats.org/officeDocument/2006/relationships/hyperlink" Target="https://bhuvan-app3.nrsc.gov.in/isroeodatadownloadutility/nices_thumb/pblh/PBLH" TargetMode="External"/><Relationship Id="rId261" Type="http://schemas.openxmlformats.org/officeDocument/2006/relationships/hyperlink" Target="https://bhuvan-app3.nrsc.gov.in/isroeodatadownloadutility/nices_thumb/pblh/PBLH" TargetMode="External"/><Relationship Id="rId5" Type="http://schemas.openxmlformats.org/officeDocument/2006/relationships/hyperlink" Target="https://bhuvan-app3.nrsc.gov.in/isroeodatadownloadutility/nices_thumb/pblh/PBLH" TargetMode="External"/><Relationship Id="rId147" Type="http://schemas.openxmlformats.org/officeDocument/2006/relationships/hyperlink" Target="https://bhuvan-app3.nrsc.gov.in/isroeodatadownloadutility/nices_thumb/pblh/PBLH" TargetMode="External"/><Relationship Id="rId268" Type="http://schemas.openxmlformats.org/officeDocument/2006/relationships/hyperlink" Target="https://bhuvan-app3.nrsc.gov.in/isroeodatadownloadutility/nices_thumb/pblh/PBLH" TargetMode="External"/><Relationship Id="rId6" Type="http://schemas.openxmlformats.org/officeDocument/2006/relationships/hyperlink" Target="https://bhuvan-app3.nrsc.gov.in/isroeodatadownloadutility/nices_thumb/pblh/PBLH" TargetMode="External"/><Relationship Id="rId146" Type="http://schemas.openxmlformats.org/officeDocument/2006/relationships/hyperlink" Target="https://bhuvan-app3.nrsc.gov.in/isroeodatadownloadutility/nices_thumb/pblh/PBLH" TargetMode="External"/><Relationship Id="rId267" Type="http://schemas.openxmlformats.org/officeDocument/2006/relationships/hyperlink" Target="https://bhuvan-app3.nrsc.gov.in/isroeodatadownloadutility/nices_thumb/pblh/PBLH" TargetMode="External"/><Relationship Id="rId7" Type="http://schemas.openxmlformats.org/officeDocument/2006/relationships/hyperlink" Target="https://bhuvan-app3.nrsc.gov.in/isroeodatadownloadutility/nices_thumb/pblh/PBLH" TargetMode="External"/><Relationship Id="rId145" Type="http://schemas.openxmlformats.org/officeDocument/2006/relationships/hyperlink" Target="https://bhuvan-app3.nrsc.gov.in/isroeodatadownloadutility/nices_thumb/pblh/PBLH" TargetMode="External"/><Relationship Id="rId266" Type="http://schemas.openxmlformats.org/officeDocument/2006/relationships/hyperlink" Target="https://bhuvan-app3.nrsc.gov.in/isroeodatadownloadutility/nices_thumb/pblh/PBLH" TargetMode="External"/><Relationship Id="rId8" Type="http://schemas.openxmlformats.org/officeDocument/2006/relationships/hyperlink" Target="https://bhuvan-app3.nrsc.gov.in/isroeodatadownloadutility/nices_thumb/pblh/PBLH" TargetMode="External"/><Relationship Id="rId144" Type="http://schemas.openxmlformats.org/officeDocument/2006/relationships/hyperlink" Target="https://bhuvan-app3.nrsc.gov.in/isroeodatadownloadutility/nices_thumb/pblh/PBLH" TargetMode="External"/><Relationship Id="rId265" Type="http://schemas.openxmlformats.org/officeDocument/2006/relationships/hyperlink" Target="https://bhuvan-app3.nrsc.gov.in/isroeodatadownloadutility/nices_thumb/pblh/PBLH" TargetMode="External"/><Relationship Id="rId73" Type="http://schemas.openxmlformats.org/officeDocument/2006/relationships/hyperlink" Target="https://bhuvan-app3.nrsc.gov.in/isroeodatadownloadutility/nices_thumb/pblh/PBLH" TargetMode="External"/><Relationship Id="rId72" Type="http://schemas.openxmlformats.org/officeDocument/2006/relationships/hyperlink" Target="https://bhuvan-app3.nrsc.gov.in/isroeodatadownloadutility/nices_thumb/pblh/PBLH" TargetMode="External"/><Relationship Id="rId75" Type="http://schemas.openxmlformats.org/officeDocument/2006/relationships/hyperlink" Target="https://bhuvan-app3.nrsc.gov.in/isroeodatadownloadutility/nices_thumb/pblh/PBLH" TargetMode="External"/><Relationship Id="rId74" Type="http://schemas.openxmlformats.org/officeDocument/2006/relationships/hyperlink" Target="https://bhuvan-app3.nrsc.gov.in/isroeodatadownloadutility/nices_thumb/pblh/PBLH" TargetMode="External"/><Relationship Id="rId77" Type="http://schemas.openxmlformats.org/officeDocument/2006/relationships/hyperlink" Target="https://bhuvan-app3.nrsc.gov.in/isroeodatadownloadutility/nices_thumb/pblh/PBLH" TargetMode="External"/><Relationship Id="rId260" Type="http://schemas.openxmlformats.org/officeDocument/2006/relationships/hyperlink" Target="https://bhuvan-app3.nrsc.gov.in/isroeodatadownloadutility/nices_thumb/pblh/PBLH" TargetMode="External"/><Relationship Id="rId76" Type="http://schemas.openxmlformats.org/officeDocument/2006/relationships/hyperlink" Target="https://bhuvan-app3.nrsc.gov.in/isroeodatadownloadutility/nices_thumb/pblh/PBLH" TargetMode="External"/><Relationship Id="rId79" Type="http://schemas.openxmlformats.org/officeDocument/2006/relationships/hyperlink" Target="https://bhuvan-app3.nrsc.gov.in/isroeodatadownloadutility/nices_thumb/pblh/PBLH" TargetMode="External"/><Relationship Id="rId78" Type="http://schemas.openxmlformats.org/officeDocument/2006/relationships/hyperlink" Target="https://bhuvan-app3.nrsc.gov.in/isroeodatadownloadutility/nices_thumb/pblh/PBLH" TargetMode="External"/><Relationship Id="rId71" Type="http://schemas.openxmlformats.org/officeDocument/2006/relationships/hyperlink" Target="https://bhuvan-app3.nrsc.gov.in/isroeodatadownloadutility/nices_thumb/pblh/PBLH" TargetMode="External"/><Relationship Id="rId70" Type="http://schemas.openxmlformats.org/officeDocument/2006/relationships/hyperlink" Target="https://bhuvan-app3.nrsc.gov.in/isroeodatadownloadutility/nices_thumb/pblh/PBLH" TargetMode="External"/><Relationship Id="rId139" Type="http://schemas.openxmlformats.org/officeDocument/2006/relationships/hyperlink" Target="https://bhuvan-app3.nrsc.gov.in/isroeodatadownloadutility/nices_thumb/pblh/PBLH" TargetMode="External"/><Relationship Id="rId138" Type="http://schemas.openxmlformats.org/officeDocument/2006/relationships/hyperlink" Target="https://bhuvan-app3.nrsc.gov.in/isroeodatadownloadutility/nices_thumb/pblh/PBLH" TargetMode="External"/><Relationship Id="rId259" Type="http://schemas.openxmlformats.org/officeDocument/2006/relationships/hyperlink" Target="https://bhuvan-app3.nrsc.gov.in/isroeodatadownloadutility/nices_thumb/pblh/PBLH" TargetMode="External"/><Relationship Id="rId137" Type="http://schemas.openxmlformats.org/officeDocument/2006/relationships/hyperlink" Target="https://bhuvan-app3.nrsc.gov.in/isroeodatadownloadutility/nices_thumb/pblh/PBLH" TargetMode="External"/><Relationship Id="rId258" Type="http://schemas.openxmlformats.org/officeDocument/2006/relationships/hyperlink" Target="https://bhuvan-app3.nrsc.gov.in/isroeodatadownloadutility/nices_thumb/pblh/PBLH" TargetMode="External"/><Relationship Id="rId132" Type="http://schemas.openxmlformats.org/officeDocument/2006/relationships/hyperlink" Target="https://bhuvan-app3.nrsc.gov.in/isroeodatadownloadutility/nices_thumb/pblh/PBLH" TargetMode="External"/><Relationship Id="rId253" Type="http://schemas.openxmlformats.org/officeDocument/2006/relationships/hyperlink" Target="https://bhuvan-app3.nrsc.gov.in/isroeodatadownloadutility/nices_thumb/pblh/PBLH" TargetMode="External"/><Relationship Id="rId131" Type="http://schemas.openxmlformats.org/officeDocument/2006/relationships/hyperlink" Target="https://bhuvan-app3.nrsc.gov.in/isroeodatadownloadutility/nices_thumb/pblh/PBLH" TargetMode="External"/><Relationship Id="rId252" Type="http://schemas.openxmlformats.org/officeDocument/2006/relationships/hyperlink" Target="https://bhuvan-app3.nrsc.gov.in/isroeodatadownloadutility/nices_thumb/pblh/PBLH" TargetMode="External"/><Relationship Id="rId130" Type="http://schemas.openxmlformats.org/officeDocument/2006/relationships/hyperlink" Target="https://bhuvan-app3.nrsc.gov.in/isroeodatadownloadutility/nices_thumb/pblh/PBLH" TargetMode="External"/><Relationship Id="rId251" Type="http://schemas.openxmlformats.org/officeDocument/2006/relationships/hyperlink" Target="https://bhuvan-app3.nrsc.gov.in/isroeodatadownloadutility/nices_thumb/pblh/PBLH" TargetMode="External"/><Relationship Id="rId250" Type="http://schemas.openxmlformats.org/officeDocument/2006/relationships/hyperlink" Target="https://bhuvan-app3.nrsc.gov.in/isroeodatadownloadutility/nices_thumb/pblh/PBLH" TargetMode="External"/><Relationship Id="rId136" Type="http://schemas.openxmlformats.org/officeDocument/2006/relationships/hyperlink" Target="https://bhuvan-app3.nrsc.gov.in/isroeodatadownloadutility/nices_thumb/pblh/PBLH" TargetMode="External"/><Relationship Id="rId257" Type="http://schemas.openxmlformats.org/officeDocument/2006/relationships/hyperlink" Target="https://bhuvan-app3.nrsc.gov.in/isroeodatadownloadutility/nices_thumb/pblh/PBLH" TargetMode="External"/><Relationship Id="rId135" Type="http://schemas.openxmlformats.org/officeDocument/2006/relationships/hyperlink" Target="https://bhuvan-app3.nrsc.gov.in/isroeodatadownloadutility/nices_thumb/pblh/PBLH" TargetMode="External"/><Relationship Id="rId256" Type="http://schemas.openxmlformats.org/officeDocument/2006/relationships/hyperlink" Target="https://bhuvan-app3.nrsc.gov.in/isroeodatadownloadutility/nices_thumb/pblh/PBLH" TargetMode="External"/><Relationship Id="rId134" Type="http://schemas.openxmlformats.org/officeDocument/2006/relationships/hyperlink" Target="https://bhuvan-app3.nrsc.gov.in/isroeodatadownloadutility/nices_thumb/pblh/PBLH" TargetMode="External"/><Relationship Id="rId255" Type="http://schemas.openxmlformats.org/officeDocument/2006/relationships/hyperlink" Target="https://bhuvan-app3.nrsc.gov.in/isroeodatadownloadutility/nices_thumb/pblh/PBLH" TargetMode="External"/><Relationship Id="rId133" Type="http://schemas.openxmlformats.org/officeDocument/2006/relationships/hyperlink" Target="https://bhuvan-app3.nrsc.gov.in/isroeodatadownloadutility/nices_thumb/pblh/PBLH" TargetMode="External"/><Relationship Id="rId254" Type="http://schemas.openxmlformats.org/officeDocument/2006/relationships/hyperlink" Target="https://bhuvan-app3.nrsc.gov.in/isroeodatadownloadutility/nices_thumb/pblh/PBLH" TargetMode="External"/><Relationship Id="rId62" Type="http://schemas.openxmlformats.org/officeDocument/2006/relationships/hyperlink" Target="https://bhuvan-app3.nrsc.gov.in/isroeodatadownloadutility/nices_thumb/pblh/PBLH" TargetMode="External"/><Relationship Id="rId61" Type="http://schemas.openxmlformats.org/officeDocument/2006/relationships/hyperlink" Target="https://bhuvan-app3.nrsc.gov.in/isroeodatadownloadutility/nices_thumb/pblh/PBLH" TargetMode="External"/><Relationship Id="rId64" Type="http://schemas.openxmlformats.org/officeDocument/2006/relationships/hyperlink" Target="https://bhuvan-app3.nrsc.gov.in/isroeodatadownloadutility/nices_thumb/pblh/PBLH" TargetMode="External"/><Relationship Id="rId63" Type="http://schemas.openxmlformats.org/officeDocument/2006/relationships/hyperlink" Target="https://bhuvan-app3.nrsc.gov.in/isroeodatadownloadutility/nices_thumb/pblh/PBLH" TargetMode="External"/><Relationship Id="rId66" Type="http://schemas.openxmlformats.org/officeDocument/2006/relationships/hyperlink" Target="https://bhuvan-app3.nrsc.gov.in/isroeodatadownloadutility/nices_thumb/pblh/PBLH" TargetMode="External"/><Relationship Id="rId172" Type="http://schemas.openxmlformats.org/officeDocument/2006/relationships/hyperlink" Target="https://bhuvan-app3.nrsc.gov.in/isroeodatadownloadutility/nices_thumb/pblh/PBLH" TargetMode="External"/><Relationship Id="rId293" Type="http://schemas.openxmlformats.org/officeDocument/2006/relationships/hyperlink" Target="https://bhuvan-app3.nrsc.gov.in/isroeodatadownloadutility/nices_thumb/pblh/PBLH" TargetMode="External"/><Relationship Id="rId65" Type="http://schemas.openxmlformats.org/officeDocument/2006/relationships/hyperlink" Target="https://bhuvan-app3.nrsc.gov.in/isroeodatadownloadutility/nices_thumb/pblh/PBLH" TargetMode="External"/><Relationship Id="rId171" Type="http://schemas.openxmlformats.org/officeDocument/2006/relationships/hyperlink" Target="https://bhuvan-app3.nrsc.gov.in/isroeodatadownloadutility/nices_thumb/pblh/PBLH" TargetMode="External"/><Relationship Id="rId292" Type="http://schemas.openxmlformats.org/officeDocument/2006/relationships/hyperlink" Target="https://bhuvan-app3.nrsc.gov.in/isroeodatadownloadutility/nices_thumb/pblh/PBLH" TargetMode="External"/><Relationship Id="rId68" Type="http://schemas.openxmlformats.org/officeDocument/2006/relationships/hyperlink" Target="https://bhuvan-app3.nrsc.gov.in/isroeodatadownloadutility/nices_thumb/pblh/PBLH" TargetMode="External"/><Relationship Id="rId170" Type="http://schemas.openxmlformats.org/officeDocument/2006/relationships/hyperlink" Target="https://bhuvan-app3.nrsc.gov.in/isroeodatadownloadutility/nices_thumb/pblh/PBLH" TargetMode="External"/><Relationship Id="rId291" Type="http://schemas.openxmlformats.org/officeDocument/2006/relationships/hyperlink" Target="https://bhuvan-app3.nrsc.gov.in/isroeodatadownloadutility/nices_thumb/pblh/PBLH" TargetMode="External"/><Relationship Id="rId67" Type="http://schemas.openxmlformats.org/officeDocument/2006/relationships/hyperlink" Target="https://bhuvan-app3.nrsc.gov.in/isroeodatadownloadutility/nices_thumb/pblh/PBLH" TargetMode="External"/><Relationship Id="rId290" Type="http://schemas.openxmlformats.org/officeDocument/2006/relationships/hyperlink" Target="https://bhuvan-app3.nrsc.gov.in/isroeodatadownloadutility/nices_thumb/pblh/PBLH" TargetMode="External"/><Relationship Id="rId60" Type="http://schemas.openxmlformats.org/officeDocument/2006/relationships/hyperlink" Target="https://bhuvan-app3.nrsc.gov.in/isroeodatadownloadutility/nices_thumb/pblh/PBLH" TargetMode="External"/><Relationship Id="rId165" Type="http://schemas.openxmlformats.org/officeDocument/2006/relationships/hyperlink" Target="https://bhuvan-app3.nrsc.gov.in/isroeodatadownloadutility/nices_thumb/pblh/PBLH" TargetMode="External"/><Relationship Id="rId286" Type="http://schemas.openxmlformats.org/officeDocument/2006/relationships/hyperlink" Target="https://bhuvan-app3.nrsc.gov.in/isroeodatadownloadutility/nices_thumb/pblh/PBLH" TargetMode="External"/><Relationship Id="rId69" Type="http://schemas.openxmlformats.org/officeDocument/2006/relationships/hyperlink" Target="https://bhuvan-app3.nrsc.gov.in/isroeodatadownloadutility/nices_thumb/pblh/PBLH" TargetMode="External"/><Relationship Id="rId164" Type="http://schemas.openxmlformats.org/officeDocument/2006/relationships/hyperlink" Target="https://bhuvan-app3.nrsc.gov.in/isroeodatadownloadutility/nices_thumb/pblh/PBLH" TargetMode="External"/><Relationship Id="rId285" Type="http://schemas.openxmlformats.org/officeDocument/2006/relationships/hyperlink" Target="https://bhuvan-app3.nrsc.gov.in/isroeodatadownloadutility/nices_thumb/pblh/PBLH" TargetMode="External"/><Relationship Id="rId163" Type="http://schemas.openxmlformats.org/officeDocument/2006/relationships/hyperlink" Target="https://bhuvan-app3.nrsc.gov.in/isroeodatadownloadutility/nices_thumb/pblh/PBLH" TargetMode="External"/><Relationship Id="rId284" Type="http://schemas.openxmlformats.org/officeDocument/2006/relationships/hyperlink" Target="https://bhuvan-app3.nrsc.gov.in/isroeodatadownloadutility/nices_thumb/pblh/PBLH" TargetMode="External"/><Relationship Id="rId162" Type="http://schemas.openxmlformats.org/officeDocument/2006/relationships/hyperlink" Target="https://bhuvan-app3.nrsc.gov.in/isroeodatadownloadutility/nices_thumb/pblh/PBLH" TargetMode="External"/><Relationship Id="rId283" Type="http://schemas.openxmlformats.org/officeDocument/2006/relationships/hyperlink" Target="https://bhuvan-app3.nrsc.gov.in/isroeodatadownloadutility/nices_thumb/pblh/PBLH" TargetMode="External"/><Relationship Id="rId169" Type="http://schemas.openxmlformats.org/officeDocument/2006/relationships/hyperlink" Target="https://bhuvan-app3.nrsc.gov.in/isroeodatadownloadutility/nices_thumb/pblh/PBLH" TargetMode="External"/><Relationship Id="rId168" Type="http://schemas.openxmlformats.org/officeDocument/2006/relationships/hyperlink" Target="https://bhuvan-app3.nrsc.gov.in/isroeodatadownloadutility/nices_thumb/pblh/PBLH" TargetMode="External"/><Relationship Id="rId289" Type="http://schemas.openxmlformats.org/officeDocument/2006/relationships/hyperlink" Target="https://bhuvan-app3.nrsc.gov.in/isroeodatadownloadutility/nices_thumb/pblh/PBLH" TargetMode="External"/><Relationship Id="rId167" Type="http://schemas.openxmlformats.org/officeDocument/2006/relationships/hyperlink" Target="https://bhuvan-app3.nrsc.gov.in/isroeodatadownloadutility/nices_thumb/pblh/PBLH" TargetMode="External"/><Relationship Id="rId288" Type="http://schemas.openxmlformats.org/officeDocument/2006/relationships/hyperlink" Target="https://bhuvan-app3.nrsc.gov.in/isroeodatadownloadutility/nices_thumb/pblh/PBLH" TargetMode="External"/><Relationship Id="rId166" Type="http://schemas.openxmlformats.org/officeDocument/2006/relationships/hyperlink" Target="https://bhuvan-app3.nrsc.gov.in/isroeodatadownloadutility/nices_thumb/pblh/PBLH" TargetMode="External"/><Relationship Id="rId287" Type="http://schemas.openxmlformats.org/officeDocument/2006/relationships/hyperlink" Target="https://bhuvan-app3.nrsc.gov.in/isroeodatadownloadutility/nices_thumb/pblh/PBLH" TargetMode="External"/><Relationship Id="rId51" Type="http://schemas.openxmlformats.org/officeDocument/2006/relationships/hyperlink" Target="https://bhuvan-app3.nrsc.gov.in/isroeodatadownloadutility/nices_thumb/pblh/PBLH" TargetMode="External"/><Relationship Id="rId50" Type="http://schemas.openxmlformats.org/officeDocument/2006/relationships/hyperlink" Target="https://bhuvan-app3.nrsc.gov.in/isroeodatadownloadutility/nices_thumb/pblh/PBLH" TargetMode="External"/><Relationship Id="rId53" Type="http://schemas.openxmlformats.org/officeDocument/2006/relationships/hyperlink" Target="https://bhuvan-app3.nrsc.gov.in/isroeodatadownloadutility/nices_thumb/pblh/PBLH" TargetMode="External"/><Relationship Id="rId52" Type="http://schemas.openxmlformats.org/officeDocument/2006/relationships/hyperlink" Target="https://bhuvan-app3.nrsc.gov.in/isroeodatadownloadutility/nices_thumb/pblh/PBLH" TargetMode="External"/><Relationship Id="rId55" Type="http://schemas.openxmlformats.org/officeDocument/2006/relationships/hyperlink" Target="https://bhuvan-app3.nrsc.gov.in/isroeodatadownloadutility/nices_thumb/pblh/PBLH" TargetMode="External"/><Relationship Id="rId161" Type="http://schemas.openxmlformats.org/officeDocument/2006/relationships/hyperlink" Target="https://bhuvan-app3.nrsc.gov.in/isroeodatadownloadutility/nices_thumb/pblh/PBLH" TargetMode="External"/><Relationship Id="rId282" Type="http://schemas.openxmlformats.org/officeDocument/2006/relationships/hyperlink" Target="https://bhuvan-app3.nrsc.gov.in/isroeodatadownloadutility/nices_thumb/pblh/PBLH" TargetMode="External"/><Relationship Id="rId54" Type="http://schemas.openxmlformats.org/officeDocument/2006/relationships/hyperlink" Target="https://bhuvan-app3.nrsc.gov.in/isroeodatadownloadutility/nices_thumb/pblh/PBLH" TargetMode="External"/><Relationship Id="rId160" Type="http://schemas.openxmlformats.org/officeDocument/2006/relationships/hyperlink" Target="https://bhuvan-app3.nrsc.gov.in/isroeodatadownloadutility/nices_thumb/pblh/PBLH" TargetMode="External"/><Relationship Id="rId281" Type="http://schemas.openxmlformats.org/officeDocument/2006/relationships/hyperlink" Target="https://bhuvan-app3.nrsc.gov.in/isroeodatadownloadutility/nices_thumb/pblh/PBLH" TargetMode="External"/><Relationship Id="rId57" Type="http://schemas.openxmlformats.org/officeDocument/2006/relationships/hyperlink" Target="https://bhuvan-app3.nrsc.gov.in/isroeodatadownloadutility/nices_thumb/pblh/PBLH" TargetMode="External"/><Relationship Id="rId280" Type="http://schemas.openxmlformats.org/officeDocument/2006/relationships/hyperlink" Target="https://bhuvan-app3.nrsc.gov.in/isroeodatadownloadutility/nices_thumb/pblh/PBLH" TargetMode="External"/><Relationship Id="rId56" Type="http://schemas.openxmlformats.org/officeDocument/2006/relationships/hyperlink" Target="https://bhuvan-app3.nrsc.gov.in/isroeodatadownloadutility/nices_thumb/pblh/PBLH" TargetMode="External"/><Relationship Id="rId159" Type="http://schemas.openxmlformats.org/officeDocument/2006/relationships/hyperlink" Target="https://bhuvan-app3.nrsc.gov.in/isroeodatadownloadutility/nices_thumb/pblh/PBLH" TargetMode="External"/><Relationship Id="rId59" Type="http://schemas.openxmlformats.org/officeDocument/2006/relationships/hyperlink" Target="https://bhuvan-app3.nrsc.gov.in/isroeodatadownloadutility/nices_thumb/pblh/PBLH" TargetMode="External"/><Relationship Id="rId154" Type="http://schemas.openxmlformats.org/officeDocument/2006/relationships/hyperlink" Target="https://bhuvan-app3.nrsc.gov.in/isroeodatadownloadutility/nices_thumb/pblh/PBLH" TargetMode="External"/><Relationship Id="rId275" Type="http://schemas.openxmlformats.org/officeDocument/2006/relationships/hyperlink" Target="https://bhuvan-app3.nrsc.gov.in/isroeodatadownloadutility/nices_thumb/pblh/PBLH" TargetMode="External"/><Relationship Id="rId58" Type="http://schemas.openxmlformats.org/officeDocument/2006/relationships/hyperlink" Target="https://bhuvan-app3.nrsc.gov.in/isroeodatadownloadutility/nices_thumb/pblh/PBLH" TargetMode="External"/><Relationship Id="rId153" Type="http://schemas.openxmlformats.org/officeDocument/2006/relationships/hyperlink" Target="https://bhuvan-app3.nrsc.gov.in/isroeodatadownloadutility/nices_thumb/pblh/PBLH" TargetMode="External"/><Relationship Id="rId274" Type="http://schemas.openxmlformats.org/officeDocument/2006/relationships/hyperlink" Target="https://bhuvan-app3.nrsc.gov.in/isroeodatadownloadutility/nices_thumb/pblh/PBLH" TargetMode="External"/><Relationship Id="rId152" Type="http://schemas.openxmlformats.org/officeDocument/2006/relationships/hyperlink" Target="https://bhuvan-app3.nrsc.gov.in/isroeodatadownloadutility/nices_thumb/pblh/PBLH" TargetMode="External"/><Relationship Id="rId273" Type="http://schemas.openxmlformats.org/officeDocument/2006/relationships/hyperlink" Target="https://bhuvan-app3.nrsc.gov.in/isroeodatadownloadutility/nices_thumb/pblh/PBLH" TargetMode="External"/><Relationship Id="rId151" Type="http://schemas.openxmlformats.org/officeDocument/2006/relationships/hyperlink" Target="https://bhuvan-app3.nrsc.gov.in/isroeodatadownloadutility/nices_thumb/pblh/PBLH" TargetMode="External"/><Relationship Id="rId272" Type="http://schemas.openxmlformats.org/officeDocument/2006/relationships/hyperlink" Target="https://bhuvan-app3.nrsc.gov.in/isroeodatadownloadutility/nices_thumb/pblh/PBLH" TargetMode="External"/><Relationship Id="rId158" Type="http://schemas.openxmlformats.org/officeDocument/2006/relationships/hyperlink" Target="https://bhuvan-app3.nrsc.gov.in/isroeodatadownloadutility/nices_thumb/pblh/PBLH" TargetMode="External"/><Relationship Id="rId279" Type="http://schemas.openxmlformats.org/officeDocument/2006/relationships/hyperlink" Target="https://bhuvan-app3.nrsc.gov.in/isroeodatadownloadutility/nices_thumb/pblh/PBLH" TargetMode="External"/><Relationship Id="rId157" Type="http://schemas.openxmlformats.org/officeDocument/2006/relationships/hyperlink" Target="https://bhuvan-app3.nrsc.gov.in/isroeodatadownloadutility/nices_thumb/pblh/PBLH" TargetMode="External"/><Relationship Id="rId278" Type="http://schemas.openxmlformats.org/officeDocument/2006/relationships/hyperlink" Target="https://bhuvan-app3.nrsc.gov.in/isroeodatadownloadutility/nices_thumb/pblh/PBLH" TargetMode="External"/><Relationship Id="rId156" Type="http://schemas.openxmlformats.org/officeDocument/2006/relationships/hyperlink" Target="https://bhuvan-app3.nrsc.gov.in/isroeodatadownloadutility/nices_thumb/pblh/PBLH" TargetMode="External"/><Relationship Id="rId277" Type="http://schemas.openxmlformats.org/officeDocument/2006/relationships/hyperlink" Target="https://bhuvan-app3.nrsc.gov.in/isroeodatadownloadutility/nices_thumb/pblh/PBLH" TargetMode="External"/><Relationship Id="rId155" Type="http://schemas.openxmlformats.org/officeDocument/2006/relationships/hyperlink" Target="https://bhuvan-app3.nrsc.gov.in/isroeodatadownloadutility/nices_thumb/pblh/PBLH" TargetMode="External"/><Relationship Id="rId276" Type="http://schemas.openxmlformats.org/officeDocument/2006/relationships/hyperlink" Target="https://bhuvan-app3.nrsc.gov.in/isroeodatadownloadutility/nices_thumb/pblh/PBLH" TargetMode="External"/><Relationship Id="rId107" Type="http://schemas.openxmlformats.org/officeDocument/2006/relationships/hyperlink" Target="https://bhuvan-app3.nrsc.gov.in/isroeodatadownloadutility/nices_thumb/pblh/PBLH" TargetMode="External"/><Relationship Id="rId228" Type="http://schemas.openxmlformats.org/officeDocument/2006/relationships/hyperlink" Target="https://bhuvan-app3.nrsc.gov.in/isroeodatadownloadutility/nices_thumb/pblh/PBLH" TargetMode="External"/><Relationship Id="rId349" Type="http://schemas.openxmlformats.org/officeDocument/2006/relationships/hyperlink" Target="https://bhuvan-app3.nrsc.gov.in/isroeodatadownloadutility/nices_thumb/pblh/PBLH" TargetMode="External"/><Relationship Id="rId106" Type="http://schemas.openxmlformats.org/officeDocument/2006/relationships/hyperlink" Target="https://bhuvan-app3.nrsc.gov.in/isroeodatadownloadutility/nices_thumb/pblh/PBLH" TargetMode="External"/><Relationship Id="rId227" Type="http://schemas.openxmlformats.org/officeDocument/2006/relationships/hyperlink" Target="https://bhuvan-app3.nrsc.gov.in/isroeodatadownloadutility/nices_thumb/pblh/PBLH" TargetMode="External"/><Relationship Id="rId348" Type="http://schemas.openxmlformats.org/officeDocument/2006/relationships/hyperlink" Target="https://bhuvan-app3.nrsc.gov.in/isroeodatadownloadutility/nices_thumb/pblh/PBLH" TargetMode="External"/><Relationship Id="rId105" Type="http://schemas.openxmlformats.org/officeDocument/2006/relationships/hyperlink" Target="https://bhuvan-app3.nrsc.gov.in/isroeodatadownloadutility/nices_thumb/pblh/PBLH" TargetMode="External"/><Relationship Id="rId226" Type="http://schemas.openxmlformats.org/officeDocument/2006/relationships/hyperlink" Target="https://bhuvan-app3.nrsc.gov.in/isroeodatadownloadutility/nices_thumb/pblh/PBLH" TargetMode="External"/><Relationship Id="rId347" Type="http://schemas.openxmlformats.org/officeDocument/2006/relationships/hyperlink" Target="https://bhuvan-app3.nrsc.gov.in/isroeodatadownloadutility/nices_thumb/pblh/PBLH" TargetMode="External"/><Relationship Id="rId104" Type="http://schemas.openxmlformats.org/officeDocument/2006/relationships/hyperlink" Target="https://bhuvan-app3.nrsc.gov.in/isroeodatadownloadutility/nices_thumb/pblh/PBLH" TargetMode="External"/><Relationship Id="rId225" Type="http://schemas.openxmlformats.org/officeDocument/2006/relationships/hyperlink" Target="https://bhuvan-app3.nrsc.gov.in/isroeodatadownloadutility/nices_thumb/pblh/PBLH" TargetMode="External"/><Relationship Id="rId346" Type="http://schemas.openxmlformats.org/officeDocument/2006/relationships/hyperlink" Target="https://bhuvan-app3.nrsc.gov.in/isroeodatadownloadutility/nices_thumb/pblh/PBLH" TargetMode="External"/><Relationship Id="rId109" Type="http://schemas.openxmlformats.org/officeDocument/2006/relationships/hyperlink" Target="https://bhuvan-app3.nrsc.gov.in/isroeodatadownloadutility/nices_thumb/pblh/PBLH" TargetMode="External"/><Relationship Id="rId108" Type="http://schemas.openxmlformats.org/officeDocument/2006/relationships/hyperlink" Target="https://bhuvan-app3.nrsc.gov.in/isroeodatadownloadutility/nices_thumb/pblh/PBLH" TargetMode="External"/><Relationship Id="rId229" Type="http://schemas.openxmlformats.org/officeDocument/2006/relationships/hyperlink" Target="https://bhuvan-app3.nrsc.gov.in/isroeodatadownloadutility/nices_thumb/pblh/PBLH" TargetMode="External"/><Relationship Id="rId220" Type="http://schemas.openxmlformats.org/officeDocument/2006/relationships/hyperlink" Target="https://bhuvan-app3.nrsc.gov.in/isroeodatadownloadutility/nices_thumb/pblh/PBLH" TargetMode="External"/><Relationship Id="rId341" Type="http://schemas.openxmlformats.org/officeDocument/2006/relationships/hyperlink" Target="https://bhuvan-app3.nrsc.gov.in/isroeodatadownloadutility/nices_thumb/pblh/PBLH" TargetMode="External"/><Relationship Id="rId340" Type="http://schemas.openxmlformats.org/officeDocument/2006/relationships/hyperlink" Target="https://bhuvan-app3.nrsc.gov.in/isroeodatadownloadutility/nices_thumb/pblh/PBLH" TargetMode="External"/><Relationship Id="rId103" Type="http://schemas.openxmlformats.org/officeDocument/2006/relationships/hyperlink" Target="https://bhuvan-app3.nrsc.gov.in/isroeodatadownloadutility/nices_thumb/pblh/PBLH" TargetMode="External"/><Relationship Id="rId224" Type="http://schemas.openxmlformats.org/officeDocument/2006/relationships/hyperlink" Target="https://bhuvan-app3.nrsc.gov.in/isroeodatadownloadutility/nices_thumb/pblh/PBLH" TargetMode="External"/><Relationship Id="rId345" Type="http://schemas.openxmlformats.org/officeDocument/2006/relationships/hyperlink" Target="https://bhuvan-app3.nrsc.gov.in/isroeodatadownloadutility/nices_thumb/pblh/PBLH" TargetMode="External"/><Relationship Id="rId102" Type="http://schemas.openxmlformats.org/officeDocument/2006/relationships/hyperlink" Target="https://bhuvan-app3.nrsc.gov.in/isroeodatadownloadutility/nices_thumb/pblh/PBLH" TargetMode="External"/><Relationship Id="rId223" Type="http://schemas.openxmlformats.org/officeDocument/2006/relationships/hyperlink" Target="https://bhuvan-app3.nrsc.gov.in/isroeodatadownloadutility/nices_thumb/pblh/PBLH" TargetMode="External"/><Relationship Id="rId344" Type="http://schemas.openxmlformats.org/officeDocument/2006/relationships/hyperlink" Target="https://bhuvan-app3.nrsc.gov.in/isroeodatadownloadutility/nices_thumb/pblh/PBLH" TargetMode="External"/><Relationship Id="rId101" Type="http://schemas.openxmlformats.org/officeDocument/2006/relationships/hyperlink" Target="https://bhuvan-app3.nrsc.gov.in/isroeodatadownloadutility/nices_thumb/pblh/PBLH" TargetMode="External"/><Relationship Id="rId222" Type="http://schemas.openxmlformats.org/officeDocument/2006/relationships/hyperlink" Target="https://bhuvan-app3.nrsc.gov.in/isroeodatadownloadutility/nices_thumb/pblh/PBLH" TargetMode="External"/><Relationship Id="rId343" Type="http://schemas.openxmlformats.org/officeDocument/2006/relationships/hyperlink" Target="https://bhuvan-app3.nrsc.gov.in/isroeodatadownloadutility/nices_thumb/pblh/PBLH" TargetMode="External"/><Relationship Id="rId100" Type="http://schemas.openxmlformats.org/officeDocument/2006/relationships/hyperlink" Target="https://bhuvan-app3.nrsc.gov.in/isroeodatadownloadutility/nices_thumb/pblh/PBLH" TargetMode="External"/><Relationship Id="rId221" Type="http://schemas.openxmlformats.org/officeDocument/2006/relationships/hyperlink" Target="https://bhuvan-app3.nrsc.gov.in/isroeodatadownloadutility/nices_thumb/pblh/PBLH" TargetMode="External"/><Relationship Id="rId342" Type="http://schemas.openxmlformats.org/officeDocument/2006/relationships/hyperlink" Target="https://bhuvan-app3.nrsc.gov.in/isroeodatadownloadutility/nices_thumb/pblh/PBLH" TargetMode="External"/><Relationship Id="rId217" Type="http://schemas.openxmlformats.org/officeDocument/2006/relationships/hyperlink" Target="https://bhuvan-app3.nrsc.gov.in/isroeodatadownloadutility/nices_thumb/pblh/PBLH" TargetMode="External"/><Relationship Id="rId338" Type="http://schemas.openxmlformats.org/officeDocument/2006/relationships/hyperlink" Target="https://bhuvan-app3.nrsc.gov.in/isroeodatadownloadutility/nices_thumb/pblh/PBLH" TargetMode="External"/><Relationship Id="rId216" Type="http://schemas.openxmlformats.org/officeDocument/2006/relationships/hyperlink" Target="https://bhuvan-app3.nrsc.gov.in/isroeodatadownloadutility/nices_thumb/pblh/PBLH" TargetMode="External"/><Relationship Id="rId337" Type="http://schemas.openxmlformats.org/officeDocument/2006/relationships/hyperlink" Target="https://bhuvan-app3.nrsc.gov.in/isroeodatadownloadutility/nices_thumb/pblh/PBLH" TargetMode="External"/><Relationship Id="rId215" Type="http://schemas.openxmlformats.org/officeDocument/2006/relationships/hyperlink" Target="https://bhuvan-app3.nrsc.gov.in/isroeodatadownloadutility/nices_thumb/pblh/PBLH" TargetMode="External"/><Relationship Id="rId336" Type="http://schemas.openxmlformats.org/officeDocument/2006/relationships/hyperlink" Target="https://bhuvan-app3.nrsc.gov.in/isroeodatadownloadutility/nices_thumb/pblh/PBLH" TargetMode="External"/><Relationship Id="rId214" Type="http://schemas.openxmlformats.org/officeDocument/2006/relationships/hyperlink" Target="https://bhuvan-app3.nrsc.gov.in/isroeodatadownloadutility/nices_thumb/pblh/PBLH" TargetMode="External"/><Relationship Id="rId335" Type="http://schemas.openxmlformats.org/officeDocument/2006/relationships/hyperlink" Target="https://bhuvan-app3.nrsc.gov.in/isroeodatadownloadutility/nices_thumb/pblh/PBLH" TargetMode="External"/><Relationship Id="rId219" Type="http://schemas.openxmlformats.org/officeDocument/2006/relationships/hyperlink" Target="https://bhuvan-app3.nrsc.gov.in/isroeodatadownloadutility/nices_thumb/pblh/PBLH" TargetMode="External"/><Relationship Id="rId218" Type="http://schemas.openxmlformats.org/officeDocument/2006/relationships/hyperlink" Target="https://bhuvan-app3.nrsc.gov.in/isroeodatadownloadutility/nices_thumb/pblh/PBLH" TargetMode="External"/><Relationship Id="rId339" Type="http://schemas.openxmlformats.org/officeDocument/2006/relationships/hyperlink" Target="https://bhuvan-app3.nrsc.gov.in/isroeodatadownloadutility/nices_thumb/pblh/PBLH" TargetMode="External"/><Relationship Id="rId330" Type="http://schemas.openxmlformats.org/officeDocument/2006/relationships/hyperlink" Target="https://bhuvan-app3.nrsc.gov.in/isroeodatadownloadutility/nices_thumb/pblh/PBLH" TargetMode="External"/><Relationship Id="rId213" Type="http://schemas.openxmlformats.org/officeDocument/2006/relationships/hyperlink" Target="https://bhuvan-app3.nrsc.gov.in/isroeodatadownloadutility/nices_thumb/pblh/PBLH" TargetMode="External"/><Relationship Id="rId334" Type="http://schemas.openxmlformats.org/officeDocument/2006/relationships/hyperlink" Target="https://bhuvan-app3.nrsc.gov.in/isroeodatadownloadutility/nices_thumb/pblh/PBLH" TargetMode="External"/><Relationship Id="rId212" Type="http://schemas.openxmlformats.org/officeDocument/2006/relationships/hyperlink" Target="https://bhuvan-app3.nrsc.gov.in/isroeodatadownloadutility/nices_thumb/pblh/PBLH" TargetMode="External"/><Relationship Id="rId333" Type="http://schemas.openxmlformats.org/officeDocument/2006/relationships/hyperlink" Target="https://bhuvan-app3.nrsc.gov.in/isroeodatadownloadutility/nices_thumb/pblh/PBLH" TargetMode="External"/><Relationship Id="rId211" Type="http://schemas.openxmlformats.org/officeDocument/2006/relationships/hyperlink" Target="https://bhuvan-app3.nrsc.gov.in/isroeodatadownloadutility/nices_thumb/pblh/PBLH" TargetMode="External"/><Relationship Id="rId332" Type="http://schemas.openxmlformats.org/officeDocument/2006/relationships/hyperlink" Target="https://bhuvan-app3.nrsc.gov.in/isroeodatadownloadutility/nices_thumb/pblh/PBLH" TargetMode="External"/><Relationship Id="rId210" Type="http://schemas.openxmlformats.org/officeDocument/2006/relationships/hyperlink" Target="https://bhuvan-app3.nrsc.gov.in/isroeodatadownloadutility/nices_thumb/pblh/PBLH" TargetMode="External"/><Relationship Id="rId331" Type="http://schemas.openxmlformats.org/officeDocument/2006/relationships/hyperlink" Target="https://bhuvan-app3.nrsc.gov.in/isroeodatadownloadutility/nices_thumb/pblh/PBLH" TargetMode="External"/><Relationship Id="rId129" Type="http://schemas.openxmlformats.org/officeDocument/2006/relationships/hyperlink" Target="https://bhuvan-app3.nrsc.gov.in/isroeodatadownloadutility/nices_thumb/pblh/PBLH" TargetMode="External"/><Relationship Id="rId128" Type="http://schemas.openxmlformats.org/officeDocument/2006/relationships/hyperlink" Target="https://bhuvan-app3.nrsc.gov.in/isroeodatadownloadutility/nices_thumb/pblh/PBLH" TargetMode="External"/><Relationship Id="rId249" Type="http://schemas.openxmlformats.org/officeDocument/2006/relationships/hyperlink" Target="https://bhuvan-app3.nrsc.gov.in/isroeodatadownloadutility/nices_thumb/pblh/PBLH" TargetMode="External"/><Relationship Id="rId127" Type="http://schemas.openxmlformats.org/officeDocument/2006/relationships/hyperlink" Target="https://bhuvan-app3.nrsc.gov.in/isroeodatadownloadutility/nices_thumb/pblh/PBLH" TargetMode="External"/><Relationship Id="rId248" Type="http://schemas.openxmlformats.org/officeDocument/2006/relationships/hyperlink" Target="https://bhuvan-app3.nrsc.gov.in/isroeodatadownloadutility/nices_thumb/pblh/PBLH" TargetMode="External"/><Relationship Id="rId126" Type="http://schemas.openxmlformats.org/officeDocument/2006/relationships/hyperlink" Target="https://bhuvan-app3.nrsc.gov.in/isroeodatadownloadutility/nices_thumb/pblh/PBLH" TargetMode="External"/><Relationship Id="rId247" Type="http://schemas.openxmlformats.org/officeDocument/2006/relationships/hyperlink" Target="https://bhuvan-app3.nrsc.gov.in/isroeodatadownloadutility/nices_thumb/pblh/PBLH" TargetMode="External"/><Relationship Id="rId121" Type="http://schemas.openxmlformats.org/officeDocument/2006/relationships/hyperlink" Target="https://bhuvan-app3.nrsc.gov.in/isroeodatadownloadutility/nices_thumb/pblh/PBLH" TargetMode="External"/><Relationship Id="rId242" Type="http://schemas.openxmlformats.org/officeDocument/2006/relationships/hyperlink" Target="https://bhuvan-app3.nrsc.gov.in/isroeodatadownloadutility/nices_thumb/pblh/PBLH" TargetMode="External"/><Relationship Id="rId363" Type="http://schemas.openxmlformats.org/officeDocument/2006/relationships/hyperlink" Target="https://bhuvan-app3.nrsc.gov.in/isroeodatadownloadutility/nices_thumb/pblh/PBLH" TargetMode="External"/><Relationship Id="rId120" Type="http://schemas.openxmlformats.org/officeDocument/2006/relationships/hyperlink" Target="https://bhuvan-app3.nrsc.gov.in/isroeodatadownloadutility/nices_thumb/pblh/PBLH" TargetMode="External"/><Relationship Id="rId241" Type="http://schemas.openxmlformats.org/officeDocument/2006/relationships/hyperlink" Target="https://bhuvan-app3.nrsc.gov.in/isroeodatadownloadutility/nices_thumb/pblh/PBLH" TargetMode="External"/><Relationship Id="rId362" Type="http://schemas.openxmlformats.org/officeDocument/2006/relationships/hyperlink" Target="https://bhuvan-app3.nrsc.gov.in/isroeodatadownloadutility/nices_thumb/pblh/PBLH" TargetMode="External"/><Relationship Id="rId240" Type="http://schemas.openxmlformats.org/officeDocument/2006/relationships/hyperlink" Target="https://bhuvan-app3.nrsc.gov.in/isroeodatadownloadutility/nices_thumb/pblh/PBLH" TargetMode="External"/><Relationship Id="rId361" Type="http://schemas.openxmlformats.org/officeDocument/2006/relationships/hyperlink" Target="https://bhuvan-app3.nrsc.gov.in/isroeodatadownloadutility/nices_thumb/pblh/PBLH" TargetMode="External"/><Relationship Id="rId360" Type="http://schemas.openxmlformats.org/officeDocument/2006/relationships/hyperlink" Target="https://bhuvan-app3.nrsc.gov.in/isroeodatadownloadutility/nices_thumb/pblh/PBLH" TargetMode="External"/><Relationship Id="rId125" Type="http://schemas.openxmlformats.org/officeDocument/2006/relationships/hyperlink" Target="https://bhuvan-app3.nrsc.gov.in/isroeodatadownloadutility/nices_thumb/pblh/PBLH" TargetMode="External"/><Relationship Id="rId246" Type="http://schemas.openxmlformats.org/officeDocument/2006/relationships/hyperlink" Target="https://bhuvan-app3.nrsc.gov.in/isroeodatadownloadutility/nices_thumb/pblh/PBLH" TargetMode="External"/><Relationship Id="rId124" Type="http://schemas.openxmlformats.org/officeDocument/2006/relationships/hyperlink" Target="https://bhuvan-app3.nrsc.gov.in/isroeodatadownloadutility/nices_thumb/pblh/PBLH" TargetMode="External"/><Relationship Id="rId245" Type="http://schemas.openxmlformats.org/officeDocument/2006/relationships/hyperlink" Target="https://bhuvan-app3.nrsc.gov.in/isroeodatadownloadutility/nices_thumb/pblh/PBLH" TargetMode="External"/><Relationship Id="rId366" Type="http://schemas.openxmlformats.org/officeDocument/2006/relationships/drawing" Target="../drawings/drawing4.xml"/><Relationship Id="rId123" Type="http://schemas.openxmlformats.org/officeDocument/2006/relationships/hyperlink" Target="https://bhuvan-app3.nrsc.gov.in/isroeodatadownloadutility/nices_thumb/pblh/PBLH" TargetMode="External"/><Relationship Id="rId244" Type="http://schemas.openxmlformats.org/officeDocument/2006/relationships/hyperlink" Target="https://bhuvan-app3.nrsc.gov.in/isroeodatadownloadutility/nices_thumb/pblh/PBLH" TargetMode="External"/><Relationship Id="rId365" Type="http://schemas.openxmlformats.org/officeDocument/2006/relationships/hyperlink" Target="https://bhuvan-app3.nrsc.gov.in/isroeodatadownloadutility/nices_thumb/pblh/PBLH" TargetMode="External"/><Relationship Id="rId122" Type="http://schemas.openxmlformats.org/officeDocument/2006/relationships/hyperlink" Target="https://bhuvan-app3.nrsc.gov.in/isroeodatadownloadutility/nices_thumb/pblh/PBLH" TargetMode="External"/><Relationship Id="rId243" Type="http://schemas.openxmlformats.org/officeDocument/2006/relationships/hyperlink" Target="https://bhuvan-app3.nrsc.gov.in/isroeodatadownloadutility/nices_thumb/pblh/PBLH" TargetMode="External"/><Relationship Id="rId364" Type="http://schemas.openxmlformats.org/officeDocument/2006/relationships/hyperlink" Target="https://bhuvan-app3.nrsc.gov.in/isroeodatadownloadutility/nices_thumb/pblh/PBLH" TargetMode="External"/><Relationship Id="rId95" Type="http://schemas.openxmlformats.org/officeDocument/2006/relationships/hyperlink" Target="https://bhuvan-app3.nrsc.gov.in/isroeodatadownloadutility/nices_thumb/pblh/PBLH" TargetMode="External"/><Relationship Id="rId94" Type="http://schemas.openxmlformats.org/officeDocument/2006/relationships/hyperlink" Target="https://bhuvan-app3.nrsc.gov.in/isroeodatadownloadutility/nices_thumb/pblh/PBLH" TargetMode="External"/><Relationship Id="rId97" Type="http://schemas.openxmlformats.org/officeDocument/2006/relationships/hyperlink" Target="https://bhuvan-app3.nrsc.gov.in/isroeodatadownloadutility/nices_thumb/pblh/PBLH" TargetMode="External"/><Relationship Id="rId96" Type="http://schemas.openxmlformats.org/officeDocument/2006/relationships/hyperlink" Target="https://bhuvan-app3.nrsc.gov.in/isroeodatadownloadutility/nices_thumb/pblh/PBLH" TargetMode="External"/><Relationship Id="rId99" Type="http://schemas.openxmlformats.org/officeDocument/2006/relationships/hyperlink" Target="https://bhuvan-app3.nrsc.gov.in/isroeodatadownloadutility/nices_thumb/pblh/PBLH" TargetMode="External"/><Relationship Id="rId98" Type="http://schemas.openxmlformats.org/officeDocument/2006/relationships/hyperlink" Target="https://bhuvan-app3.nrsc.gov.in/isroeodatadownloadutility/nices_thumb/pblh/PBLH" TargetMode="External"/><Relationship Id="rId91" Type="http://schemas.openxmlformats.org/officeDocument/2006/relationships/hyperlink" Target="https://bhuvan-app3.nrsc.gov.in/isroeodatadownloadutility/nices_thumb/pblh/PBLH" TargetMode="External"/><Relationship Id="rId90" Type="http://schemas.openxmlformats.org/officeDocument/2006/relationships/hyperlink" Target="https://bhuvan-app3.nrsc.gov.in/isroeodatadownloadutility/nices_thumb/pblh/PBLH" TargetMode="External"/><Relationship Id="rId93" Type="http://schemas.openxmlformats.org/officeDocument/2006/relationships/hyperlink" Target="https://bhuvan-app3.nrsc.gov.in/isroeodatadownloadutility/nices_thumb/pblh/PBLH" TargetMode="External"/><Relationship Id="rId92" Type="http://schemas.openxmlformats.org/officeDocument/2006/relationships/hyperlink" Target="https://bhuvan-app3.nrsc.gov.in/isroeodatadownloadutility/nices_thumb/pblh/PBLH" TargetMode="External"/><Relationship Id="rId118" Type="http://schemas.openxmlformats.org/officeDocument/2006/relationships/hyperlink" Target="https://bhuvan-app3.nrsc.gov.in/isroeodatadownloadutility/nices_thumb/pblh/PBLH" TargetMode="External"/><Relationship Id="rId239" Type="http://schemas.openxmlformats.org/officeDocument/2006/relationships/hyperlink" Target="https://bhuvan-app3.nrsc.gov.in/isroeodatadownloadutility/nices_thumb/pblh/PBLH" TargetMode="External"/><Relationship Id="rId117" Type="http://schemas.openxmlformats.org/officeDocument/2006/relationships/hyperlink" Target="https://bhuvan-app3.nrsc.gov.in/isroeodatadownloadutility/nices_thumb/pblh/PBLH" TargetMode="External"/><Relationship Id="rId238" Type="http://schemas.openxmlformats.org/officeDocument/2006/relationships/hyperlink" Target="https://bhuvan-app3.nrsc.gov.in/isroeodatadownloadutility/nices_thumb/pblh/PBLH" TargetMode="External"/><Relationship Id="rId359" Type="http://schemas.openxmlformats.org/officeDocument/2006/relationships/hyperlink" Target="https://bhuvan-app3.nrsc.gov.in/isroeodatadownloadutility/nices_thumb/pblh/PBLH" TargetMode="External"/><Relationship Id="rId116" Type="http://schemas.openxmlformats.org/officeDocument/2006/relationships/hyperlink" Target="https://bhuvan-app3.nrsc.gov.in/isroeodatadownloadutility/nices_thumb/pblh/PBLH" TargetMode="External"/><Relationship Id="rId237" Type="http://schemas.openxmlformats.org/officeDocument/2006/relationships/hyperlink" Target="https://bhuvan-app3.nrsc.gov.in/isroeodatadownloadutility/nices_thumb/pblh/PBLH" TargetMode="External"/><Relationship Id="rId358" Type="http://schemas.openxmlformats.org/officeDocument/2006/relationships/hyperlink" Target="https://bhuvan-app3.nrsc.gov.in/isroeodatadownloadutility/nices_thumb/pblh/PBLH" TargetMode="External"/><Relationship Id="rId115" Type="http://schemas.openxmlformats.org/officeDocument/2006/relationships/hyperlink" Target="https://bhuvan-app3.nrsc.gov.in/isroeodatadownloadutility/nices_thumb/pblh/PBLH" TargetMode="External"/><Relationship Id="rId236" Type="http://schemas.openxmlformats.org/officeDocument/2006/relationships/hyperlink" Target="https://bhuvan-app3.nrsc.gov.in/isroeodatadownloadutility/nices_thumb/pblh/PBLH" TargetMode="External"/><Relationship Id="rId357" Type="http://schemas.openxmlformats.org/officeDocument/2006/relationships/hyperlink" Target="https://bhuvan-app3.nrsc.gov.in/isroeodatadownloadutility/nices_thumb/pblh/PBLH" TargetMode="External"/><Relationship Id="rId119" Type="http://schemas.openxmlformats.org/officeDocument/2006/relationships/hyperlink" Target="https://bhuvan-app3.nrsc.gov.in/isroeodatadownloadutility/nices_thumb/pblh/PBLH" TargetMode="External"/><Relationship Id="rId110" Type="http://schemas.openxmlformats.org/officeDocument/2006/relationships/hyperlink" Target="https://bhuvan-app3.nrsc.gov.in/isroeodatadownloadutility/nices_thumb/pblh/PBLH" TargetMode="External"/><Relationship Id="rId231" Type="http://schemas.openxmlformats.org/officeDocument/2006/relationships/hyperlink" Target="https://bhuvan-app3.nrsc.gov.in/isroeodatadownloadutility/nices_thumb/pblh/PBLH" TargetMode="External"/><Relationship Id="rId352" Type="http://schemas.openxmlformats.org/officeDocument/2006/relationships/hyperlink" Target="https://bhuvan-app3.nrsc.gov.in/isroeodatadownloadutility/nices_thumb/pblh/PBLH" TargetMode="External"/><Relationship Id="rId230" Type="http://schemas.openxmlformats.org/officeDocument/2006/relationships/hyperlink" Target="https://bhuvan-app3.nrsc.gov.in/isroeodatadownloadutility/nices_thumb/pblh/PBLH" TargetMode="External"/><Relationship Id="rId351" Type="http://schemas.openxmlformats.org/officeDocument/2006/relationships/hyperlink" Target="https://bhuvan-app3.nrsc.gov.in/isroeodatadownloadutility/nices_thumb/pblh/PBLH" TargetMode="External"/><Relationship Id="rId350" Type="http://schemas.openxmlformats.org/officeDocument/2006/relationships/hyperlink" Target="https://bhuvan-app3.nrsc.gov.in/isroeodatadownloadutility/nices_thumb/pblh/PBLH" TargetMode="External"/><Relationship Id="rId114" Type="http://schemas.openxmlformats.org/officeDocument/2006/relationships/hyperlink" Target="https://bhuvan-app3.nrsc.gov.in/isroeodatadownloadutility/nices_thumb/pblh/PBLH" TargetMode="External"/><Relationship Id="rId235" Type="http://schemas.openxmlformats.org/officeDocument/2006/relationships/hyperlink" Target="https://bhuvan-app3.nrsc.gov.in/isroeodatadownloadutility/nices_thumb/pblh/PBLH" TargetMode="External"/><Relationship Id="rId356" Type="http://schemas.openxmlformats.org/officeDocument/2006/relationships/hyperlink" Target="https://bhuvan-app3.nrsc.gov.in/isroeodatadownloadutility/nices_thumb/pblh/PBLH" TargetMode="External"/><Relationship Id="rId113" Type="http://schemas.openxmlformats.org/officeDocument/2006/relationships/hyperlink" Target="https://bhuvan-app3.nrsc.gov.in/isroeodatadownloadutility/nices_thumb/pblh/PBLH" TargetMode="External"/><Relationship Id="rId234" Type="http://schemas.openxmlformats.org/officeDocument/2006/relationships/hyperlink" Target="https://bhuvan-app3.nrsc.gov.in/isroeodatadownloadutility/nices_thumb/pblh/PBLH" TargetMode="External"/><Relationship Id="rId355" Type="http://schemas.openxmlformats.org/officeDocument/2006/relationships/hyperlink" Target="https://bhuvan-app3.nrsc.gov.in/isroeodatadownloadutility/nices_thumb/pblh/PBLH" TargetMode="External"/><Relationship Id="rId112" Type="http://schemas.openxmlformats.org/officeDocument/2006/relationships/hyperlink" Target="https://bhuvan-app3.nrsc.gov.in/isroeodatadownloadutility/nices_thumb/pblh/PBLH" TargetMode="External"/><Relationship Id="rId233" Type="http://schemas.openxmlformats.org/officeDocument/2006/relationships/hyperlink" Target="https://bhuvan-app3.nrsc.gov.in/isroeodatadownloadutility/nices_thumb/pblh/PBLH" TargetMode="External"/><Relationship Id="rId354" Type="http://schemas.openxmlformats.org/officeDocument/2006/relationships/hyperlink" Target="https://bhuvan-app3.nrsc.gov.in/isroeodatadownloadutility/nices_thumb/pblh/PBLH" TargetMode="External"/><Relationship Id="rId111" Type="http://schemas.openxmlformats.org/officeDocument/2006/relationships/hyperlink" Target="https://bhuvan-app3.nrsc.gov.in/isroeodatadownloadutility/nices_thumb/pblh/PBLH" TargetMode="External"/><Relationship Id="rId232" Type="http://schemas.openxmlformats.org/officeDocument/2006/relationships/hyperlink" Target="https://bhuvan-app3.nrsc.gov.in/isroeodatadownloadutility/nices_thumb/pblh/PBLH" TargetMode="External"/><Relationship Id="rId353" Type="http://schemas.openxmlformats.org/officeDocument/2006/relationships/hyperlink" Target="https://bhuvan-app3.nrsc.gov.in/isroeodatadownloadutility/nices_thumb/pblh/PBLH" TargetMode="External"/><Relationship Id="rId305" Type="http://schemas.openxmlformats.org/officeDocument/2006/relationships/hyperlink" Target="https://bhuvan-app3.nrsc.gov.in/isroeodatadownloadutility/nices_thumb/pblh/PBLH" TargetMode="External"/><Relationship Id="rId304" Type="http://schemas.openxmlformats.org/officeDocument/2006/relationships/hyperlink" Target="https://bhuvan-app3.nrsc.gov.in/isroeodatadownloadutility/nices_thumb/pblh/PBLH" TargetMode="External"/><Relationship Id="rId303" Type="http://schemas.openxmlformats.org/officeDocument/2006/relationships/hyperlink" Target="https://bhuvan-app3.nrsc.gov.in/isroeodatadownloadutility/nices_thumb/pblh/PBLH" TargetMode="External"/><Relationship Id="rId302" Type="http://schemas.openxmlformats.org/officeDocument/2006/relationships/hyperlink" Target="https://bhuvan-app3.nrsc.gov.in/isroeodatadownloadutility/nices_thumb/pblh/PBLH" TargetMode="External"/><Relationship Id="rId309" Type="http://schemas.openxmlformats.org/officeDocument/2006/relationships/hyperlink" Target="https://bhuvan-app3.nrsc.gov.in/isroeodatadownloadutility/nices_thumb/pblh/PBLH" TargetMode="External"/><Relationship Id="rId308" Type="http://schemas.openxmlformats.org/officeDocument/2006/relationships/hyperlink" Target="https://bhuvan-app3.nrsc.gov.in/isroeodatadownloadutility/nices_thumb/pblh/PBLH" TargetMode="External"/><Relationship Id="rId307" Type="http://schemas.openxmlformats.org/officeDocument/2006/relationships/hyperlink" Target="https://bhuvan-app3.nrsc.gov.in/isroeodatadownloadutility/nices_thumb/pblh/PBLH" TargetMode="External"/><Relationship Id="rId306" Type="http://schemas.openxmlformats.org/officeDocument/2006/relationships/hyperlink" Target="https://bhuvan-app3.nrsc.gov.in/isroeodatadownloadutility/nices_thumb/pblh/PBLH" TargetMode="External"/><Relationship Id="rId301" Type="http://schemas.openxmlformats.org/officeDocument/2006/relationships/hyperlink" Target="https://bhuvan-app3.nrsc.gov.in/isroeodatadownloadutility/nices_thumb/pblh/PBLH" TargetMode="External"/><Relationship Id="rId300" Type="http://schemas.openxmlformats.org/officeDocument/2006/relationships/hyperlink" Target="https://bhuvan-app3.nrsc.gov.in/isroeodatadownloadutility/nices_thumb/pblh/PBLH" TargetMode="External"/><Relationship Id="rId206" Type="http://schemas.openxmlformats.org/officeDocument/2006/relationships/hyperlink" Target="https://bhuvan-app3.nrsc.gov.in/isroeodatadownloadutility/nices_thumb/pblh/PBLH" TargetMode="External"/><Relationship Id="rId327" Type="http://schemas.openxmlformats.org/officeDocument/2006/relationships/hyperlink" Target="https://bhuvan-app3.nrsc.gov.in/isroeodatadownloadutility/nices_thumb/pblh/PBLH" TargetMode="External"/><Relationship Id="rId205" Type="http://schemas.openxmlformats.org/officeDocument/2006/relationships/hyperlink" Target="https://bhuvan-app3.nrsc.gov.in/isroeodatadownloadutility/nices_thumb/pblh/PBLH" TargetMode="External"/><Relationship Id="rId326" Type="http://schemas.openxmlformats.org/officeDocument/2006/relationships/hyperlink" Target="https://bhuvan-app3.nrsc.gov.in/isroeodatadownloadutility/nices_thumb/pblh/PBLH" TargetMode="External"/><Relationship Id="rId204" Type="http://schemas.openxmlformats.org/officeDocument/2006/relationships/hyperlink" Target="https://bhuvan-app3.nrsc.gov.in/isroeodatadownloadutility/nices_thumb/pblh/PBLH" TargetMode="External"/><Relationship Id="rId325" Type="http://schemas.openxmlformats.org/officeDocument/2006/relationships/hyperlink" Target="https://bhuvan-app3.nrsc.gov.in/isroeodatadownloadutility/nices_thumb/pblh/PBLH" TargetMode="External"/><Relationship Id="rId203" Type="http://schemas.openxmlformats.org/officeDocument/2006/relationships/hyperlink" Target="https://bhuvan-app3.nrsc.gov.in/isroeodatadownloadutility/nices_thumb/pblh/PBLH" TargetMode="External"/><Relationship Id="rId324" Type="http://schemas.openxmlformats.org/officeDocument/2006/relationships/hyperlink" Target="https://bhuvan-app3.nrsc.gov.in/isroeodatadownloadutility/nices_thumb/pblh/PBLH" TargetMode="External"/><Relationship Id="rId209" Type="http://schemas.openxmlformats.org/officeDocument/2006/relationships/hyperlink" Target="https://bhuvan-app3.nrsc.gov.in/isroeodatadownloadutility/nices_thumb/pblh/PBLH" TargetMode="External"/><Relationship Id="rId208" Type="http://schemas.openxmlformats.org/officeDocument/2006/relationships/hyperlink" Target="https://bhuvan-app3.nrsc.gov.in/isroeodatadownloadutility/nices_thumb/pblh/PBLH" TargetMode="External"/><Relationship Id="rId329" Type="http://schemas.openxmlformats.org/officeDocument/2006/relationships/hyperlink" Target="https://bhuvan-app3.nrsc.gov.in/isroeodatadownloadutility/nices_thumb/pblh/PBLH" TargetMode="External"/><Relationship Id="rId207" Type="http://schemas.openxmlformats.org/officeDocument/2006/relationships/hyperlink" Target="https://bhuvan-app3.nrsc.gov.in/isroeodatadownloadutility/nices_thumb/pblh/PBLH" TargetMode="External"/><Relationship Id="rId328" Type="http://schemas.openxmlformats.org/officeDocument/2006/relationships/hyperlink" Target="https://bhuvan-app3.nrsc.gov.in/isroeodatadownloadutility/nices_thumb/pblh/PBLH" TargetMode="External"/><Relationship Id="rId202" Type="http://schemas.openxmlformats.org/officeDocument/2006/relationships/hyperlink" Target="https://bhuvan-app3.nrsc.gov.in/isroeodatadownloadutility/nices_thumb/pblh/PBLH" TargetMode="External"/><Relationship Id="rId323" Type="http://schemas.openxmlformats.org/officeDocument/2006/relationships/hyperlink" Target="https://bhuvan-app3.nrsc.gov.in/isroeodatadownloadutility/nices_thumb/pblh/PBLH" TargetMode="External"/><Relationship Id="rId201" Type="http://schemas.openxmlformats.org/officeDocument/2006/relationships/hyperlink" Target="https://bhuvan-app3.nrsc.gov.in/isroeodatadownloadutility/nices_thumb/pblh/PBLH" TargetMode="External"/><Relationship Id="rId322" Type="http://schemas.openxmlformats.org/officeDocument/2006/relationships/hyperlink" Target="https://bhuvan-app3.nrsc.gov.in/isroeodatadownloadutility/nices_thumb/pblh/PBLH" TargetMode="External"/><Relationship Id="rId200" Type="http://schemas.openxmlformats.org/officeDocument/2006/relationships/hyperlink" Target="https://bhuvan-app3.nrsc.gov.in/isroeodatadownloadutility/nices_thumb/pblh/PBLH" TargetMode="External"/><Relationship Id="rId321" Type="http://schemas.openxmlformats.org/officeDocument/2006/relationships/hyperlink" Target="https://bhuvan-app3.nrsc.gov.in/isroeodatadownloadutility/nices_thumb/pblh/PBLH" TargetMode="External"/><Relationship Id="rId320" Type="http://schemas.openxmlformats.org/officeDocument/2006/relationships/hyperlink" Target="https://bhuvan-app3.nrsc.gov.in/isroeodatadownloadutility/nices_thumb/pblh/PBLH" TargetMode="External"/><Relationship Id="rId316" Type="http://schemas.openxmlformats.org/officeDocument/2006/relationships/hyperlink" Target="https://bhuvan-app3.nrsc.gov.in/isroeodatadownloadutility/nices_thumb/pblh/PBLH" TargetMode="External"/><Relationship Id="rId315" Type="http://schemas.openxmlformats.org/officeDocument/2006/relationships/hyperlink" Target="https://bhuvan-app3.nrsc.gov.in/isroeodatadownloadutility/nices_thumb/pblh/PBLH" TargetMode="External"/><Relationship Id="rId314" Type="http://schemas.openxmlformats.org/officeDocument/2006/relationships/hyperlink" Target="https://bhuvan-app3.nrsc.gov.in/isroeodatadownloadutility/nices_thumb/pblh/PBLH" TargetMode="External"/><Relationship Id="rId313" Type="http://schemas.openxmlformats.org/officeDocument/2006/relationships/hyperlink" Target="https://bhuvan-app3.nrsc.gov.in/isroeodatadownloadutility/nices_thumb/pblh/PBLH" TargetMode="External"/><Relationship Id="rId319" Type="http://schemas.openxmlformats.org/officeDocument/2006/relationships/hyperlink" Target="https://bhuvan-app3.nrsc.gov.in/isroeodatadownloadutility/nices_thumb/pblh/PBLH" TargetMode="External"/><Relationship Id="rId318" Type="http://schemas.openxmlformats.org/officeDocument/2006/relationships/hyperlink" Target="https://bhuvan-app3.nrsc.gov.in/isroeodatadownloadutility/nices_thumb/pblh/PBLH" TargetMode="External"/><Relationship Id="rId317" Type="http://schemas.openxmlformats.org/officeDocument/2006/relationships/hyperlink" Target="https://bhuvan-app3.nrsc.gov.in/isroeodatadownloadutility/nices_thumb/pblh/PBLH" TargetMode="External"/><Relationship Id="rId312" Type="http://schemas.openxmlformats.org/officeDocument/2006/relationships/hyperlink" Target="https://bhuvan-app3.nrsc.gov.in/isroeodatadownloadutility/nices_thumb/pblh/PBLH" TargetMode="External"/><Relationship Id="rId311" Type="http://schemas.openxmlformats.org/officeDocument/2006/relationships/hyperlink" Target="https://bhuvan-app3.nrsc.gov.in/isroeodatadownloadutility/nices_thumb/pblh/PBLH" TargetMode="External"/><Relationship Id="rId310" Type="http://schemas.openxmlformats.org/officeDocument/2006/relationships/hyperlink" Target="https://bhuvan-app3.nrsc.gov.in/isroeodatadownloadutility/nices_thumb/pblh/PBL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71.75"/>
    <col customWidth="1" min="5" max="5" width="72.63"/>
    <col customWidth="1" min="6" max="6" width="14.75"/>
  </cols>
  <sheetData>
    <row r="1">
      <c r="A1" s="1">
        <v>1.0</v>
      </c>
      <c r="B1" s="2" t="s">
        <v>0</v>
      </c>
      <c r="C1" s="3">
        <v>44197.0</v>
      </c>
      <c r="D1" s="4" t="s">
        <v>1</v>
      </c>
      <c r="E1" s="2" t="str">
        <f>IFERROR(__xludf.DUMMYFUNCTION("CONCATENATE(B1,REGEXREPLACE(TO_TEXT( C1),""\."",""""),D1)"),"https://bhuvan-app3.nrsc.gov.in/isroeodatadownloadutility/nices_thumb/pblh/PBLH20210101.jpg")</f>
        <v>https://bhuvan-app3.nrsc.gov.in/isroeodatadownloadutility/nices_thumb/pblh/PBLH20210101.jpg</v>
      </c>
      <c r="F1" s="5" t="str">
        <f>IFERROR(__xludf.DUMMYFUNCTION("CONCATENATE(REGEXREPLACE(TO_TEXT( C1),""\."",""""),""_"",TO_TEXT(A1),D1)"),"20210101_001.jpg")</f>
        <v>20210101_001.jpg</v>
      </c>
    </row>
    <row r="2">
      <c r="A2" s="1">
        <v>2.0</v>
      </c>
      <c r="B2" s="2" t="s">
        <v>0</v>
      </c>
      <c r="C2" s="3">
        <v>44198.0</v>
      </c>
      <c r="D2" s="4" t="s">
        <v>1</v>
      </c>
      <c r="E2" s="2" t="str">
        <f>IFERROR(__xludf.DUMMYFUNCTION("CONCATENATE(B2,REGEXREPLACE(TO_TEXT( C2),""\."",""""),D2)"),"https://bhuvan-app3.nrsc.gov.in/isroeodatadownloadutility/nices_thumb/pblh/PBLH20210102.jpg")</f>
        <v>https://bhuvan-app3.nrsc.gov.in/isroeodatadownloadutility/nices_thumb/pblh/PBLH20210102.jpg</v>
      </c>
      <c r="F2" s="5" t="str">
        <f>IFERROR(__xludf.DUMMYFUNCTION("CONCATENATE(REGEXREPLACE(TO_TEXT( C2),""\."",""""),""_"",TO_TEXT(A2),D2)"),"20210102_002.jpg")</f>
        <v>20210102_002.jpg</v>
      </c>
    </row>
    <row r="3">
      <c r="A3" s="1">
        <v>3.0</v>
      </c>
      <c r="B3" s="2" t="s">
        <v>0</v>
      </c>
      <c r="C3" s="3">
        <v>44199.0</v>
      </c>
      <c r="D3" s="4" t="s">
        <v>1</v>
      </c>
      <c r="E3" s="2" t="str">
        <f>IFERROR(__xludf.DUMMYFUNCTION("CONCATENATE(B3,REGEXREPLACE(TO_TEXT( C3),""\."",""""),D3)"),"https://bhuvan-app3.nrsc.gov.in/isroeodatadownloadutility/nices_thumb/pblh/PBLH20210103.jpg")</f>
        <v>https://bhuvan-app3.nrsc.gov.in/isroeodatadownloadutility/nices_thumb/pblh/PBLH20210103.jpg</v>
      </c>
      <c r="F3" s="5" t="str">
        <f>IFERROR(__xludf.DUMMYFUNCTION("CONCATENATE(REGEXREPLACE(TO_TEXT( C3),""\."",""""),""_"",TO_TEXT(A3),D3)"),"20210103_003.jpg")</f>
        <v>20210103_003.jpg</v>
      </c>
    </row>
    <row r="4">
      <c r="A4" s="1">
        <v>4.0</v>
      </c>
      <c r="B4" s="2" t="s">
        <v>0</v>
      </c>
      <c r="C4" s="3">
        <v>44200.0</v>
      </c>
      <c r="D4" s="4" t="s">
        <v>1</v>
      </c>
      <c r="E4" s="2" t="str">
        <f>IFERROR(__xludf.DUMMYFUNCTION("CONCATENATE(B4,REGEXREPLACE(TO_TEXT( C4),""\."",""""),D4)"),"https://bhuvan-app3.nrsc.gov.in/isroeodatadownloadutility/nices_thumb/pblh/PBLH20210104.jpg")</f>
        <v>https://bhuvan-app3.nrsc.gov.in/isroeodatadownloadutility/nices_thumb/pblh/PBLH20210104.jpg</v>
      </c>
      <c r="F4" s="5" t="str">
        <f>IFERROR(__xludf.DUMMYFUNCTION("CONCATENATE(REGEXREPLACE(TO_TEXT( C4),""\."",""""),""_"",TO_TEXT(A4),D4)"),"20210104_004.jpg")</f>
        <v>20210104_004.jpg</v>
      </c>
    </row>
    <row r="5">
      <c r="A5" s="1">
        <v>5.0</v>
      </c>
      <c r="B5" s="2" t="s">
        <v>0</v>
      </c>
      <c r="C5" s="3">
        <v>44201.0</v>
      </c>
      <c r="D5" s="4" t="s">
        <v>1</v>
      </c>
      <c r="E5" s="2" t="str">
        <f>IFERROR(__xludf.DUMMYFUNCTION("CONCATENATE(B5,REGEXREPLACE(TO_TEXT( C5),""\."",""""),D5)"),"https://bhuvan-app3.nrsc.gov.in/isroeodatadownloadutility/nices_thumb/pblh/PBLH20210105.jpg")</f>
        <v>https://bhuvan-app3.nrsc.gov.in/isroeodatadownloadutility/nices_thumb/pblh/PBLH20210105.jpg</v>
      </c>
      <c r="F5" s="5" t="str">
        <f>IFERROR(__xludf.DUMMYFUNCTION("CONCATENATE(REGEXREPLACE(TO_TEXT( C5),""\."",""""),""_"",TO_TEXT(A5),D5)"),"20210105_005.jpg")</f>
        <v>20210105_005.jpg</v>
      </c>
    </row>
    <row r="6">
      <c r="A6" s="1">
        <v>6.0</v>
      </c>
      <c r="B6" s="2" t="s">
        <v>0</v>
      </c>
      <c r="C6" s="3">
        <v>44202.0</v>
      </c>
      <c r="D6" s="4" t="s">
        <v>1</v>
      </c>
      <c r="E6" s="2" t="str">
        <f>IFERROR(__xludf.DUMMYFUNCTION("CONCATENATE(B6,REGEXREPLACE(TO_TEXT( C6),""\."",""""),D6)"),"https://bhuvan-app3.nrsc.gov.in/isroeodatadownloadutility/nices_thumb/pblh/PBLH20210106.jpg")</f>
        <v>https://bhuvan-app3.nrsc.gov.in/isroeodatadownloadutility/nices_thumb/pblh/PBLH20210106.jpg</v>
      </c>
      <c r="F6" s="5" t="str">
        <f>IFERROR(__xludf.DUMMYFUNCTION("CONCATENATE(REGEXREPLACE(TO_TEXT( C6),""\."",""""),""_"",TO_TEXT(A6),D6)"),"20210106_006.jpg")</f>
        <v>20210106_006.jpg</v>
      </c>
    </row>
    <row r="7">
      <c r="A7" s="1">
        <v>7.0</v>
      </c>
      <c r="B7" s="2" t="s">
        <v>0</v>
      </c>
      <c r="C7" s="3">
        <v>44203.0</v>
      </c>
      <c r="D7" s="4" t="s">
        <v>1</v>
      </c>
      <c r="E7" s="2" t="str">
        <f>IFERROR(__xludf.DUMMYFUNCTION("CONCATENATE(B7,REGEXREPLACE(TO_TEXT( C7),""\."",""""),D7)"),"https://bhuvan-app3.nrsc.gov.in/isroeodatadownloadutility/nices_thumb/pblh/PBLH20210107.jpg")</f>
        <v>https://bhuvan-app3.nrsc.gov.in/isroeodatadownloadutility/nices_thumb/pblh/PBLH20210107.jpg</v>
      </c>
      <c r="F7" s="5" t="str">
        <f>IFERROR(__xludf.DUMMYFUNCTION("CONCATENATE(REGEXREPLACE(TO_TEXT( C7),""\."",""""),""_"",TO_TEXT(A7),D7)"),"20210107_007.jpg")</f>
        <v>20210107_007.jpg</v>
      </c>
    </row>
    <row r="8">
      <c r="A8" s="1">
        <v>8.0</v>
      </c>
      <c r="B8" s="2" t="s">
        <v>0</v>
      </c>
      <c r="C8" s="3">
        <v>44204.0</v>
      </c>
      <c r="D8" s="4" t="s">
        <v>1</v>
      </c>
      <c r="E8" s="2" t="str">
        <f>IFERROR(__xludf.DUMMYFUNCTION("CONCATENATE(B8,REGEXREPLACE(TO_TEXT( C8),""\."",""""),D8)"),"https://bhuvan-app3.nrsc.gov.in/isroeodatadownloadutility/nices_thumb/pblh/PBLH20210108.jpg")</f>
        <v>https://bhuvan-app3.nrsc.gov.in/isroeodatadownloadutility/nices_thumb/pblh/PBLH20210108.jpg</v>
      </c>
      <c r="F8" s="5" t="str">
        <f>IFERROR(__xludf.DUMMYFUNCTION("CONCATENATE(REGEXREPLACE(TO_TEXT( C8),""\."",""""),""_"",TO_TEXT(A8),D8)"),"20210108_008.jpg")</f>
        <v>20210108_008.jpg</v>
      </c>
    </row>
    <row r="9">
      <c r="A9" s="1">
        <v>9.0</v>
      </c>
      <c r="B9" s="2" t="s">
        <v>0</v>
      </c>
      <c r="C9" s="3">
        <v>44205.0</v>
      </c>
      <c r="D9" s="4" t="s">
        <v>1</v>
      </c>
      <c r="E9" s="2" t="str">
        <f>IFERROR(__xludf.DUMMYFUNCTION("CONCATENATE(B9,REGEXREPLACE(TO_TEXT( C9),""\."",""""),D9)"),"https://bhuvan-app3.nrsc.gov.in/isroeodatadownloadutility/nices_thumb/pblh/PBLH20210109.jpg")</f>
        <v>https://bhuvan-app3.nrsc.gov.in/isroeodatadownloadutility/nices_thumb/pblh/PBLH20210109.jpg</v>
      </c>
      <c r="F9" s="5" t="str">
        <f>IFERROR(__xludf.DUMMYFUNCTION("CONCATENATE(REGEXREPLACE(TO_TEXT( C9),""\."",""""),""_"",TO_TEXT(A9),D9)"),"20210109_009.jpg")</f>
        <v>20210109_009.jpg</v>
      </c>
    </row>
    <row r="10">
      <c r="A10" s="1">
        <v>10.0</v>
      </c>
      <c r="B10" s="2" t="s">
        <v>0</v>
      </c>
      <c r="C10" s="3">
        <v>44206.0</v>
      </c>
      <c r="D10" s="4" t="s">
        <v>1</v>
      </c>
      <c r="E10" s="2" t="str">
        <f>IFERROR(__xludf.DUMMYFUNCTION("CONCATENATE(B10,REGEXREPLACE(TO_TEXT( C10),""\."",""""),D10)"),"https://bhuvan-app3.nrsc.gov.in/isroeodatadownloadutility/nices_thumb/pblh/PBLH20210110.jpg")</f>
        <v>https://bhuvan-app3.nrsc.gov.in/isroeodatadownloadutility/nices_thumb/pblh/PBLH20210110.jpg</v>
      </c>
      <c r="F10" s="5" t="str">
        <f>IFERROR(__xludf.DUMMYFUNCTION("CONCATENATE(REGEXREPLACE(TO_TEXT( C10),""\."",""""),""_"",TO_TEXT(A10),D10)"),"20210110_010.jpg")</f>
        <v>20210110_010.jpg</v>
      </c>
    </row>
    <row r="11">
      <c r="A11" s="1">
        <v>11.0</v>
      </c>
      <c r="B11" s="2" t="s">
        <v>0</v>
      </c>
      <c r="C11" s="3">
        <v>44207.0</v>
      </c>
      <c r="D11" s="4" t="s">
        <v>1</v>
      </c>
      <c r="E11" s="2" t="str">
        <f>IFERROR(__xludf.DUMMYFUNCTION("CONCATENATE(B11,REGEXREPLACE(TO_TEXT( C11),""\."",""""),D11)"),"https://bhuvan-app3.nrsc.gov.in/isroeodatadownloadutility/nices_thumb/pblh/PBLH20210111.jpg")</f>
        <v>https://bhuvan-app3.nrsc.gov.in/isroeodatadownloadutility/nices_thumb/pblh/PBLH20210111.jpg</v>
      </c>
      <c r="F11" s="5" t="str">
        <f>IFERROR(__xludf.DUMMYFUNCTION("CONCATENATE(REGEXREPLACE(TO_TEXT( C11),""\."",""""),""_"",TO_TEXT(A11),D11)"),"20210111_011.jpg")</f>
        <v>20210111_011.jpg</v>
      </c>
    </row>
    <row r="12">
      <c r="A12" s="1">
        <v>12.0</v>
      </c>
      <c r="B12" s="2" t="s">
        <v>0</v>
      </c>
      <c r="C12" s="3">
        <v>44208.0</v>
      </c>
      <c r="D12" s="4" t="s">
        <v>1</v>
      </c>
      <c r="E12" s="2" t="str">
        <f>IFERROR(__xludf.DUMMYFUNCTION("CONCATENATE(B12,REGEXREPLACE(TO_TEXT( C12),""\."",""""),D12)"),"https://bhuvan-app3.nrsc.gov.in/isroeodatadownloadutility/nices_thumb/pblh/PBLH20210112.jpg")</f>
        <v>https://bhuvan-app3.nrsc.gov.in/isroeodatadownloadutility/nices_thumb/pblh/PBLH20210112.jpg</v>
      </c>
      <c r="F12" s="5" t="str">
        <f>IFERROR(__xludf.DUMMYFUNCTION("CONCATENATE(REGEXREPLACE(TO_TEXT( C12),""\."",""""),""_"",TO_TEXT(A12),D12)"),"20210112_012.jpg")</f>
        <v>20210112_012.jpg</v>
      </c>
    </row>
    <row r="13">
      <c r="A13" s="1">
        <v>13.0</v>
      </c>
      <c r="B13" s="2" t="s">
        <v>0</v>
      </c>
      <c r="C13" s="3">
        <v>44209.0</v>
      </c>
      <c r="D13" s="4" t="s">
        <v>1</v>
      </c>
      <c r="E13" s="2" t="str">
        <f>IFERROR(__xludf.DUMMYFUNCTION("CONCATENATE(B13,REGEXREPLACE(TO_TEXT( C13),""\."",""""),D13)"),"https://bhuvan-app3.nrsc.gov.in/isroeodatadownloadutility/nices_thumb/pblh/PBLH20210113.jpg")</f>
        <v>https://bhuvan-app3.nrsc.gov.in/isroeodatadownloadutility/nices_thumb/pblh/PBLH20210113.jpg</v>
      </c>
      <c r="F13" s="5" t="str">
        <f>IFERROR(__xludf.DUMMYFUNCTION("CONCATENATE(REGEXREPLACE(TO_TEXT( C13),""\."",""""),""_"",TO_TEXT(A13),D13)"),"20210113_013.jpg")</f>
        <v>20210113_013.jpg</v>
      </c>
    </row>
    <row r="14">
      <c r="A14" s="1">
        <v>14.0</v>
      </c>
      <c r="B14" s="2" t="s">
        <v>0</v>
      </c>
      <c r="C14" s="3">
        <v>44210.0</v>
      </c>
      <c r="D14" s="4" t="s">
        <v>1</v>
      </c>
      <c r="E14" s="2" t="str">
        <f>IFERROR(__xludf.DUMMYFUNCTION("CONCATENATE(B14,REGEXREPLACE(TO_TEXT( C14),""\."",""""),D14)"),"https://bhuvan-app3.nrsc.gov.in/isroeodatadownloadutility/nices_thumb/pblh/PBLH20210114.jpg")</f>
        <v>https://bhuvan-app3.nrsc.gov.in/isroeodatadownloadutility/nices_thumb/pblh/PBLH20210114.jpg</v>
      </c>
      <c r="F14" s="5" t="str">
        <f>IFERROR(__xludf.DUMMYFUNCTION("CONCATENATE(REGEXREPLACE(TO_TEXT( C14),""\."",""""),""_"",TO_TEXT(A14),D14)"),"20210114_014.jpg")</f>
        <v>20210114_014.jpg</v>
      </c>
    </row>
    <row r="15">
      <c r="A15" s="1">
        <v>15.0</v>
      </c>
      <c r="B15" s="2" t="s">
        <v>0</v>
      </c>
      <c r="C15" s="3">
        <v>44211.0</v>
      </c>
      <c r="D15" s="4" t="s">
        <v>1</v>
      </c>
      <c r="E15" s="2" t="str">
        <f>IFERROR(__xludf.DUMMYFUNCTION("CONCATENATE(B15,REGEXREPLACE(TO_TEXT( C15),""\."",""""),D15)"),"https://bhuvan-app3.nrsc.gov.in/isroeodatadownloadutility/nices_thumb/pblh/PBLH20210115.jpg")</f>
        <v>https://bhuvan-app3.nrsc.gov.in/isroeodatadownloadutility/nices_thumb/pblh/PBLH20210115.jpg</v>
      </c>
      <c r="F15" s="5" t="str">
        <f>IFERROR(__xludf.DUMMYFUNCTION("CONCATENATE(REGEXREPLACE(TO_TEXT( C15),""\."",""""),""_"",TO_TEXT(A15),D15)"),"20210115_015.jpg")</f>
        <v>20210115_015.jpg</v>
      </c>
    </row>
    <row r="16">
      <c r="A16" s="1">
        <v>16.0</v>
      </c>
      <c r="B16" s="2" t="s">
        <v>0</v>
      </c>
      <c r="C16" s="3">
        <v>44212.0</v>
      </c>
      <c r="D16" s="4" t="s">
        <v>1</v>
      </c>
      <c r="E16" s="2" t="str">
        <f>IFERROR(__xludf.DUMMYFUNCTION("CONCATENATE(B16,REGEXREPLACE(TO_TEXT( C16),""\."",""""),D16)"),"https://bhuvan-app3.nrsc.gov.in/isroeodatadownloadutility/nices_thumb/pblh/PBLH20210116.jpg")</f>
        <v>https://bhuvan-app3.nrsc.gov.in/isroeodatadownloadutility/nices_thumb/pblh/PBLH20210116.jpg</v>
      </c>
      <c r="F16" s="5" t="str">
        <f>IFERROR(__xludf.DUMMYFUNCTION("CONCATENATE(REGEXREPLACE(TO_TEXT( C16),""\."",""""),""_"",TO_TEXT(A16),D16)"),"20210116_016.jpg")</f>
        <v>20210116_016.jpg</v>
      </c>
    </row>
    <row r="17">
      <c r="A17" s="1">
        <v>17.0</v>
      </c>
      <c r="B17" s="2" t="s">
        <v>0</v>
      </c>
      <c r="C17" s="3">
        <v>44213.0</v>
      </c>
      <c r="D17" s="4" t="s">
        <v>1</v>
      </c>
      <c r="E17" s="2" t="str">
        <f>IFERROR(__xludf.DUMMYFUNCTION("CONCATENATE(B17,REGEXREPLACE(TO_TEXT( C17),""\."",""""),D17)"),"https://bhuvan-app3.nrsc.gov.in/isroeodatadownloadutility/nices_thumb/pblh/PBLH20210117.jpg")</f>
        <v>https://bhuvan-app3.nrsc.gov.in/isroeodatadownloadutility/nices_thumb/pblh/PBLH20210117.jpg</v>
      </c>
      <c r="F17" s="5" t="str">
        <f>IFERROR(__xludf.DUMMYFUNCTION("CONCATENATE(REGEXREPLACE(TO_TEXT( C17),""\."",""""),""_"",TO_TEXT(A17),D17)"),"20210117_017.jpg")</f>
        <v>20210117_017.jpg</v>
      </c>
    </row>
    <row r="18">
      <c r="A18" s="1">
        <v>18.0</v>
      </c>
      <c r="B18" s="2" t="s">
        <v>0</v>
      </c>
      <c r="C18" s="3">
        <v>44214.0</v>
      </c>
      <c r="D18" s="4" t="s">
        <v>1</v>
      </c>
      <c r="E18" s="2" t="str">
        <f>IFERROR(__xludf.DUMMYFUNCTION("CONCATENATE(B18,REGEXREPLACE(TO_TEXT( C18),""\."",""""),D18)"),"https://bhuvan-app3.nrsc.gov.in/isroeodatadownloadutility/nices_thumb/pblh/PBLH20210118.jpg")</f>
        <v>https://bhuvan-app3.nrsc.gov.in/isroeodatadownloadutility/nices_thumb/pblh/PBLH20210118.jpg</v>
      </c>
      <c r="F18" s="5" t="str">
        <f>IFERROR(__xludf.DUMMYFUNCTION("CONCATENATE(REGEXREPLACE(TO_TEXT( C18),""\."",""""),""_"",TO_TEXT(A18),D18)"),"20210118_018.jpg")</f>
        <v>20210118_018.jpg</v>
      </c>
    </row>
    <row r="19">
      <c r="A19" s="1">
        <v>19.0</v>
      </c>
      <c r="B19" s="2" t="s">
        <v>0</v>
      </c>
      <c r="C19" s="3">
        <v>44215.0</v>
      </c>
      <c r="D19" s="4" t="s">
        <v>1</v>
      </c>
      <c r="E19" s="2" t="str">
        <f>IFERROR(__xludf.DUMMYFUNCTION("CONCATENATE(B19,REGEXREPLACE(TO_TEXT( C19),""\."",""""),D19)"),"https://bhuvan-app3.nrsc.gov.in/isroeodatadownloadutility/nices_thumb/pblh/PBLH20210119.jpg")</f>
        <v>https://bhuvan-app3.nrsc.gov.in/isroeodatadownloadutility/nices_thumb/pblh/PBLH20210119.jpg</v>
      </c>
      <c r="F19" s="5" t="str">
        <f>IFERROR(__xludf.DUMMYFUNCTION("CONCATENATE(REGEXREPLACE(TO_TEXT( C19),""\."",""""),""_"",TO_TEXT(A19),D19)"),"20210119_019.jpg")</f>
        <v>20210119_019.jpg</v>
      </c>
    </row>
    <row r="20">
      <c r="A20" s="1">
        <v>20.0</v>
      </c>
      <c r="B20" s="2" t="s">
        <v>0</v>
      </c>
      <c r="C20" s="3">
        <v>44216.0</v>
      </c>
      <c r="D20" s="4" t="s">
        <v>1</v>
      </c>
      <c r="E20" s="2" t="str">
        <f>IFERROR(__xludf.DUMMYFUNCTION("CONCATENATE(B20,REGEXREPLACE(TO_TEXT( C20),""\."",""""),D20)"),"https://bhuvan-app3.nrsc.gov.in/isroeodatadownloadutility/nices_thumb/pblh/PBLH20210120.jpg")</f>
        <v>https://bhuvan-app3.nrsc.gov.in/isroeodatadownloadutility/nices_thumb/pblh/PBLH20210120.jpg</v>
      </c>
      <c r="F20" s="5" t="str">
        <f>IFERROR(__xludf.DUMMYFUNCTION("CONCATENATE(REGEXREPLACE(TO_TEXT( C20),""\."",""""),""_"",TO_TEXT(A20),D20)"),"20210120_020.jpg")</f>
        <v>20210120_020.jpg</v>
      </c>
    </row>
    <row r="21">
      <c r="A21" s="1">
        <v>21.0</v>
      </c>
      <c r="B21" s="2" t="s">
        <v>0</v>
      </c>
      <c r="C21" s="3">
        <v>44217.0</v>
      </c>
      <c r="D21" s="4" t="s">
        <v>1</v>
      </c>
      <c r="E21" s="2" t="str">
        <f>IFERROR(__xludf.DUMMYFUNCTION("CONCATENATE(B21,REGEXREPLACE(TO_TEXT( C21),""\."",""""),D21)"),"https://bhuvan-app3.nrsc.gov.in/isroeodatadownloadutility/nices_thumb/pblh/PBLH20210121.jpg")</f>
        <v>https://bhuvan-app3.nrsc.gov.in/isroeodatadownloadutility/nices_thumb/pblh/PBLH20210121.jpg</v>
      </c>
      <c r="F21" s="5" t="str">
        <f>IFERROR(__xludf.DUMMYFUNCTION("CONCATENATE(REGEXREPLACE(TO_TEXT( C21),""\."",""""),""_"",TO_TEXT(A21),D21)"),"20210121_021.jpg")</f>
        <v>20210121_021.jpg</v>
      </c>
    </row>
    <row r="22">
      <c r="A22" s="1">
        <v>22.0</v>
      </c>
      <c r="B22" s="2" t="s">
        <v>0</v>
      </c>
      <c r="C22" s="3">
        <v>44218.0</v>
      </c>
      <c r="D22" s="4" t="s">
        <v>1</v>
      </c>
      <c r="E22" s="2" t="str">
        <f>IFERROR(__xludf.DUMMYFUNCTION("CONCATENATE(B22,REGEXREPLACE(TO_TEXT( C22),""\."",""""),D22)"),"https://bhuvan-app3.nrsc.gov.in/isroeodatadownloadutility/nices_thumb/pblh/PBLH20210122.jpg")</f>
        <v>https://bhuvan-app3.nrsc.gov.in/isroeodatadownloadutility/nices_thumb/pblh/PBLH20210122.jpg</v>
      </c>
      <c r="F22" s="5" t="str">
        <f>IFERROR(__xludf.DUMMYFUNCTION("CONCATENATE(REGEXREPLACE(TO_TEXT( C22),""\."",""""),""_"",TO_TEXT(A22),D22)"),"20210122_022.jpg")</f>
        <v>20210122_022.jpg</v>
      </c>
    </row>
    <row r="23">
      <c r="A23" s="1">
        <v>23.0</v>
      </c>
      <c r="B23" s="2" t="s">
        <v>0</v>
      </c>
      <c r="C23" s="3">
        <v>44219.0</v>
      </c>
      <c r="D23" s="4" t="s">
        <v>1</v>
      </c>
      <c r="E23" s="2" t="str">
        <f>IFERROR(__xludf.DUMMYFUNCTION("CONCATENATE(B23,REGEXREPLACE(TO_TEXT( C23),""\."",""""),D23)"),"https://bhuvan-app3.nrsc.gov.in/isroeodatadownloadutility/nices_thumb/pblh/PBLH20210123.jpg")</f>
        <v>https://bhuvan-app3.nrsc.gov.in/isroeodatadownloadutility/nices_thumb/pblh/PBLH20210123.jpg</v>
      </c>
      <c r="F23" s="5" t="str">
        <f>IFERROR(__xludf.DUMMYFUNCTION("CONCATENATE(REGEXREPLACE(TO_TEXT( C23),""\."",""""),""_"",TO_TEXT(A23),D23)"),"20210123_023.jpg")</f>
        <v>20210123_023.jpg</v>
      </c>
    </row>
    <row r="24">
      <c r="A24" s="1">
        <v>24.0</v>
      </c>
      <c r="B24" s="2" t="s">
        <v>0</v>
      </c>
      <c r="C24" s="3">
        <v>44220.0</v>
      </c>
      <c r="D24" s="4" t="s">
        <v>1</v>
      </c>
      <c r="E24" s="2" t="str">
        <f>IFERROR(__xludf.DUMMYFUNCTION("CONCATENATE(B24,REGEXREPLACE(TO_TEXT( C24),""\."",""""),D24)"),"https://bhuvan-app3.nrsc.gov.in/isroeodatadownloadutility/nices_thumb/pblh/PBLH20210124.jpg")</f>
        <v>https://bhuvan-app3.nrsc.gov.in/isroeodatadownloadutility/nices_thumb/pblh/PBLH20210124.jpg</v>
      </c>
      <c r="F24" s="5" t="str">
        <f>IFERROR(__xludf.DUMMYFUNCTION("CONCATENATE(REGEXREPLACE(TO_TEXT( C24),""\."",""""),""_"",TO_TEXT(A24),D24)"),"20210124_024.jpg")</f>
        <v>20210124_024.jpg</v>
      </c>
    </row>
    <row r="25">
      <c r="A25" s="1">
        <v>25.0</v>
      </c>
      <c r="B25" s="2" t="s">
        <v>0</v>
      </c>
      <c r="C25" s="3">
        <v>44221.0</v>
      </c>
      <c r="D25" s="4" t="s">
        <v>1</v>
      </c>
      <c r="E25" s="2" t="str">
        <f>IFERROR(__xludf.DUMMYFUNCTION("CONCATENATE(B25,REGEXREPLACE(TO_TEXT( C25),""\."",""""),D25)"),"https://bhuvan-app3.nrsc.gov.in/isroeodatadownloadutility/nices_thumb/pblh/PBLH20210125.jpg")</f>
        <v>https://bhuvan-app3.nrsc.gov.in/isroeodatadownloadutility/nices_thumb/pblh/PBLH20210125.jpg</v>
      </c>
      <c r="F25" s="5" t="str">
        <f>IFERROR(__xludf.DUMMYFUNCTION("CONCATENATE(REGEXREPLACE(TO_TEXT( C25),""\."",""""),""_"",TO_TEXT(A25),D25)"),"20210125_025.jpg")</f>
        <v>20210125_025.jpg</v>
      </c>
    </row>
    <row r="26">
      <c r="A26" s="1">
        <v>26.0</v>
      </c>
      <c r="B26" s="2" t="s">
        <v>0</v>
      </c>
      <c r="C26" s="3">
        <v>44222.0</v>
      </c>
      <c r="D26" s="4" t="s">
        <v>1</v>
      </c>
      <c r="E26" s="2" t="str">
        <f>IFERROR(__xludf.DUMMYFUNCTION("CONCATENATE(B26,REGEXREPLACE(TO_TEXT( C26),""\."",""""),D26)"),"https://bhuvan-app3.nrsc.gov.in/isroeodatadownloadutility/nices_thumb/pblh/PBLH20210126.jpg")</f>
        <v>https://bhuvan-app3.nrsc.gov.in/isroeodatadownloadutility/nices_thumb/pblh/PBLH20210126.jpg</v>
      </c>
      <c r="F26" s="5" t="str">
        <f>IFERROR(__xludf.DUMMYFUNCTION("CONCATENATE(REGEXREPLACE(TO_TEXT( C26),""\."",""""),""_"",TO_TEXT(A26),D26)"),"20210126_026.jpg")</f>
        <v>20210126_026.jpg</v>
      </c>
    </row>
    <row r="27">
      <c r="A27" s="1">
        <v>27.0</v>
      </c>
      <c r="B27" s="2" t="s">
        <v>0</v>
      </c>
      <c r="C27" s="3">
        <v>44223.0</v>
      </c>
      <c r="D27" s="4" t="s">
        <v>1</v>
      </c>
      <c r="E27" s="2" t="str">
        <f>IFERROR(__xludf.DUMMYFUNCTION("CONCATENATE(B27,REGEXREPLACE(TO_TEXT( C27),""\."",""""),D27)"),"https://bhuvan-app3.nrsc.gov.in/isroeodatadownloadutility/nices_thumb/pblh/PBLH20210127.jpg")</f>
        <v>https://bhuvan-app3.nrsc.gov.in/isroeodatadownloadutility/nices_thumb/pblh/PBLH20210127.jpg</v>
      </c>
      <c r="F27" s="5" t="str">
        <f>IFERROR(__xludf.DUMMYFUNCTION("CONCATENATE(REGEXREPLACE(TO_TEXT( C27),""\."",""""),""_"",TO_TEXT(A27),D27)"),"20210127_027.jpg")</f>
        <v>20210127_027.jpg</v>
      </c>
    </row>
    <row r="28">
      <c r="A28" s="1">
        <v>28.0</v>
      </c>
      <c r="B28" s="2" t="s">
        <v>0</v>
      </c>
      <c r="C28" s="3">
        <v>44224.0</v>
      </c>
      <c r="D28" s="4" t="s">
        <v>1</v>
      </c>
      <c r="E28" s="2" t="str">
        <f>IFERROR(__xludf.DUMMYFUNCTION("CONCATENATE(B28,REGEXREPLACE(TO_TEXT( C28),""\."",""""),D28)"),"https://bhuvan-app3.nrsc.gov.in/isroeodatadownloadutility/nices_thumb/pblh/PBLH20210128.jpg")</f>
        <v>https://bhuvan-app3.nrsc.gov.in/isroeodatadownloadutility/nices_thumb/pblh/PBLH20210128.jpg</v>
      </c>
      <c r="F28" s="5" t="str">
        <f>IFERROR(__xludf.DUMMYFUNCTION("CONCATENATE(REGEXREPLACE(TO_TEXT( C28),""\."",""""),""_"",TO_TEXT(A28),D28)"),"20210128_028.jpg")</f>
        <v>20210128_028.jpg</v>
      </c>
    </row>
    <row r="29">
      <c r="A29" s="1">
        <v>29.0</v>
      </c>
      <c r="B29" s="2" t="s">
        <v>0</v>
      </c>
      <c r="C29" s="3">
        <v>44225.0</v>
      </c>
      <c r="D29" s="4" t="s">
        <v>1</v>
      </c>
      <c r="E29" s="2" t="str">
        <f>IFERROR(__xludf.DUMMYFUNCTION("CONCATENATE(B29,REGEXREPLACE(TO_TEXT( C29),""\."",""""),D29)"),"https://bhuvan-app3.nrsc.gov.in/isroeodatadownloadutility/nices_thumb/pblh/PBLH20210129.jpg")</f>
        <v>https://bhuvan-app3.nrsc.gov.in/isroeodatadownloadutility/nices_thumb/pblh/PBLH20210129.jpg</v>
      </c>
      <c r="F29" s="5" t="str">
        <f>IFERROR(__xludf.DUMMYFUNCTION("CONCATENATE(REGEXREPLACE(TO_TEXT( C29),""\."",""""),""_"",TO_TEXT(A29),D29)"),"20210129_029.jpg")</f>
        <v>20210129_029.jpg</v>
      </c>
    </row>
    <row r="30">
      <c r="A30" s="1">
        <v>30.0</v>
      </c>
      <c r="B30" s="2" t="s">
        <v>0</v>
      </c>
      <c r="C30" s="3">
        <v>44226.0</v>
      </c>
      <c r="D30" s="4" t="s">
        <v>1</v>
      </c>
      <c r="E30" s="2" t="str">
        <f>IFERROR(__xludf.DUMMYFUNCTION("CONCATENATE(B30,REGEXREPLACE(TO_TEXT( C30),""\."",""""),D30)"),"https://bhuvan-app3.nrsc.gov.in/isroeodatadownloadutility/nices_thumb/pblh/PBLH20210130.jpg")</f>
        <v>https://bhuvan-app3.nrsc.gov.in/isroeodatadownloadutility/nices_thumb/pblh/PBLH20210130.jpg</v>
      </c>
      <c r="F30" s="5" t="str">
        <f>IFERROR(__xludf.DUMMYFUNCTION("CONCATENATE(REGEXREPLACE(TO_TEXT( C30),""\."",""""),""_"",TO_TEXT(A30),D30)"),"20210130_030.jpg")</f>
        <v>20210130_030.jpg</v>
      </c>
    </row>
    <row r="31">
      <c r="A31" s="1">
        <v>31.0</v>
      </c>
      <c r="B31" s="2" t="s">
        <v>0</v>
      </c>
      <c r="C31" s="3">
        <v>44227.0</v>
      </c>
      <c r="D31" s="4" t="s">
        <v>1</v>
      </c>
      <c r="E31" s="2" t="str">
        <f>IFERROR(__xludf.DUMMYFUNCTION("CONCATENATE(B31,REGEXREPLACE(TO_TEXT( C31),""\."",""""),D31)"),"https://bhuvan-app3.nrsc.gov.in/isroeodatadownloadutility/nices_thumb/pblh/PBLH20210131.jpg")</f>
        <v>https://bhuvan-app3.nrsc.gov.in/isroeodatadownloadutility/nices_thumb/pblh/PBLH20210131.jpg</v>
      </c>
      <c r="F31" s="5" t="str">
        <f>IFERROR(__xludf.DUMMYFUNCTION("CONCATENATE(REGEXREPLACE(TO_TEXT( C31),""\."",""""),""_"",TO_TEXT(A31),D31)"),"20210131_031.jpg")</f>
        <v>20210131_031.jpg</v>
      </c>
    </row>
    <row r="32">
      <c r="A32" s="1">
        <v>32.0</v>
      </c>
      <c r="B32" s="2" t="s">
        <v>0</v>
      </c>
      <c r="C32" s="3">
        <v>44228.0</v>
      </c>
      <c r="D32" s="4" t="s">
        <v>1</v>
      </c>
      <c r="E32" s="2" t="str">
        <f>IFERROR(__xludf.DUMMYFUNCTION("CONCATENATE(B32,REGEXREPLACE(TO_TEXT( C32),""\."",""""),D32)"),"https://bhuvan-app3.nrsc.gov.in/isroeodatadownloadutility/nices_thumb/pblh/PBLH20210201.jpg")</f>
        <v>https://bhuvan-app3.nrsc.gov.in/isroeodatadownloadutility/nices_thumb/pblh/PBLH20210201.jpg</v>
      </c>
      <c r="F32" s="5" t="str">
        <f>IFERROR(__xludf.DUMMYFUNCTION("CONCATENATE(REGEXREPLACE(TO_TEXT( C32),""\."",""""),""_"",TO_TEXT(A32),D32)"),"20210201_032.jpg")</f>
        <v>20210201_032.jpg</v>
      </c>
    </row>
    <row r="33">
      <c r="A33" s="1">
        <v>33.0</v>
      </c>
      <c r="B33" s="2" t="s">
        <v>0</v>
      </c>
      <c r="C33" s="3">
        <v>44229.0</v>
      </c>
      <c r="D33" s="4" t="s">
        <v>1</v>
      </c>
      <c r="E33" s="2" t="str">
        <f>IFERROR(__xludf.DUMMYFUNCTION("CONCATENATE(B33,REGEXREPLACE(TO_TEXT( C33),""\."",""""),D33)"),"https://bhuvan-app3.nrsc.gov.in/isroeodatadownloadutility/nices_thumb/pblh/PBLH20210202.jpg")</f>
        <v>https://bhuvan-app3.nrsc.gov.in/isroeodatadownloadutility/nices_thumb/pblh/PBLH20210202.jpg</v>
      </c>
      <c r="F33" s="5" t="str">
        <f>IFERROR(__xludf.DUMMYFUNCTION("CONCATENATE(REGEXREPLACE(TO_TEXT( C33),""\."",""""),""_"",TO_TEXT(A33),D33)"),"20210202_033.jpg")</f>
        <v>20210202_033.jpg</v>
      </c>
    </row>
    <row r="34">
      <c r="A34" s="1">
        <v>34.0</v>
      </c>
      <c r="B34" s="2" t="s">
        <v>0</v>
      </c>
      <c r="C34" s="3">
        <v>44230.0</v>
      </c>
      <c r="D34" s="4" t="s">
        <v>1</v>
      </c>
      <c r="E34" s="2" t="str">
        <f>IFERROR(__xludf.DUMMYFUNCTION("CONCATENATE(B34,REGEXREPLACE(TO_TEXT( C34),""\."",""""),D34)"),"https://bhuvan-app3.nrsc.gov.in/isroeodatadownloadutility/nices_thumb/pblh/PBLH20210203.jpg")</f>
        <v>https://bhuvan-app3.nrsc.gov.in/isroeodatadownloadutility/nices_thumb/pblh/PBLH20210203.jpg</v>
      </c>
      <c r="F34" s="5" t="str">
        <f>IFERROR(__xludf.DUMMYFUNCTION("CONCATENATE(REGEXREPLACE(TO_TEXT( C34),""\."",""""),""_"",TO_TEXT(A34),D34)"),"20210203_034.jpg")</f>
        <v>20210203_034.jpg</v>
      </c>
    </row>
    <row r="35">
      <c r="A35" s="1">
        <v>35.0</v>
      </c>
      <c r="B35" s="2" t="s">
        <v>0</v>
      </c>
      <c r="C35" s="3">
        <v>44231.0</v>
      </c>
      <c r="D35" s="4" t="s">
        <v>1</v>
      </c>
      <c r="E35" s="2" t="str">
        <f>IFERROR(__xludf.DUMMYFUNCTION("CONCATENATE(B35,REGEXREPLACE(TO_TEXT( C35),""\."",""""),D35)"),"https://bhuvan-app3.nrsc.gov.in/isroeodatadownloadutility/nices_thumb/pblh/PBLH20210204.jpg")</f>
        <v>https://bhuvan-app3.nrsc.gov.in/isroeodatadownloadutility/nices_thumb/pblh/PBLH20210204.jpg</v>
      </c>
      <c r="F35" s="5" t="str">
        <f>IFERROR(__xludf.DUMMYFUNCTION("CONCATENATE(REGEXREPLACE(TO_TEXT( C35),""\."",""""),""_"",TO_TEXT(A35),D35)"),"20210204_035.jpg")</f>
        <v>20210204_035.jpg</v>
      </c>
    </row>
    <row r="36">
      <c r="A36" s="1">
        <v>36.0</v>
      </c>
      <c r="B36" s="2" t="s">
        <v>0</v>
      </c>
      <c r="C36" s="3">
        <v>44232.0</v>
      </c>
      <c r="D36" s="4" t="s">
        <v>1</v>
      </c>
      <c r="E36" s="2" t="str">
        <f>IFERROR(__xludf.DUMMYFUNCTION("CONCATENATE(B36,REGEXREPLACE(TO_TEXT( C36),""\."",""""),D36)"),"https://bhuvan-app3.nrsc.gov.in/isroeodatadownloadutility/nices_thumb/pblh/PBLH20210205.jpg")</f>
        <v>https://bhuvan-app3.nrsc.gov.in/isroeodatadownloadutility/nices_thumb/pblh/PBLH20210205.jpg</v>
      </c>
      <c r="F36" s="5" t="str">
        <f>IFERROR(__xludf.DUMMYFUNCTION("CONCATENATE(REGEXREPLACE(TO_TEXT( C36),""\."",""""),""_"",TO_TEXT(A36),D36)"),"20210205_036.jpg")</f>
        <v>20210205_036.jpg</v>
      </c>
    </row>
    <row r="37">
      <c r="A37" s="1">
        <v>37.0</v>
      </c>
      <c r="B37" s="2" t="s">
        <v>0</v>
      </c>
      <c r="C37" s="3">
        <v>44233.0</v>
      </c>
      <c r="D37" s="4" t="s">
        <v>1</v>
      </c>
      <c r="E37" s="2" t="str">
        <f>IFERROR(__xludf.DUMMYFUNCTION("CONCATENATE(B37,REGEXREPLACE(TO_TEXT( C37),""\."",""""),D37)"),"https://bhuvan-app3.nrsc.gov.in/isroeodatadownloadutility/nices_thumb/pblh/PBLH20210206.jpg")</f>
        <v>https://bhuvan-app3.nrsc.gov.in/isroeodatadownloadutility/nices_thumb/pblh/PBLH20210206.jpg</v>
      </c>
      <c r="F37" s="5" t="str">
        <f>IFERROR(__xludf.DUMMYFUNCTION("CONCATENATE(REGEXREPLACE(TO_TEXT( C37),""\."",""""),""_"",TO_TEXT(A37),D37)"),"20210206_037.jpg")</f>
        <v>20210206_037.jpg</v>
      </c>
    </row>
    <row r="38">
      <c r="A38" s="1">
        <v>38.0</v>
      </c>
      <c r="B38" s="2" t="s">
        <v>0</v>
      </c>
      <c r="C38" s="3">
        <v>44234.0</v>
      </c>
      <c r="D38" s="4" t="s">
        <v>1</v>
      </c>
      <c r="E38" s="2" t="str">
        <f>IFERROR(__xludf.DUMMYFUNCTION("CONCATENATE(B38,REGEXREPLACE(TO_TEXT( C38),""\."",""""),D38)"),"https://bhuvan-app3.nrsc.gov.in/isroeodatadownloadutility/nices_thumb/pblh/PBLH20210207.jpg")</f>
        <v>https://bhuvan-app3.nrsc.gov.in/isroeodatadownloadutility/nices_thumb/pblh/PBLH20210207.jpg</v>
      </c>
      <c r="F38" s="5" t="str">
        <f>IFERROR(__xludf.DUMMYFUNCTION("CONCATENATE(REGEXREPLACE(TO_TEXT( C38),""\."",""""),""_"",TO_TEXT(A38),D38)"),"20210207_038.jpg")</f>
        <v>20210207_038.jpg</v>
      </c>
    </row>
    <row r="39">
      <c r="A39" s="1">
        <v>39.0</v>
      </c>
      <c r="B39" s="2" t="s">
        <v>0</v>
      </c>
      <c r="C39" s="3">
        <v>44235.0</v>
      </c>
      <c r="D39" s="4" t="s">
        <v>1</v>
      </c>
      <c r="E39" s="2" t="str">
        <f>IFERROR(__xludf.DUMMYFUNCTION("CONCATENATE(B39,REGEXREPLACE(TO_TEXT( C39),""\."",""""),D39)"),"https://bhuvan-app3.nrsc.gov.in/isroeodatadownloadutility/nices_thumb/pblh/PBLH20210208.jpg")</f>
        <v>https://bhuvan-app3.nrsc.gov.in/isroeodatadownloadutility/nices_thumb/pblh/PBLH20210208.jpg</v>
      </c>
      <c r="F39" s="5" t="str">
        <f>IFERROR(__xludf.DUMMYFUNCTION("CONCATENATE(REGEXREPLACE(TO_TEXT( C39),""\."",""""),""_"",TO_TEXT(A39),D39)"),"20210208_039.jpg")</f>
        <v>20210208_039.jpg</v>
      </c>
    </row>
    <row r="40">
      <c r="A40" s="1">
        <v>40.0</v>
      </c>
      <c r="B40" s="2" t="s">
        <v>0</v>
      </c>
      <c r="C40" s="3">
        <v>44236.0</v>
      </c>
      <c r="D40" s="4" t="s">
        <v>1</v>
      </c>
      <c r="E40" s="2" t="str">
        <f>IFERROR(__xludf.DUMMYFUNCTION("CONCATENATE(B40,REGEXREPLACE(TO_TEXT( C40),""\."",""""),D40)"),"https://bhuvan-app3.nrsc.gov.in/isroeodatadownloadutility/nices_thumb/pblh/PBLH20210209.jpg")</f>
        <v>https://bhuvan-app3.nrsc.gov.in/isroeodatadownloadutility/nices_thumb/pblh/PBLH20210209.jpg</v>
      </c>
      <c r="F40" s="5" t="str">
        <f>IFERROR(__xludf.DUMMYFUNCTION("CONCATENATE(REGEXREPLACE(TO_TEXT( C40),""\."",""""),""_"",TO_TEXT(A40),D40)"),"20210209_040.jpg")</f>
        <v>20210209_040.jpg</v>
      </c>
    </row>
    <row r="41">
      <c r="A41" s="1">
        <v>41.0</v>
      </c>
      <c r="B41" s="2" t="s">
        <v>0</v>
      </c>
      <c r="C41" s="3">
        <v>44237.0</v>
      </c>
      <c r="D41" s="4" t="s">
        <v>1</v>
      </c>
      <c r="E41" s="2" t="str">
        <f>IFERROR(__xludf.DUMMYFUNCTION("CONCATENATE(B41,REGEXREPLACE(TO_TEXT( C41),""\."",""""),D41)"),"https://bhuvan-app3.nrsc.gov.in/isroeodatadownloadutility/nices_thumb/pblh/PBLH20210210.jpg")</f>
        <v>https://bhuvan-app3.nrsc.gov.in/isroeodatadownloadutility/nices_thumb/pblh/PBLH20210210.jpg</v>
      </c>
      <c r="F41" s="5" t="str">
        <f>IFERROR(__xludf.DUMMYFUNCTION("CONCATENATE(REGEXREPLACE(TO_TEXT( C41),""\."",""""),""_"",TO_TEXT(A41),D41)"),"20210210_041.jpg")</f>
        <v>20210210_041.jpg</v>
      </c>
    </row>
    <row r="42">
      <c r="A42" s="1">
        <v>42.0</v>
      </c>
      <c r="B42" s="2" t="s">
        <v>0</v>
      </c>
      <c r="C42" s="3">
        <v>44238.0</v>
      </c>
      <c r="D42" s="4" t="s">
        <v>1</v>
      </c>
      <c r="E42" s="2" t="str">
        <f>IFERROR(__xludf.DUMMYFUNCTION("CONCATENATE(B42,REGEXREPLACE(TO_TEXT( C42),""\."",""""),D42)"),"https://bhuvan-app3.nrsc.gov.in/isroeodatadownloadutility/nices_thumb/pblh/PBLH20210211.jpg")</f>
        <v>https://bhuvan-app3.nrsc.gov.in/isroeodatadownloadutility/nices_thumb/pblh/PBLH20210211.jpg</v>
      </c>
      <c r="F42" s="5" t="str">
        <f>IFERROR(__xludf.DUMMYFUNCTION("CONCATENATE(REGEXREPLACE(TO_TEXT( C42),""\."",""""),""_"",TO_TEXT(A42),D42)"),"20210211_042.jpg")</f>
        <v>20210211_042.jpg</v>
      </c>
    </row>
    <row r="43">
      <c r="A43" s="1">
        <v>43.0</v>
      </c>
      <c r="B43" s="2" t="s">
        <v>0</v>
      </c>
      <c r="C43" s="3">
        <v>44239.0</v>
      </c>
      <c r="D43" s="4" t="s">
        <v>1</v>
      </c>
      <c r="E43" s="2" t="str">
        <f>IFERROR(__xludf.DUMMYFUNCTION("CONCATENATE(B43,REGEXREPLACE(TO_TEXT( C43),""\."",""""),D43)"),"https://bhuvan-app3.nrsc.gov.in/isroeodatadownloadutility/nices_thumb/pblh/PBLH20210212.jpg")</f>
        <v>https://bhuvan-app3.nrsc.gov.in/isroeodatadownloadutility/nices_thumb/pblh/PBLH20210212.jpg</v>
      </c>
      <c r="F43" s="5" t="str">
        <f>IFERROR(__xludf.DUMMYFUNCTION("CONCATENATE(REGEXREPLACE(TO_TEXT( C43),""\."",""""),""_"",TO_TEXT(A43),D43)"),"20210212_043.jpg")</f>
        <v>20210212_043.jpg</v>
      </c>
    </row>
    <row r="44">
      <c r="A44" s="1">
        <v>44.0</v>
      </c>
      <c r="B44" s="2" t="s">
        <v>0</v>
      </c>
      <c r="C44" s="3">
        <v>44240.0</v>
      </c>
      <c r="D44" s="4" t="s">
        <v>1</v>
      </c>
      <c r="E44" s="2" t="str">
        <f>IFERROR(__xludf.DUMMYFUNCTION("CONCATENATE(B44,REGEXREPLACE(TO_TEXT( C44),""\."",""""),D44)"),"https://bhuvan-app3.nrsc.gov.in/isroeodatadownloadutility/nices_thumb/pblh/PBLH20210213.jpg")</f>
        <v>https://bhuvan-app3.nrsc.gov.in/isroeodatadownloadutility/nices_thumb/pblh/PBLH20210213.jpg</v>
      </c>
      <c r="F44" s="5" t="str">
        <f>IFERROR(__xludf.DUMMYFUNCTION("CONCATENATE(REGEXREPLACE(TO_TEXT( C44),""\."",""""),""_"",TO_TEXT(A44),D44)"),"20210213_044.jpg")</f>
        <v>20210213_044.jpg</v>
      </c>
    </row>
    <row r="45">
      <c r="A45" s="1">
        <v>45.0</v>
      </c>
      <c r="B45" s="2" t="s">
        <v>0</v>
      </c>
      <c r="C45" s="3">
        <v>44241.0</v>
      </c>
      <c r="D45" s="4" t="s">
        <v>1</v>
      </c>
      <c r="E45" s="2" t="str">
        <f>IFERROR(__xludf.DUMMYFUNCTION("CONCATENATE(B45,REGEXREPLACE(TO_TEXT( C45),""\."",""""),D45)"),"https://bhuvan-app3.nrsc.gov.in/isroeodatadownloadutility/nices_thumb/pblh/PBLH20210214.jpg")</f>
        <v>https://bhuvan-app3.nrsc.gov.in/isroeodatadownloadutility/nices_thumb/pblh/PBLH20210214.jpg</v>
      </c>
      <c r="F45" s="5" t="str">
        <f>IFERROR(__xludf.DUMMYFUNCTION("CONCATENATE(REGEXREPLACE(TO_TEXT( C45),""\."",""""),""_"",TO_TEXT(A45),D45)"),"20210214_045.jpg")</f>
        <v>20210214_045.jpg</v>
      </c>
    </row>
    <row r="46">
      <c r="A46" s="1">
        <v>46.0</v>
      </c>
      <c r="B46" s="2" t="s">
        <v>0</v>
      </c>
      <c r="C46" s="3">
        <v>44242.0</v>
      </c>
      <c r="D46" s="4" t="s">
        <v>1</v>
      </c>
      <c r="E46" s="2" t="str">
        <f>IFERROR(__xludf.DUMMYFUNCTION("CONCATENATE(B46,REGEXREPLACE(TO_TEXT( C46),""\."",""""),D46)"),"https://bhuvan-app3.nrsc.gov.in/isroeodatadownloadutility/nices_thumb/pblh/PBLH20210215.jpg")</f>
        <v>https://bhuvan-app3.nrsc.gov.in/isroeodatadownloadutility/nices_thumb/pblh/PBLH20210215.jpg</v>
      </c>
      <c r="F46" s="5" t="str">
        <f>IFERROR(__xludf.DUMMYFUNCTION("CONCATENATE(REGEXREPLACE(TO_TEXT( C46),""\."",""""),""_"",TO_TEXT(A46),D46)"),"20210215_046.jpg")</f>
        <v>20210215_046.jpg</v>
      </c>
    </row>
    <row r="47">
      <c r="A47" s="1">
        <v>47.0</v>
      </c>
      <c r="B47" s="2" t="s">
        <v>0</v>
      </c>
      <c r="C47" s="3">
        <v>44243.0</v>
      </c>
      <c r="D47" s="4" t="s">
        <v>1</v>
      </c>
      <c r="E47" s="2" t="str">
        <f>IFERROR(__xludf.DUMMYFUNCTION("CONCATENATE(B47,REGEXREPLACE(TO_TEXT( C47),""\."",""""),D47)"),"https://bhuvan-app3.nrsc.gov.in/isroeodatadownloadutility/nices_thumb/pblh/PBLH20210216.jpg")</f>
        <v>https://bhuvan-app3.nrsc.gov.in/isroeodatadownloadutility/nices_thumb/pblh/PBLH20210216.jpg</v>
      </c>
      <c r="F47" s="5" t="str">
        <f>IFERROR(__xludf.DUMMYFUNCTION("CONCATENATE(REGEXREPLACE(TO_TEXT( C47),""\."",""""),""_"",TO_TEXT(A47),D47)"),"20210216_047.jpg")</f>
        <v>20210216_047.jpg</v>
      </c>
    </row>
    <row r="48">
      <c r="A48" s="1">
        <v>48.0</v>
      </c>
      <c r="B48" s="2" t="s">
        <v>0</v>
      </c>
      <c r="C48" s="3">
        <v>44244.0</v>
      </c>
      <c r="D48" s="4" t="s">
        <v>1</v>
      </c>
      <c r="E48" s="2" t="str">
        <f>IFERROR(__xludf.DUMMYFUNCTION("CONCATENATE(B48,REGEXREPLACE(TO_TEXT( C48),""\."",""""),D48)"),"https://bhuvan-app3.nrsc.gov.in/isroeodatadownloadutility/nices_thumb/pblh/PBLH20210217.jpg")</f>
        <v>https://bhuvan-app3.nrsc.gov.in/isroeodatadownloadutility/nices_thumb/pblh/PBLH20210217.jpg</v>
      </c>
      <c r="F48" s="5" t="str">
        <f>IFERROR(__xludf.DUMMYFUNCTION("CONCATENATE(REGEXREPLACE(TO_TEXT( C48),""\."",""""),""_"",TO_TEXT(A48),D48)"),"20210217_048.jpg")</f>
        <v>20210217_048.jpg</v>
      </c>
    </row>
    <row r="49">
      <c r="A49" s="1">
        <v>49.0</v>
      </c>
      <c r="B49" s="2" t="s">
        <v>0</v>
      </c>
      <c r="C49" s="3">
        <v>44245.0</v>
      </c>
      <c r="D49" s="4" t="s">
        <v>1</v>
      </c>
      <c r="E49" s="2" t="str">
        <f>IFERROR(__xludf.DUMMYFUNCTION("CONCATENATE(B49,REGEXREPLACE(TO_TEXT( C49),""\."",""""),D49)"),"https://bhuvan-app3.nrsc.gov.in/isroeodatadownloadutility/nices_thumb/pblh/PBLH20210218.jpg")</f>
        <v>https://bhuvan-app3.nrsc.gov.in/isroeodatadownloadutility/nices_thumb/pblh/PBLH20210218.jpg</v>
      </c>
      <c r="F49" s="5" t="str">
        <f>IFERROR(__xludf.DUMMYFUNCTION("CONCATENATE(REGEXREPLACE(TO_TEXT( C49),""\."",""""),""_"",TO_TEXT(A49),D49)"),"20210218_049.jpg")</f>
        <v>20210218_049.jpg</v>
      </c>
    </row>
    <row r="50">
      <c r="A50" s="1">
        <v>50.0</v>
      </c>
      <c r="B50" s="2" t="s">
        <v>0</v>
      </c>
      <c r="C50" s="3">
        <v>44246.0</v>
      </c>
      <c r="D50" s="4" t="s">
        <v>1</v>
      </c>
      <c r="E50" s="2" t="str">
        <f>IFERROR(__xludf.DUMMYFUNCTION("CONCATENATE(B50,REGEXREPLACE(TO_TEXT( C50),""\."",""""),D50)"),"https://bhuvan-app3.nrsc.gov.in/isroeodatadownloadutility/nices_thumb/pblh/PBLH20210219.jpg")</f>
        <v>https://bhuvan-app3.nrsc.gov.in/isroeodatadownloadutility/nices_thumb/pblh/PBLH20210219.jpg</v>
      </c>
      <c r="F50" s="5" t="str">
        <f>IFERROR(__xludf.DUMMYFUNCTION("CONCATENATE(REGEXREPLACE(TO_TEXT( C50),""\."",""""),""_"",TO_TEXT(A50),D50)"),"20210219_050.jpg")</f>
        <v>20210219_050.jpg</v>
      </c>
    </row>
    <row r="51">
      <c r="A51" s="1">
        <v>51.0</v>
      </c>
      <c r="B51" s="2" t="s">
        <v>0</v>
      </c>
      <c r="C51" s="3">
        <v>44247.0</v>
      </c>
      <c r="D51" s="4" t="s">
        <v>1</v>
      </c>
      <c r="E51" s="2" t="str">
        <f>IFERROR(__xludf.DUMMYFUNCTION("CONCATENATE(B51,REGEXREPLACE(TO_TEXT( C51),""\."",""""),D51)"),"https://bhuvan-app3.nrsc.gov.in/isroeodatadownloadutility/nices_thumb/pblh/PBLH20210220.jpg")</f>
        <v>https://bhuvan-app3.nrsc.gov.in/isroeodatadownloadutility/nices_thumb/pblh/PBLH20210220.jpg</v>
      </c>
      <c r="F51" s="5" t="str">
        <f>IFERROR(__xludf.DUMMYFUNCTION("CONCATENATE(REGEXREPLACE(TO_TEXT( C51),""\."",""""),""_"",TO_TEXT(A51),D51)"),"20210220_051.jpg")</f>
        <v>20210220_051.jpg</v>
      </c>
    </row>
    <row r="52">
      <c r="A52" s="1">
        <v>52.0</v>
      </c>
      <c r="B52" s="2" t="s">
        <v>0</v>
      </c>
      <c r="C52" s="3">
        <v>44248.0</v>
      </c>
      <c r="D52" s="4" t="s">
        <v>1</v>
      </c>
      <c r="E52" s="2" t="str">
        <f>IFERROR(__xludf.DUMMYFUNCTION("CONCATENATE(B52,REGEXREPLACE(TO_TEXT( C52),""\."",""""),D52)"),"https://bhuvan-app3.nrsc.gov.in/isroeodatadownloadutility/nices_thumb/pblh/PBLH20210221.jpg")</f>
        <v>https://bhuvan-app3.nrsc.gov.in/isroeodatadownloadutility/nices_thumb/pblh/PBLH20210221.jpg</v>
      </c>
      <c r="F52" s="5" t="str">
        <f>IFERROR(__xludf.DUMMYFUNCTION("CONCATENATE(REGEXREPLACE(TO_TEXT( C52),""\."",""""),""_"",TO_TEXT(A52),D52)"),"20210221_052.jpg")</f>
        <v>20210221_052.jpg</v>
      </c>
    </row>
    <row r="53">
      <c r="A53" s="1">
        <v>53.0</v>
      </c>
      <c r="B53" s="2" t="s">
        <v>0</v>
      </c>
      <c r="C53" s="3">
        <v>44249.0</v>
      </c>
      <c r="D53" s="4" t="s">
        <v>1</v>
      </c>
      <c r="E53" s="2" t="str">
        <f>IFERROR(__xludf.DUMMYFUNCTION("CONCATENATE(B53,REGEXREPLACE(TO_TEXT( C53),""\."",""""),D53)"),"https://bhuvan-app3.nrsc.gov.in/isroeodatadownloadutility/nices_thumb/pblh/PBLH20210222.jpg")</f>
        <v>https://bhuvan-app3.nrsc.gov.in/isroeodatadownloadutility/nices_thumb/pblh/PBLH20210222.jpg</v>
      </c>
      <c r="F53" s="5" t="str">
        <f>IFERROR(__xludf.DUMMYFUNCTION("CONCATENATE(REGEXREPLACE(TO_TEXT( C53),""\."",""""),""_"",TO_TEXT(A53),D53)"),"20210222_053.jpg")</f>
        <v>20210222_053.jpg</v>
      </c>
    </row>
    <row r="54">
      <c r="A54" s="1">
        <v>54.0</v>
      </c>
      <c r="B54" s="2" t="s">
        <v>0</v>
      </c>
      <c r="C54" s="3">
        <v>44250.0</v>
      </c>
      <c r="D54" s="4" t="s">
        <v>1</v>
      </c>
      <c r="E54" s="2" t="str">
        <f>IFERROR(__xludf.DUMMYFUNCTION("CONCATENATE(B54,REGEXREPLACE(TO_TEXT( C54),""\."",""""),D54)"),"https://bhuvan-app3.nrsc.gov.in/isroeodatadownloadutility/nices_thumb/pblh/PBLH20210223.jpg")</f>
        <v>https://bhuvan-app3.nrsc.gov.in/isroeodatadownloadutility/nices_thumb/pblh/PBLH20210223.jpg</v>
      </c>
      <c r="F54" s="5" t="str">
        <f>IFERROR(__xludf.DUMMYFUNCTION("CONCATENATE(REGEXREPLACE(TO_TEXT( C54),""\."",""""),""_"",TO_TEXT(A54),D54)"),"20210223_054.jpg")</f>
        <v>20210223_054.jpg</v>
      </c>
    </row>
    <row r="55">
      <c r="A55" s="1">
        <v>55.0</v>
      </c>
      <c r="B55" s="2" t="s">
        <v>0</v>
      </c>
      <c r="C55" s="3">
        <v>44251.0</v>
      </c>
      <c r="D55" s="4" t="s">
        <v>1</v>
      </c>
      <c r="E55" s="2" t="str">
        <f>IFERROR(__xludf.DUMMYFUNCTION("CONCATENATE(B55,REGEXREPLACE(TO_TEXT( C55),""\."",""""),D55)"),"https://bhuvan-app3.nrsc.gov.in/isroeodatadownloadutility/nices_thumb/pblh/PBLH20210224.jpg")</f>
        <v>https://bhuvan-app3.nrsc.gov.in/isroeodatadownloadutility/nices_thumb/pblh/PBLH20210224.jpg</v>
      </c>
      <c r="F55" s="5" t="str">
        <f>IFERROR(__xludf.DUMMYFUNCTION("CONCATENATE(REGEXREPLACE(TO_TEXT( C55),""\."",""""),""_"",TO_TEXT(A55),D55)"),"20210224_055.jpg")</f>
        <v>20210224_055.jpg</v>
      </c>
    </row>
    <row r="56">
      <c r="A56" s="1">
        <v>56.0</v>
      </c>
      <c r="B56" s="2" t="s">
        <v>0</v>
      </c>
      <c r="C56" s="3">
        <v>44252.0</v>
      </c>
      <c r="D56" s="4" t="s">
        <v>1</v>
      </c>
      <c r="E56" s="2" t="str">
        <f>IFERROR(__xludf.DUMMYFUNCTION("CONCATENATE(B56,REGEXREPLACE(TO_TEXT( C56),""\."",""""),D56)"),"https://bhuvan-app3.nrsc.gov.in/isroeodatadownloadutility/nices_thumb/pblh/PBLH20210225.jpg")</f>
        <v>https://bhuvan-app3.nrsc.gov.in/isroeodatadownloadutility/nices_thumb/pblh/PBLH20210225.jpg</v>
      </c>
      <c r="F56" s="5" t="str">
        <f>IFERROR(__xludf.DUMMYFUNCTION("CONCATENATE(REGEXREPLACE(TO_TEXT( C56),""\."",""""),""_"",TO_TEXT(A56),D56)"),"20210225_056.jpg")</f>
        <v>20210225_056.jpg</v>
      </c>
    </row>
    <row r="57">
      <c r="A57" s="1">
        <v>57.0</v>
      </c>
      <c r="B57" s="2" t="s">
        <v>0</v>
      </c>
      <c r="C57" s="3">
        <v>44253.0</v>
      </c>
      <c r="D57" s="4" t="s">
        <v>1</v>
      </c>
      <c r="E57" s="2" t="str">
        <f>IFERROR(__xludf.DUMMYFUNCTION("CONCATENATE(B57,REGEXREPLACE(TO_TEXT( C57),""\."",""""),D57)"),"https://bhuvan-app3.nrsc.gov.in/isroeodatadownloadutility/nices_thumb/pblh/PBLH20210226.jpg")</f>
        <v>https://bhuvan-app3.nrsc.gov.in/isroeodatadownloadutility/nices_thumb/pblh/PBLH20210226.jpg</v>
      </c>
      <c r="F57" s="5" t="str">
        <f>IFERROR(__xludf.DUMMYFUNCTION("CONCATENATE(REGEXREPLACE(TO_TEXT( C57),""\."",""""),""_"",TO_TEXT(A57),D57)"),"20210226_057.jpg")</f>
        <v>20210226_057.jpg</v>
      </c>
    </row>
    <row r="58">
      <c r="A58" s="1">
        <v>58.0</v>
      </c>
      <c r="B58" s="2" t="s">
        <v>0</v>
      </c>
      <c r="C58" s="3">
        <v>44254.0</v>
      </c>
      <c r="D58" s="4" t="s">
        <v>1</v>
      </c>
      <c r="E58" s="2" t="str">
        <f>IFERROR(__xludf.DUMMYFUNCTION("CONCATENATE(B58,REGEXREPLACE(TO_TEXT( C58),""\."",""""),D58)"),"https://bhuvan-app3.nrsc.gov.in/isroeodatadownloadutility/nices_thumb/pblh/PBLH20210227.jpg")</f>
        <v>https://bhuvan-app3.nrsc.gov.in/isroeodatadownloadutility/nices_thumb/pblh/PBLH20210227.jpg</v>
      </c>
      <c r="F58" s="5" t="str">
        <f>IFERROR(__xludf.DUMMYFUNCTION("CONCATENATE(REGEXREPLACE(TO_TEXT( C58),""\."",""""),""_"",TO_TEXT(A58),D58)"),"20210227_058.jpg")</f>
        <v>20210227_058.jpg</v>
      </c>
    </row>
    <row r="59">
      <c r="A59" s="1">
        <v>59.0</v>
      </c>
      <c r="B59" s="2" t="s">
        <v>0</v>
      </c>
      <c r="C59" s="3">
        <v>44255.0</v>
      </c>
      <c r="D59" s="4" t="s">
        <v>1</v>
      </c>
      <c r="E59" s="2" t="str">
        <f>IFERROR(__xludf.DUMMYFUNCTION("CONCATENATE(B59,REGEXREPLACE(TO_TEXT( C59),""\."",""""),D59)"),"https://bhuvan-app3.nrsc.gov.in/isroeodatadownloadutility/nices_thumb/pblh/PBLH20210228.jpg")</f>
        <v>https://bhuvan-app3.nrsc.gov.in/isroeodatadownloadutility/nices_thumb/pblh/PBLH20210228.jpg</v>
      </c>
      <c r="F59" s="5" t="str">
        <f>IFERROR(__xludf.DUMMYFUNCTION("CONCATENATE(REGEXREPLACE(TO_TEXT( C59),""\."",""""),""_"",TO_TEXT(A59),D59)"),"20210228_059.jpg")</f>
        <v>20210228_059.jpg</v>
      </c>
    </row>
    <row r="60">
      <c r="A60" s="1">
        <v>60.0</v>
      </c>
      <c r="B60" s="2" t="s">
        <v>0</v>
      </c>
      <c r="C60" s="3">
        <v>44256.0</v>
      </c>
      <c r="D60" s="4" t="s">
        <v>1</v>
      </c>
      <c r="E60" s="2" t="str">
        <f>IFERROR(__xludf.DUMMYFUNCTION("CONCATENATE(B60,REGEXREPLACE(TO_TEXT( C60),""\."",""""),D60)"),"https://bhuvan-app3.nrsc.gov.in/isroeodatadownloadutility/nices_thumb/pblh/PBLH20210301.jpg")</f>
        <v>https://bhuvan-app3.nrsc.gov.in/isroeodatadownloadutility/nices_thumb/pblh/PBLH20210301.jpg</v>
      </c>
      <c r="F60" s="5" t="str">
        <f>IFERROR(__xludf.DUMMYFUNCTION("CONCATENATE(REGEXREPLACE(TO_TEXT( C60),""\."",""""),""_"",TO_TEXT(A60),D60)"),"20210301_060.jpg")</f>
        <v>20210301_060.jpg</v>
      </c>
    </row>
    <row r="61">
      <c r="A61" s="1">
        <v>61.0</v>
      </c>
      <c r="B61" s="2" t="s">
        <v>0</v>
      </c>
      <c r="C61" s="3">
        <v>44257.0</v>
      </c>
      <c r="D61" s="4" t="s">
        <v>1</v>
      </c>
      <c r="E61" s="2" t="str">
        <f>IFERROR(__xludf.DUMMYFUNCTION("CONCATENATE(B61,REGEXREPLACE(TO_TEXT( C61),""\."",""""),D61)"),"https://bhuvan-app3.nrsc.gov.in/isroeodatadownloadutility/nices_thumb/pblh/PBLH20210302.jpg")</f>
        <v>https://bhuvan-app3.nrsc.gov.in/isroeodatadownloadutility/nices_thumb/pblh/PBLH20210302.jpg</v>
      </c>
      <c r="F61" s="5" t="str">
        <f>IFERROR(__xludf.DUMMYFUNCTION("CONCATENATE(REGEXREPLACE(TO_TEXT( C61),""\."",""""),""_"",TO_TEXT(A61),D61)"),"20210302_061.jpg")</f>
        <v>20210302_061.jpg</v>
      </c>
    </row>
    <row r="62">
      <c r="A62" s="1">
        <v>62.0</v>
      </c>
      <c r="B62" s="2" t="s">
        <v>0</v>
      </c>
      <c r="C62" s="3">
        <v>44258.0</v>
      </c>
      <c r="D62" s="4" t="s">
        <v>1</v>
      </c>
      <c r="E62" s="2" t="str">
        <f>IFERROR(__xludf.DUMMYFUNCTION("CONCATENATE(B62,REGEXREPLACE(TO_TEXT( C62),""\."",""""),D62)"),"https://bhuvan-app3.nrsc.gov.in/isroeodatadownloadutility/nices_thumb/pblh/PBLH20210303.jpg")</f>
        <v>https://bhuvan-app3.nrsc.gov.in/isroeodatadownloadutility/nices_thumb/pblh/PBLH20210303.jpg</v>
      </c>
      <c r="F62" s="5" t="str">
        <f>IFERROR(__xludf.DUMMYFUNCTION("CONCATENATE(REGEXREPLACE(TO_TEXT( C62),""\."",""""),""_"",TO_TEXT(A62),D62)"),"20210303_062.jpg")</f>
        <v>20210303_062.jpg</v>
      </c>
    </row>
    <row r="63">
      <c r="A63" s="1">
        <v>63.0</v>
      </c>
      <c r="B63" s="2" t="s">
        <v>0</v>
      </c>
      <c r="C63" s="3">
        <v>44259.0</v>
      </c>
      <c r="D63" s="4" t="s">
        <v>1</v>
      </c>
      <c r="E63" s="2" t="str">
        <f>IFERROR(__xludf.DUMMYFUNCTION("CONCATENATE(B63,REGEXREPLACE(TO_TEXT( C63),""\."",""""),D63)"),"https://bhuvan-app3.nrsc.gov.in/isroeodatadownloadutility/nices_thumb/pblh/PBLH20210304.jpg")</f>
        <v>https://bhuvan-app3.nrsc.gov.in/isroeodatadownloadutility/nices_thumb/pblh/PBLH20210304.jpg</v>
      </c>
      <c r="F63" s="5" t="str">
        <f>IFERROR(__xludf.DUMMYFUNCTION("CONCATENATE(REGEXREPLACE(TO_TEXT( C63),""\."",""""),""_"",TO_TEXT(A63),D63)"),"20210304_063.jpg")</f>
        <v>20210304_063.jpg</v>
      </c>
    </row>
    <row r="64">
      <c r="A64" s="1">
        <v>64.0</v>
      </c>
      <c r="B64" s="2" t="s">
        <v>0</v>
      </c>
      <c r="C64" s="3">
        <v>44260.0</v>
      </c>
      <c r="D64" s="4" t="s">
        <v>1</v>
      </c>
      <c r="E64" s="2" t="str">
        <f>IFERROR(__xludf.DUMMYFUNCTION("CONCATENATE(B64,REGEXREPLACE(TO_TEXT( C64),""\."",""""),D64)"),"https://bhuvan-app3.nrsc.gov.in/isroeodatadownloadutility/nices_thumb/pblh/PBLH20210305.jpg")</f>
        <v>https://bhuvan-app3.nrsc.gov.in/isroeodatadownloadutility/nices_thumb/pblh/PBLH20210305.jpg</v>
      </c>
      <c r="F64" s="5" t="str">
        <f>IFERROR(__xludf.DUMMYFUNCTION("CONCATENATE(REGEXREPLACE(TO_TEXT( C64),""\."",""""),""_"",TO_TEXT(A64),D64)"),"20210305_064.jpg")</f>
        <v>20210305_064.jpg</v>
      </c>
    </row>
    <row r="65">
      <c r="A65" s="1">
        <v>65.0</v>
      </c>
      <c r="B65" s="2" t="s">
        <v>0</v>
      </c>
      <c r="C65" s="3">
        <v>44261.0</v>
      </c>
      <c r="D65" s="4" t="s">
        <v>1</v>
      </c>
      <c r="E65" s="2" t="str">
        <f>IFERROR(__xludf.DUMMYFUNCTION("CONCATENATE(B65,REGEXREPLACE(TO_TEXT( C65),""\."",""""),D65)"),"https://bhuvan-app3.nrsc.gov.in/isroeodatadownloadutility/nices_thumb/pblh/PBLH20210306.jpg")</f>
        <v>https://bhuvan-app3.nrsc.gov.in/isroeodatadownloadutility/nices_thumb/pblh/PBLH20210306.jpg</v>
      </c>
      <c r="F65" s="5" t="str">
        <f>IFERROR(__xludf.DUMMYFUNCTION("CONCATENATE(REGEXREPLACE(TO_TEXT( C65),""\."",""""),""_"",TO_TEXT(A65),D65)"),"20210306_065.jpg")</f>
        <v>20210306_065.jpg</v>
      </c>
    </row>
    <row r="66">
      <c r="A66" s="1">
        <v>66.0</v>
      </c>
      <c r="B66" s="2" t="s">
        <v>0</v>
      </c>
      <c r="C66" s="3">
        <v>44262.0</v>
      </c>
      <c r="D66" s="4" t="s">
        <v>1</v>
      </c>
      <c r="E66" s="2" t="str">
        <f>IFERROR(__xludf.DUMMYFUNCTION("CONCATENATE(B66,REGEXREPLACE(TO_TEXT( C66),""\."",""""),D66)"),"https://bhuvan-app3.nrsc.gov.in/isroeodatadownloadutility/nices_thumb/pblh/PBLH20210307.jpg")</f>
        <v>https://bhuvan-app3.nrsc.gov.in/isroeodatadownloadutility/nices_thumb/pblh/PBLH20210307.jpg</v>
      </c>
      <c r="F66" s="5" t="str">
        <f>IFERROR(__xludf.DUMMYFUNCTION("CONCATENATE(REGEXREPLACE(TO_TEXT( C66),""\."",""""),""_"",TO_TEXT(A66),D66)"),"20210307_066.jpg")</f>
        <v>20210307_066.jpg</v>
      </c>
    </row>
    <row r="67">
      <c r="A67" s="1">
        <v>67.0</v>
      </c>
      <c r="B67" s="2" t="s">
        <v>0</v>
      </c>
      <c r="C67" s="3">
        <v>44263.0</v>
      </c>
      <c r="D67" s="4" t="s">
        <v>1</v>
      </c>
      <c r="E67" s="2" t="str">
        <f>IFERROR(__xludf.DUMMYFUNCTION("CONCATENATE(B67,REGEXREPLACE(TO_TEXT( C67),""\."",""""),D67)"),"https://bhuvan-app3.nrsc.gov.in/isroeodatadownloadutility/nices_thumb/pblh/PBLH20210308.jpg")</f>
        <v>https://bhuvan-app3.nrsc.gov.in/isroeodatadownloadutility/nices_thumb/pblh/PBLH20210308.jpg</v>
      </c>
      <c r="F67" s="5" t="str">
        <f>IFERROR(__xludf.DUMMYFUNCTION("CONCATENATE(REGEXREPLACE(TO_TEXT( C67),""\."",""""),""_"",TO_TEXT(A67),D67)"),"20210308_067.jpg")</f>
        <v>20210308_067.jpg</v>
      </c>
    </row>
    <row r="68">
      <c r="A68" s="1">
        <v>68.0</v>
      </c>
      <c r="B68" s="2" t="s">
        <v>0</v>
      </c>
      <c r="C68" s="3">
        <v>44264.0</v>
      </c>
      <c r="D68" s="4" t="s">
        <v>1</v>
      </c>
      <c r="E68" s="2" t="str">
        <f>IFERROR(__xludf.DUMMYFUNCTION("CONCATENATE(B68,REGEXREPLACE(TO_TEXT( C68),""\."",""""),D68)"),"https://bhuvan-app3.nrsc.gov.in/isroeodatadownloadutility/nices_thumb/pblh/PBLH20210309.jpg")</f>
        <v>https://bhuvan-app3.nrsc.gov.in/isroeodatadownloadutility/nices_thumb/pblh/PBLH20210309.jpg</v>
      </c>
      <c r="F68" s="5" t="str">
        <f>IFERROR(__xludf.DUMMYFUNCTION("CONCATENATE(REGEXREPLACE(TO_TEXT( C68),""\."",""""),""_"",TO_TEXT(A68),D68)"),"20210309_068.jpg")</f>
        <v>20210309_068.jpg</v>
      </c>
    </row>
    <row r="69">
      <c r="A69" s="1">
        <v>69.0</v>
      </c>
      <c r="B69" s="2" t="s">
        <v>0</v>
      </c>
      <c r="C69" s="3">
        <v>44265.0</v>
      </c>
      <c r="D69" s="4" t="s">
        <v>1</v>
      </c>
      <c r="E69" s="2" t="str">
        <f>IFERROR(__xludf.DUMMYFUNCTION("CONCATENATE(B69,REGEXREPLACE(TO_TEXT( C69),""\."",""""),D69)"),"https://bhuvan-app3.nrsc.gov.in/isroeodatadownloadutility/nices_thumb/pblh/PBLH20210310.jpg")</f>
        <v>https://bhuvan-app3.nrsc.gov.in/isroeodatadownloadutility/nices_thumb/pblh/PBLH20210310.jpg</v>
      </c>
      <c r="F69" s="5" t="str">
        <f>IFERROR(__xludf.DUMMYFUNCTION("CONCATENATE(REGEXREPLACE(TO_TEXT( C69),""\."",""""),""_"",TO_TEXT(A69),D69)"),"20210310_069.jpg")</f>
        <v>20210310_069.jpg</v>
      </c>
    </row>
    <row r="70">
      <c r="A70" s="1">
        <v>70.0</v>
      </c>
      <c r="B70" s="2" t="s">
        <v>0</v>
      </c>
      <c r="C70" s="3">
        <v>44266.0</v>
      </c>
      <c r="D70" s="4" t="s">
        <v>1</v>
      </c>
      <c r="E70" s="2" t="str">
        <f>IFERROR(__xludf.DUMMYFUNCTION("CONCATENATE(B70,REGEXREPLACE(TO_TEXT( C70),""\."",""""),D70)"),"https://bhuvan-app3.nrsc.gov.in/isroeodatadownloadutility/nices_thumb/pblh/PBLH20210311.jpg")</f>
        <v>https://bhuvan-app3.nrsc.gov.in/isroeodatadownloadutility/nices_thumb/pblh/PBLH20210311.jpg</v>
      </c>
      <c r="F70" s="5" t="str">
        <f>IFERROR(__xludf.DUMMYFUNCTION("CONCATENATE(REGEXREPLACE(TO_TEXT( C70),""\."",""""),""_"",TO_TEXT(A70),D70)"),"20210311_070.jpg")</f>
        <v>20210311_070.jpg</v>
      </c>
    </row>
    <row r="71">
      <c r="A71" s="1">
        <v>71.0</v>
      </c>
      <c r="B71" s="2" t="s">
        <v>0</v>
      </c>
      <c r="C71" s="3">
        <v>44267.0</v>
      </c>
      <c r="D71" s="4" t="s">
        <v>1</v>
      </c>
      <c r="E71" s="2" t="str">
        <f>IFERROR(__xludf.DUMMYFUNCTION("CONCATENATE(B71,REGEXREPLACE(TO_TEXT( C71),""\."",""""),D71)"),"https://bhuvan-app3.nrsc.gov.in/isroeodatadownloadutility/nices_thumb/pblh/PBLH20210312.jpg")</f>
        <v>https://bhuvan-app3.nrsc.gov.in/isroeodatadownloadutility/nices_thumb/pblh/PBLH20210312.jpg</v>
      </c>
      <c r="F71" s="5" t="str">
        <f>IFERROR(__xludf.DUMMYFUNCTION("CONCATENATE(REGEXREPLACE(TO_TEXT( C71),""\."",""""),""_"",TO_TEXT(A71),D71)"),"20210312_071.jpg")</f>
        <v>20210312_071.jpg</v>
      </c>
    </row>
    <row r="72">
      <c r="A72" s="1">
        <v>72.0</v>
      </c>
      <c r="B72" s="2" t="s">
        <v>0</v>
      </c>
      <c r="C72" s="3">
        <v>44268.0</v>
      </c>
      <c r="D72" s="4" t="s">
        <v>1</v>
      </c>
      <c r="E72" s="2" t="str">
        <f>IFERROR(__xludf.DUMMYFUNCTION("CONCATENATE(B72,REGEXREPLACE(TO_TEXT( C72),""\."",""""),D72)"),"https://bhuvan-app3.nrsc.gov.in/isroeodatadownloadutility/nices_thumb/pblh/PBLH20210313.jpg")</f>
        <v>https://bhuvan-app3.nrsc.gov.in/isroeodatadownloadutility/nices_thumb/pblh/PBLH20210313.jpg</v>
      </c>
      <c r="F72" s="5" t="str">
        <f>IFERROR(__xludf.DUMMYFUNCTION("CONCATENATE(REGEXREPLACE(TO_TEXT( C72),""\."",""""),""_"",TO_TEXT(A72),D72)"),"20210313_072.jpg")</f>
        <v>20210313_072.jpg</v>
      </c>
    </row>
    <row r="73">
      <c r="A73" s="1">
        <v>73.0</v>
      </c>
      <c r="B73" s="2" t="s">
        <v>0</v>
      </c>
      <c r="C73" s="3">
        <v>44269.0</v>
      </c>
      <c r="D73" s="4" t="s">
        <v>1</v>
      </c>
      <c r="E73" s="2" t="str">
        <f>IFERROR(__xludf.DUMMYFUNCTION("CONCATENATE(B73,REGEXREPLACE(TO_TEXT( C73),""\."",""""),D73)"),"https://bhuvan-app3.nrsc.gov.in/isroeodatadownloadutility/nices_thumb/pblh/PBLH20210314.jpg")</f>
        <v>https://bhuvan-app3.nrsc.gov.in/isroeodatadownloadutility/nices_thumb/pblh/PBLH20210314.jpg</v>
      </c>
      <c r="F73" s="5" t="str">
        <f>IFERROR(__xludf.DUMMYFUNCTION("CONCATENATE(REGEXREPLACE(TO_TEXT( C73),""\."",""""),""_"",TO_TEXT(A73),D73)"),"20210314_073.jpg")</f>
        <v>20210314_073.jpg</v>
      </c>
    </row>
    <row r="74">
      <c r="A74" s="1">
        <v>74.0</v>
      </c>
      <c r="B74" s="2" t="s">
        <v>0</v>
      </c>
      <c r="C74" s="3">
        <v>44270.0</v>
      </c>
      <c r="D74" s="4" t="s">
        <v>1</v>
      </c>
      <c r="E74" s="2" t="str">
        <f>IFERROR(__xludf.DUMMYFUNCTION("CONCATENATE(B74,REGEXREPLACE(TO_TEXT( C74),""\."",""""),D74)"),"https://bhuvan-app3.nrsc.gov.in/isroeodatadownloadutility/nices_thumb/pblh/PBLH20210315.jpg")</f>
        <v>https://bhuvan-app3.nrsc.gov.in/isroeodatadownloadutility/nices_thumb/pblh/PBLH20210315.jpg</v>
      </c>
      <c r="F74" s="5" t="str">
        <f>IFERROR(__xludf.DUMMYFUNCTION("CONCATENATE(REGEXREPLACE(TO_TEXT( C74),""\."",""""),""_"",TO_TEXT(A74),D74)"),"20210315_074.jpg")</f>
        <v>20210315_074.jpg</v>
      </c>
    </row>
    <row r="75">
      <c r="A75" s="1">
        <v>75.0</v>
      </c>
      <c r="B75" s="2" t="s">
        <v>0</v>
      </c>
      <c r="C75" s="3">
        <v>44271.0</v>
      </c>
      <c r="D75" s="4" t="s">
        <v>1</v>
      </c>
      <c r="E75" s="2" t="str">
        <f>IFERROR(__xludf.DUMMYFUNCTION("CONCATENATE(B75,REGEXREPLACE(TO_TEXT( C75),""\."",""""),D75)"),"https://bhuvan-app3.nrsc.gov.in/isroeodatadownloadutility/nices_thumb/pblh/PBLH20210316.jpg")</f>
        <v>https://bhuvan-app3.nrsc.gov.in/isroeodatadownloadutility/nices_thumb/pblh/PBLH20210316.jpg</v>
      </c>
      <c r="F75" s="5" t="str">
        <f>IFERROR(__xludf.DUMMYFUNCTION("CONCATENATE(REGEXREPLACE(TO_TEXT( C75),""\."",""""),""_"",TO_TEXT(A75),D75)"),"20210316_075.jpg")</f>
        <v>20210316_075.jpg</v>
      </c>
    </row>
    <row r="76">
      <c r="A76" s="1">
        <v>76.0</v>
      </c>
      <c r="B76" s="2" t="s">
        <v>0</v>
      </c>
      <c r="C76" s="3">
        <v>44272.0</v>
      </c>
      <c r="D76" s="4" t="s">
        <v>1</v>
      </c>
      <c r="E76" s="2" t="str">
        <f>IFERROR(__xludf.DUMMYFUNCTION("CONCATENATE(B76,REGEXREPLACE(TO_TEXT( C76),""\."",""""),D76)"),"https://bhuvan-app3.nrsc.gov.in/isroeodatadownloadutility/nices_thumb/pblh/PBLH20210317.jpg")</f>
        <v>https://bhuvan-app3.nrsc.gov.in/isroeodatadownloadutility/nices_thumb/pblh/PBLH20210317.jpg</v>
      </c>
      <c r="F76" s="5" t="str">
        <f>IFERROR(__xludf.DUMMYFUNCTION("CONCATENATE(REGEXREPLACE(TO_TEXT( C76),""\."",""""),""_"",TO_TEXT(A76),D76)"),"20210317_076.jpg")</f>
        <v>20210317_076.jpg</v>
      </c>
    </row>
    <row r="77">
      <c r="A77" s="1">
        <v>77.0</v>
      </c>
      <c r="B77" s="2" t="s">
        <v>0</v>
      </c>
      <c r="C77" s="3">
        <v>44273.0</v>
      </c>
      <c r="D77" s="4" t="s">
        <v>1</v>
      </c>
      <c r="E77" s="2" t="str">
        <f>IFERROR(__xludf.DUMMYFUNCTION("CONCATENATE(B77,REGEXREPLACE(TO_TEXT( C77),""\."",""""),D77)"),"https://bhuvan-app3.nrsc.gov.in/isroeodatadownloadutility/nices_thumb/pblh/PBLH20210318.jpg")</f>
        <v>https://bhuvan-app3.nrsc.gov.in/isroeodatadownloadutility/nices_thumb/pblh/PBLH20210318.jpg</v>
      </c>
      <c r="F77" s="5" t="str">
        <f>IFERROR(__xludf.DUMMYFUNCTION("CONCATENATE(REGEXREPLACE(TO_TEXT( C77),""\."",""""),""_"",TO_TEXT(A77),D77)"),"20210318_077.jpg")</f>
        <v>20210318_077.jpg</v>
      </c>
    </row>
    <row r="78">
      <c r="A78" s="1">
        <v>78.0</v>
      </c>
      <c r="B78" s="2" t="s">
        <v>0</v>
      </c>
      <c r="C78" s="3">
        <v>44274.0</v>
      </c>
      <c r="D78" s="4" t="s">
        <v>1</v>
      </c>
      <c r="E78" s="2" t="str">
        <f>IFERROR(__xludf.DUMMYFUNCTION("CONCATENATE(B78,REGEXREPLACE(TO_TEXT( C78),""\."",""""),D78)"),"https://bhuvan-app3.nrsc.gov.in/isroeodatadownloadutility/nices_thumb/pblh/PBLH20210319.jpg")</f>
        <v>https://bhuvan-app3.nrsc.gov.in/isroeodatadownloadutility/nices_thumb/pblh/PBLH20210319.jpg</v>
      </c>
      <c r="F78" s="5" t="str">
        <f>IFERROR(__xludf.DUMMYFUNCTION("CONCATENATE(REGEXREPLACE(TO_TEXT( C78),""\."",""""),""_"",TO_TEXT(A78),D78)"),"20210319_078.jpg")</f>
        <v>20210319_078.jpg</v>
      </c>
    </row>
    <row r="79">
      <c r="A79" s="1">
        <v>79.0</v>
      </c>
      <c r="B79" s="2" t="s">
        <v>0</v>
      </c>
      <c r="C79" s="3">
        <v>44275.0</v>
      </c>
      <c r="D79" s="4" t="s">
        <v>1</v>
      </c>
      <c r="E79" s="2" t="str">
        <f>IFERROR(__xludf.DUMMYFUNCTION("CONCATENATE(B79,REGEXREPLACE(TO_TEXT( C79),""\."",""""),D79)"),"https://bhuvan-app3.nrsc.gov.in/isroeodatadownloadutility/nices_thumb/pblh/PBLH20210320.jpg")</f>
        <v>https://bhuvan-app3.nrsc.gov.in/isroeodatadownloadutility/nices_thumb/pblh/PBLH20210320.jpg</v>
      </c>
      <c r="F79" s="5" t="str">
        <f>IFERROR(__xludf.DUMMYFUNCTION("CONCATENATE(REGEXREPLACE(TO_TEXT( C79),""\."",""""),""_"",TO_TEXT(A79),D79)"),"20210320_079.jpg")</f>
        <v>20210320_079.jpg</v>
      </c>
    </row>
    <row r="80">
      <c r="A80" s="1">
        <v>80.0</v>
      </c>
      <c r="B80" s="2" t="s">
        <v>0</v>
      </c>
      <c r="C80" s="3">
        <v>44276.0</v>
      </c>
      <c r="D80" s="4" t="s">
        <v>1</v>
      </c>
      <c r="E80" s="2" t="str">
        <f>IFERROR(__xludf.DUMMYFUNCTION("CONCATENATE(B80,REGEXREPLACE(TO_TEXT( C80),""\."",""""),D80)"),"https://bhuvan-app3.nrsc.gov.in/isroeodatadownloadutility/nices_thumb/pblh/PBLH20210321.jpg")</f>
        <v>https://bhuvan-app3.nrsc.gov.in/isroeodatadownloadutility/nices_thumb/pblh/PBLH20210321.jpg</v>
      </c>
      <c r="F80" s="5" t="str">
        <f>IFERROR(__xludf.DUMMYFUNCTION("CONCATENATE(REGEXREPLACE(TO_TEXT( C80),""\."",""""),""_"",TO_TEXT(A80),D80)"),"20210321_080.jpg")</f>
        <v>20210321_080.jpg</v>
      </c>
    </row>
    <row r="81">
      <c r="A81" s="1">
        <v>81.0</v>
      </c>
      <c r="B81" s="2" t="s">
        <v>0</v>
      </c>
      <c r="C81" s="3">
        <v>44277.0</v>
      </c>
      <c r="D81" s="4" t="s">
        <v>1</v>
      </c>
      <c r="E81" s="2" t="str">
        <f>IFERROR(__xludf.DUMMYFUNCTION("CONCATENATE(B81,REGEXREPLACE(TO_TEXT( C81),""\."",""""),D81)"),"https://bhuvan-app3.nrsc.gov.in/isroeodatadownloadutility/nices_thumb/pblh/PBLH20210322.jpg")</f>
        <v>https://bhuvan-app3.nrsc.gov.in/isroeodatadownloadutility/nices_thumb/pblh/PBLH20210322.jpg</v>
      </c>
      <c r="F81" s="5" t="str">
        <f>IFERROR(__xludf.DUMMYFUNCTION("CONCATENATE(REGEXREPLACE(TO_TEXT( C81),""\."",""""),""_"",TO_TEXT(A81),D81)"),"20210322_081.jpg")</f>
        <v>20210322_081.jpg</v>
      </c>
    </row>
    <row r="82">
      <c r="A82" s="1">
        <v>82.0</v>
      </c>
      <c r="B82" s="2" t="s">
        <v>0</v>
      </c>
      <c r="C82" s="3">
        <v>44278.0</v>
      </c>
      <c r="D82" s="4" t="s">
        <v>1</v>
      </c>
      <c r="E82" s="2" t="str">
        <f>IFERROR(__xludf.DUMMYFUNCTION("CONCATENATE(B82,REGEXREPLACE(TO_TEXT( C82),""\."",""""),D82)"),"https://bhuvan-app3.nrsc.gov.in/isroeodatadownloadutility/nices_thumb/pblh/PBLH20210323.jpg")</f>
        <v>https://bhuvan-app3.nrsc.gov.in/isroeodatadownloadutility/nices_thumb/pblh/PBLH20210323.jpg</v>
      </c>
      <c r="F82" s="5" t="str">
        <f>IFERROR(__xludf.DUMMYFUNCTION("CONCATENATE(REGEXREPLACE(TO_TEXT( C82),""\."",""""),""_"",TO_TEXT(A82),D82)"),"20210323_082.jpg")</f>
        <v>20210323_082.jpg</v>
      </c>
    </row>
    <row r="83">
      <c r="A83" s="1">
        <v>83.0</v>
      </c>
      <c r="B83" s="2" t="s">
        <v>0</v>
      </c>
      <c r="C83" s="3">
        <v>44279.0</v>
      </c>
      <c r="D83" s="4" t="s">
        <v>1</v>
      </c>
      <c r="E83" s="2" t="str">
        <f>IFERROR(__xludf.DUMMYFUNCTION("CONCATENATE(B83,REGEXREPLACE(TO_TEXT( C83),""\."",""""),D83)"),"https://bhuvan-app3.nrsc.gov.in/isroeodatadownloadutility/nices_thumb/pblh/PBLH20210324.jpg")</f>
        <v>https://bhuvan-app3.nrsc.gov.in/isroeodatadownloadutility/nices_thumb/pblh/PBLH20210324.jpg</v>
      </c>
      <c r="F83" s="5" t="str">
        <f>IFERROR(__xludf.DUMMYFUNCTION("CONCATENATE(REGEXREPLACE(TO_TEXT( C83),""\."",""""),""_"",TO_TEXT(A83),D83)"),"20210324_083.jpg")</f>
        <v>20210324_083.jpg</v>
      </c>
    </row>
    <row r="84">
      <c r="A84" s="1">
        <v>84.0</v>
      </c>
      <c r="B84" s="2" t="s">
        <v>0</v>
      </c>
      <c r="C84" s="3">
        <v>44280.0</v>
      </c>
      <c r="D84" s="4" t="s">
        <v>1</v>
      </c>
      <c r="E84" s="2" t="str">
        <f>IFERROR(__xludf.DUMMYFUNCTION("CONCATENATE(B84,REGEXREPLACE(TO_TEXT( C84),""\."",""""),D84)"),"https://bhuvan-app3.nrsc.gov.in/isroeodatadownloadutility/nices_thumb/pblh/PBLH20210325.jpg")</f>
        <v>https://bhuvan-app3.nrsc.gov.in/isroeodatadownloadutility/nices_thumb/pblh/PBLH20210325.jpg</v>
      </c>
      <c r="F84" s="5" t="str">
        <f>IFERROR(__xludf.DUMMYFUNCTION("CONCATENATE(REGEXREPLACE(TO_TEXT( C84),""\."",""""),""_"",TO_TEXT(A84),D84)"),"20210325_084.jpg")</f>
        <v>20210325_084.jpg</v>
      </c>
    </row>
    <row r="85">
      <c r="A85" s="1">
        <v>85.0</v>
      </c>
      <c r="B85" s="2" t="s">
        <v>0</v>
      </c>
      <c r="C85" s="3">
        <v>44281.0</v>
      </c>
      <c r="D85" s="4" t="s">
        <v>1</v>
      </c>
      <c r="E85" s="2" t="str">
        <f>IFERROR(__xludf.DUMMYFUNCTION("CONCATENATE(B85,REGEXREPLACE(TO_TEXT( C85),""\."",""""),D85)"),"https://bhuvan-app3.nrsc.gov.in/isroeodatadownloadutility/nices_thumb/pblh/PBLH20210326.jpg")</f>
        <v>https://bhuvan-app3.nrsc.gov.in/isroeodatadownloadutility/nices_thumb/pblh/PBLH20210326.jpg</v>
      </c>
      <c r="F85" s="5" t="str">
        <f>IFERROR(__xludf.DUMMYFUNCTION("CONCATENATE(REGEXREPLACE(TO_TEXT( C85),""\."",""""),""_"",TO_TEXT(A85),D85)"),"20210326_085.jpg")</f>
        <v>20210326_085.jpg</v>
      </c>
    </row>
    <row r="86">
      <c r="A86" s="1">
        <v>86.0</v>
      </c>
      <c r="B86" s="2" t="s">
        <v>0</v>
      </c>
      <c r="C86" s="3">
        <v>44282.0</v>
      </c>
      <c r="D86" s="4" t="s">
        <v>1</v>
      </c>
      <c r="E86" s="2" t="str">
        <f>IFERROR(__xludf.DUMMYFUNCTION("CONCATENATE(B86,REGEXREPLACE(TO_TEXT( C86),""\."",""""),D86)"),"https://bhuvan-app3.nrsc.gov.in/isroeodatadownloadutility/nices_thumb/pblh/PBLH20210327.jpg")</f>
        <v>https://bhuvan-app3.nrsc.gov.in/isroeodatadownloadutility/nices_thumb/pblh/PBLH20210327.jpg</v>
      </c>
      <c r="F86" s="5" t="str">
        <f>IFERROR(__xludf.DUMMYFUNCTION("CONCATENATE(REGEXREPLACE(TO_TEXT( C86),""\."",""""),""_"",TO_TEXT(A86),D86)"),"20210327_086.jpg")</f>
        <v>20210327_086.jpg</v>
      </c>
    </row>
    <row r="87">
      <c r="A87" s="1">
        <v>87.0</v>
      </c>
      <c r="B87" s="2" t="s">
        <v>0</v>
      </c>
      <c r="C87" s="3">
        <v>44283.0</v>
      </c>
      <c r="D87" s="4" t="s">
        <v>1</v>
      </c>
      <c r="E87" s="2" t="str">
        <f>IFERROR(__xludf.DUMMYFUNCTION("CONCATENATE(B87,REGEXREPLACE(TO_TEXT( C87),""\."",""""),D87)"),"https://bhuvan-app3.nrsc.gov.in/isroeodatadownloadutility/nices_thumb/pblh/PBLH20210328.jpg")</f>
        <v>https://bhuvan-app3.nrsc.gov.in/isroeodatadownloadutility/nices_thumb/pblh/PBLH20210328.jpg</v>
      </c>
      <c r="F87" s="5" t="str">
        <f>IFERROR(__xludf.DUMMYFUNCTION("CONCATENATE(REGEXREPLACE(TO_TEXT( C87),""\."",""""),""_"",TO_TEXT(A87),D87)"),"20210328_087.jpg")</f>
        <v>20210328_087.jpg</v>
      </c>
    </row>
    <row r="88">
      <c r="A88" s="1">
        <v>88.0</v>
      </c>
      <c r="B88" s="2" t="s">
        <v>0</v>
      </c>
      <c r="C88" s="3">
        <v>44284.0</v>
      </c>
      <c r="D88" s="4" t="s">
        <v>1</v>
      </c>
      <c r="E88" s="2" t="str">
        <f>IFERROR(__xludf.DUMMYFUNCTION("CONCATENATE(B88,REGEXREPLACE(TO_TEXT( C88),""\."",""""),D88)"),"https://bhuvan-app3.nrsc.gov.in/isroeodatadownloadutility/nices_thumb/pblh/PBLH20210329.jpg")</f>
        <v>https://bhuvan-app3.nrsc.gov.in/isroeodatadownloadutility/nices_thumb/pblh/PBLH20210329.jpg</v>
      </c>
      <c r="F88" s="5" t="str">
        <f>IFERROR(__xludf.DUMMYFUNCTION("CONCATENATE(REGEXREPLACE(TO_TEXT( C88),""\."",""""),""_"",TO_TEXT(A88),D88)"),"20210329_088.jpg")</f>
        <v>20210329_088.jpg</v>
      </c>
    </row>
    <row r="89">
      <c r="A89" s="1">
        <v>89.0</v>
      </c>
      <c r="B89" s="2" t="s">
        <v>0</v>
      </c>
      <c r="C89" s="3">
        <v>44285.0</v>
      </c>
      <c r="D89" s="4" t="s">
        <v>1</v>
      </c>
      <c r="E89" s="2" t="str">
        <f>IFERROR(__xludf.DUMMYFUNCTION("CONCATENATE(B89,REGEXREPLACE(TO_TEXT( C89),""\."",""""),D89)"),"https://bhuvan-app3.nrsc.gov.in/isroeodatadownloadutility/nices_thumb/pblh/PBLH20210330.jpg")</f>
        <v>https://bhuvan-app3.nrsc.gov.in/isroeodatadownloadutility/nices_thumb/pblh/PBLH20210330.jpg</v>
      </c>
      <c r="F89" s="5" t="str">
        <f>IFERROR(__xludf.DUMMYFUNCTION("CONCATENATE(REGEXREPLACE(TO_TEXT( C89),""\."",""""),""_"",TO_TEXT(A89),D89)"),"20210330_089.jpg")</f>
        <v>20210330_089.jpg</v>
      </c>
    </row>
    <row r="90">
      <c r="A90" s="1">
        <v>90.0</v>
      </c>
      <c r="B90" s="2" t="s">
        <v>0</v>
      </c>
      <c r="C90" s="3">
        <v>44286.0</v>
      </c>
      <c r="D90" s="4" t="s">
        <v>1</v>
      </c>
      <c r="E90" s="2" t="str">
        <f>IFERROR(__xludf.DUMMYFUNCTION("CONCATENATE(B90,REGEXREPLACE(TO_TEXT( C90),""\."",""""),D90)"),"https://bhuvan-app3.nrsc.gov.in/isroeodatadownloadutility/nices_thumb/pblh/PBLH20210331.jpg")</f>
        <v>https://bhuvan-app3.nrsc.gov.in/isroeodatadownloadutility/nices_thumb/pblh/PBLH20210331.jpg</v>
      </c>
      <c r="F90" s="5" t="str">
        <f>IFERROR(__xludf.DUMMYFUNCTION("CONCATENATE(REGEXREPLACE(TO_TEXT( C90),""\."",""""),""_"",TO_TEXT(A90),D90)"),"20210331_090.jpg")</f>
        <v>20210331_090.jpg</v>
      </c>
    </row>
    <row r="91">
      <c r="A91" s="1">
        <v>91.0</v>
      </c>
      <c r="B91" s="2" t="s">
        <v>0</v>
      </c>
      <c r="C91" s="3">
        <v>44287.0</v>
      </c>
      <c r="D91" s="4" t="s">
        <v>1</v>
      </c>
      <c r="E91" s="2" t="str">
        <f>IFERROR(__xludf.DUMMYFUNCTION("CONCATENATE(B91,REGEXREPLACE(TO_TEXT( C91),""\."",""""),D91)"),"https://bhuvan-app3.nrsc.gov.in/isroeodatadownloadutility/nices_thumb/pblh/PBLH20210401.jpg")</f>
        <v>https://bhuvan-app3.nrsc.gov.in/isroeodatadownloadutility/nices_thumb/pblh/PBLH20210401.jpg</v>
      </c>
      <c r="F91" s="5" t="str">
        <f>IFERROR(__xludf.DUMMYFUNCTION("CONCATENATE(REGEXREPLACE(TO_TEXT( C91),""\."",""""),""_"",TO_TEXT(A91),D91)"),"20210401_091.jpg")</f>
        <v>20210401_091.jpg</v>
      </c>
    </row>
    <row r="92">
      <c r="A92" s="1">
        <v>92.0</v>
      </c>
      <c r="B92" s="2" t="s">
        <v>0</v>
      </c>
      <c r="C92" s="3">
        <v>44288.0</v>
      </c>
      <c r="D92" s="4" t="s">
        <v>1</v>
      </c>
      <c r="E92" s="2" t="str">
        <f>IFERROR(__xludf.DUMMYFUNCTION("CONCATENATE(B92,REGEXREPLACE(TO_TEXT( C92),""\."",""""),D92)"),"https://bhuvan-app3.nrsc.gov.in/isroeodatadownloadutility/nices_thumb/pblh/PBLH20210402.jpg")</f>
        <v>https://bhuvan-app3.nrsc.gov.in/isroeodatadownloadutility/nices_thumb/pblh/PBLH20210402.jpg</v>
      </c>
      <c r="F92" s="5" t="str">
        <f>IFERROR(__xludf.DUMMYFUNCTION("CONCATENATE(REGEXREPLACE(TO_TEXT( C92),""\."",""""),""_"",TO_TEXT(A92),D92)"),"20210402_092.jpg")</f>
        <v>20210402_092.jpg</v>
      </c>
    </row>
    <row r="93">
      <c r="A93" s="1">
        <v>93.0</v>
      </c>
      <c r="B93" s="2" t="s">
        <v>0</v>
      </c>
      <c r="C93" s="3">
        <v>44289.0</v>
      </c>
      <c r="D93" s="4" t="s">
        <v>1</v>
      </c>
      <c r="E93" s="2" t="str">
        <f>IFERROR(__xludf.DUMMYFUNCTION("CONCATENATE(B93,REGEXREPLACE(TO_TEXT( C93),""\."",""""),D93)"),"https://bhuvan-app3.nrsc.gov.in/isroeodatadownloadutility/nices_thumb/pblh/PBLH20210403.jpg")</f>
        <v>https://bhuvan-app3.nrsc.gov.in/isroeodatadownloadutility/nices_thumb/pblh/PBLH20210403.jpg</v>
      </c>
      <c r="F93" s="5" t="str">
        <f>IFERROR(__xludf.DUMMYFUNCTION("CONCATENATE(REGEXREPLACE(TO_TEXT( C93),""\."",""""),""_"",TO_TEXT(A93),D93)"),"20210403_093.jpg")</f>
        <v>20210403_093.jpg</v>
      </c>
    </row>
    <row r="94">
      <c r="A94" s="1">
        <v>94.0</v>
      </c>
      <c r="B94" s="2" t="s">
        <v>0</v>
      </c>
      <c r="C94" s="3">
        <v>44290.0</v>
      </c>
      <c r="D94" s="4" t="s">
        <v>1</v>
      </c>
      <c r="E94" s="2" t="str">
        <f>IFERROR(__xludf.DUMMYFUNCTION("CONCATENATE(B94,REGEXREPLACE(TO_TEXT( C94),""\."",""""),D94)"),"https://bhuvan-app3.nrsc.gov.in/isroeodatadownloadutility/nices_thumb/pblh/PBLH20210404.jpg")</f>
        <v>https://bhuvan-app3.nrsc.gov.in/isroeodatadownloadutility/nices_thumb/pblh/PBLH20210404.jpg</v>
      </c>
      <c r="F94" s="5" t="str">
        <f>IFERROR(__xludf.DUMMYFUNCTION("CONCATENATE(REGEXREPLACE(TO_TEXT( C94),""\."",""""),""_"",TO_TEXT(A94),D94)"),"20210404_094.jpg")</f>
        <v>20210404_094.jpg</v>
      </c>
    </row>
    <row r="95">
      <c r="A95" s="1">
        <v>95.0</v>
      </c>
      <c r="B95" s="2" t="s">
        <v>0</v>
      </c>
      <c r="C95" s="3">
        <v>44291.0</v>
      </c>
      <c r="D95" s="4" t="s">
        <v>1</v>
      </c>
      <c r="E95" s="2" t="str">
        <f>IFERROR(__xludf.DUMMYFUNCTION("CONCATENATE(B95,REGEXREPLACE(TO_TEXT( C95),""\."",""""),D95)"),"https://bhuvan-app3.nrsc.gov.in/isroeodatadownloadutility/nices_thumb/pblh/PBLH20210405.jpg")</f>
        <v>https://bhuvan-app3.nrsc.gov.in/isroeodatadownloadutility/nices_thumb/pblh/PBLH20210405.jpg</v>
      </c>
      <c r="F95" s="5" t="str">
        <f>IFERROR(__xludf.DUMMYFUNCTION("CONCATENATE(REGEXREPLACE(TO_TEXT( C95),""\."",""""),""_"",TO_TEXT(A95),D95)"),"20210405_095.jpg")</f>
        <v>20210405_095.jpg</v>
      </c>
    </row>
    <row r="96">
      <c r="A96" s="1">
        <v>96.0</v>
      </c>
      <c r="B96" s="2" t="s">
        <v>0</v>
      </c>
      <c r="C96" s="3">
        <v>44292.0</v>
      </c>
      <c r="D96" s="4" t="s">
        <v>1</v>
      </c>
      <c r="E96" s="2" t="str">
        <f>IFERROR(__xludf.DUMMYFUNCTION("CONCATENATE(B96,REGEXREPLACE(TO_TEXT( C96),""\."",""""),D96)"),"https://bhuvan-app3.nrsc.gov.in/isroeodatadownloadutility/nices_thumb/pblh/PBLH20210406.jpg")</f>
        <v>https://bhuvan-app3.nrsc.gov.in/isroeodatadownloadutility/nices_thumb/pblh/PBLH20210406.jpg</v>
      </c>
      <c r="F96" s="5" t="str">
        <f>IFERROR(__xludf.DUMMYFUNCTION("CONCATENATE(REGEXREPLACE(TO_TEXT( C96),""\."",""""),""_"",TO_TEXT(A96),D96)"),"20210406_096.jpg")</f>
        <v>20210406_096.jpg</v>
      </c>
    </row>
    <row r="97">
      <c r="A97" s="1">
        <v>97.0</v>
      </c>
      <c r="B97" s="2" t="s">
        <v>0</v>
      </c>
      <c r="C97" s="3">
        <v>44293.0</v>
      </c>
      <c r="D97" s="4" t="s">
        <v>1</v>
      </c>
      <c r="E97" s="2" t="str">
        <f>IFERROR(__xludf.DUMMYFUNCTION("CONCATENATE(B97,REGEXREPLACE(TO_TEXT( C97),""\."",""""),D97)"),"https://bhuvan-app3.nrsc.gov.in/isroeodatadownloadutility/nices_thumb/pblh/PBLH20210407.jpg")</f>
        <v>https://bhuvan-app3.nrsc.gov.in/isroeodatadownloadutility/nices_thumb/pblh/PBLH20210407.jpg</v>
      </c>
      <c r="F97" s="5" t="str">
        <f>IFERROR(__xludf.DUMMYFUNCTION("CONCATENATE(REGEXREPLACE(TO_TEXT( C97),""\."",""""),""_"",TO_TEXT(A97),D97)"),"20210407_097.jpg")</f>
        <v>20210407_097.jpg</v>
      </c>
    </row>
    <row r="98">
      <c r="A98" s="1">
        <v>98.0</v>
      </c>
      <c r="B98" s="2" t="s">
        <v>0</v>
      </c>
      <c r="C98" s="3">
        <v>44294.0</v>
      </c>
      <c r="D98" s="4" t="s">
        <v>1</v>
      </c>
      <c r="E98" s="2" t="str">
        <f>IFERROR(__xludf.DUMMYFUNCTION("CONCATENATE(B98,REGEXREPLACE(TO_TEXT( C98),""\."",""""),D98)"),"https://bhuvan-app3.nrsc.gov.in/isroeodatadownloadutility/nices_thumb/pblh/PBLH20210408.jpg")</f>
        <v>https://bhuvan-app3.nrsc.gov.in/isroeodatadownloadutility/nices_thumb/pblh/PBLH20210408.jpg</v>
      </c>
      <c r="F98" s="5" t="str">
        <f>IFERROR(__xludf.DUMMYFUNCTION("CONCATENATE(REGEXREPLACE(TO_TEXT( C98),""\."",""""),""_"",TO_TEXT(A98),D98)"),"20210408_098.jpg")</f>
        <v>20210408_098.jpg</v>
      </c>
    </row>
    <row r="99">
      <c r="A99" s="1">
        <v>99.0</v>
      </c>
      <c r="B99" s="2" t="s">
        <v>0</v>
      </c>
      <c r="C99" s="3">
        <v>44295.0</v>
      </c>
      <c r="D99" s="4" t="s">
        <v>1</v>
      </c>
      <c r="E99" s="2" t="str">
        <f>IFERROR(__xludf.DUMMYFUNCTION("CONCATENATE(B99,REGEXREPLACE(TO_TEXT( C99),""\."",""""),D99)"),"https://bhuvan-app3.nrsc.gov.in/isroeodatadownloadutility/nices_thumb/pblh/PBLH20210409.jpg")</f>
        <v>https://bhuvan-app3.nrsc.gov.in/isroeodatadownloadutility/nices_thumb/pblh/PBLH20210409.jpg</v>
      </c>
      <c r="F99" s="5" t="str">
        <f>IFERROR(__xludf.DUMMYFUNCTION("CONCATENATE(REGEXREPLACE(TO_TEXT( C99),""\."",""""),""_"",TO_TEXT(A99),D99)"),"20210409_099.jpg")</f>
        <v>20210409_099.jpg</v>
      </c>
    </row>
    <row r="100">
      <c r="A100" s="1">
        <v>100.0</v>
      </c>
      <c r="B100" s="2" t="s">
        <v>0</v>
      </c>
      <c r="C100" s="3">
        <v>44296.0</v>
      </c>
      <c r="D100" s="4" t="s">
        <v>1</v>
      </c>
      <c r="E100" s="2" t="str">
        <f>IFERROR(__xludf.DUMMYFUNCTION("CONCATENATE(B100,REGEXREPLACE(TO_TEXT( C100),""\."",""""),D100)"),"https://bhuvan-app3.nrsc.gov.in/isroeodatadownloadutility/nices_thumb/pblh/PBLH20210410.jpg")</f>
        <v>https://bhuvan-app3.nrsc.gov.in/isroeodatadownloadutility/nices_thumb/pblh/PBLH20210410.jpg</v>
      </c>
      <c r="F100" s="5" t="str">
        <f>IFERROR(__xludf.DUMMYFUNCTION("CONCATENATE(REGEXREPLACE(TO_TEXT( C100),""\."",""""),""_"",TO_TEXT(A100),D100)"),"20210410_100.jpg")</f>
        <v>20210410_100.jpg</v>
      </c>
    </row>
    <row r="101">
      <c r="A101" s="1">
        <v>101.0</v>
      </c>
      <c r="B101" s="2" t="s">
        <v>0</v>
      </c>
      <c r="C101" s="3">
        <v>44297.0</v>
      </c>
      <c r="D101" s="4" t="s">
        <v>1</v>
      </c>
      <c r="E101" s="2" t="str">
        <f>IFERROR(__xludf.DUMMYFUNCTION("CONCATENATE(B101,REGEXREPLACE(TO_TEXT( C101),""\."",""""),D101)"),"https://bhuvan-app3.nrsc.gov.in/isroeodatadownloadutility/nices_thumb/pblh/PBLH20210411.jpg")</f>
        <v>https://bhuvan-app3.nrsc.gov.in/isroeodatadownloadutility/nices_thumb/pblh/PBLH20210411.jpg</v>
      </c>
      <c r="F101" s="5" t="str">
        <f>IFERROR(__xludf.DUMMYFUNCTION("CONCATENATE(REGEXREPLACE(TO_TEXT( C101),""\."",""""),""_"",TO_TEXT(A101),D101)"),"20210411_101.jpg")</f>
        <v>20210411_101.jpg</v>
      </c>
    </row>
    <row r="102">
      <c r="A102" s="1">
        <v>102.0</v>
      </c>
      <c r="B102" s="2" t="s">
        <v>0</v>
      </c>
      <c r="C102" s="3">
        <v>44298.0</v>
      </c>
      <c r="D102" s="4" t="s">
        <v>1</v>
      </c>
      <c r="E102" s="2" t="str">
        <f>IFERROR(__xludf.DUMMYFUNCTION("CONCATENATE(B102,REGEXREPLACE(TO_TEXT( C102),""\."",""""),D102)"),"https://bhuvan-app3.nrsc.gov.in/isroeodatadownloadutility/nices_thumb/pblh/PBLH20210412.jpg")</f>
        <v>https://bhuvan-app3.nrsc.gov.in/isroeodatadownloadutility/nices_thumb/pblh/PBLH20210412.jpg</v>
      </c>
      <c r="F102" s="5" t="str">
        <f>IFERROR(__xludf.DUMMYFUNCTION("CONCATENATE(REGEXREPLACE(TO_TEXT( C102),""\."",""""),""_"",TO_TEXT(A102),D102)"),"20210412_102.jpg")</f>
        <v>20210412_102.jpg</v>
      </c>
    </row>
    <row r="103">
      <c r="A103" s="1">
        <v>103.0</v>
      </c>
      <c r="B103" s="2" t="s">
        <v>0</v>
      </c>
      <c r="C103" s="3">
        <v>44299.0</v>
      </c>
      <c r="D103" s="4" t="s">
        <v>1</v>
      </c>
      <c r="E103" s="2" t="str">
        <f>IFERROR(__xludf.DUMMYFUNCTION("CONCATENATE(B103,REGEXREPLACE(TO_TEXT( C103),""\."",""""),D103)"),"https://bhuvan-app3.nrsc.gov.in/isroeodatadownloadutility/nices_thumb/pblh/PBLH20210413.jpg")</f>
        <v>https://bhuvan-app3.nrsc.gov.in/isroeodatadownloadutility/nices_thumb/pblh/PBLH20210413.jpg</v>
      </c>
      <c r="F103" s="5" t="str">
        <f>IFERROR(__xludf.DUMMYFUNCTION("CONCATENATE(REGEXREPLACE(TO_TEXT( C103),""\."",""""),""_"",TO_TEXT(A103),D103)"),"20210413_103.jpg")</f>
        <v>20210413_103.jpg</v>
      </c>
    </row>
    <row r="104">
      <c r="A104" s="1">
        <v>104.0</v>
      </c>
      <c r="B104" s="2" t="s">
        <v>0</v>
      </c>
      <c r="C104" s="3">
        <v>44300.0</v>
      </c>
      <c r="D104" s="4" t="s">
        <v>1</v>
      </c>
      <c r="E104" s="2" t="str">
        <f>IFERROR(__xludf.DUMMYFUNCTION("CONCATENATE(B104,REGEXREPLACE(TO_TEXT( C104),""\."",""""),D104)"),"https://bhuvan-app3.nrsc.gov.in/isroeodatadownloadutility/nices_thumb/pblh/PBLH20210414.jpg")</f>
        <v>https://bhuvan-app3.nrsc.gov.in/isroeodatadownloadutility/nices_thumb/pblh/PBLH20210414.jpg</v>
      </c>
      <c r="F104" s="5" t="str">
        <f>IFERROR(__xludf.DUMMYFUNCTION("CONCATENATE(REGEXREPLACE(TO_TEXT( C104),""\."",""""),""_"",TO_TEXT(A104),D104)"),"20210414_104.jpg")</f>
        <v>20210414_104.jpg</v>
      </c>
    </row>
    <row r="105">
      <c r="A105" s="1">
        <v>105.0</v>
      </c>
      <c r="B105" s="2" t="s">
        <v>0</v>
      </c>
      <c r="C105" s="3">
        <v>44301.0</v>
      </c>
      <c r="D105" s="4" t="s">
        <v>1</v>
      </c>
      <c r="E105" s="2" t="str">
        <f>IFERROR(__xludf.DUMMYFUNCTION("CONCATENATE(B105,REGEXREPLACE(TO_TEXT( C105),""\."",""""),D105)"),"https://bhuvan-app3.nrsc.gov.in/isroeodatadownloadutility/nices_thumb/pblh/PBLH20210415.jpg")</f>
        <v>https://bhuvan-app3.nrsc.gov.in/isroeodatadownloadutility/nices_thumb/pblh/PBLH20210415.jpg</v>
      </c>
      <c r="F105" s="5" t="str">
        <f>IFERROR(__xludf.DUMMYFUNCTION("CONCATENATE(REGEXREPLACE(TO_TEXT( C105),""\."",""""),""_"",TO_TEXT(A105),D105)"),"20210415_105.jpg")</f>
        <v>20210415_105.jpg</v>
      </c>
    </row>
    <row r="106">
      <c r="A106" s="1">
        <v>106.0</v>
      </c>
      <c r="B106" s="2" t="s">
        <v>0</v>
      </c>
      <c r="C106" s="3">
        <v>44302.0</v>
      </c>
      <c r="D106" s="4" t="s">
        <v>1</v>
      </c>
      <c r="E106" s="2" t="str">
        <f>IFERROR(__xludf.DUMMYFUNCTION("CONCATENATE(B106,REGEXREPLACE(TO_TEXT( C106),""\."",""""),D106)"),"https://bhuvan-app3.nrsc.gov.in/isroeodatadownloadutility/nices_thumb/pblh/PBLH20210416.jpg")</f>
        <v>https://bhuvan-app3.nrsc.gov.in/isroeodatadownloadutility/nices_thumb/pblh/PBLH20210416.jpg</v>
      </c>
      <c r="F106" s="5" t="str">
        <f>IFERROR(__xludf.DUMMYFUNCTION("CONCATENATE(REGEXREPLACE(TO_TEXT( C106),""\."",""""),""_"",TO_TEXT(A106),D106)"),"20210416_106.jpg")</f>
        <v>20210416_106.jpg</v>
      </c>
    </row>
    <row r="107">
      <c r="A107" s="1">
        <v>107.0</v>
      </c>
      <c r="B107" s="2" t="s">
        <v>0</v>
      </c>
      <c r="C107" s="3">
        <v>44303.0</v>
      </c>
      <c r="D107" s="4" t="s">
        <v>1</v>
      </c>
      <c r="E107" s="2" t="str">
        <f>IFERROR(__xludf.DUMMYFUNCTION("CONCATENATE(B107,REGEXREPLACE(TO_TEXT( C107),""\."",""""),D107)"),"https://bhuvan-app3.nrsc.gov.in/isroeodatadownloadutility/nices_thumb/pblh/PBLH20210417.jpg")</f>
        <v>https://bhuvan-app3.nrsc.gov.in/isroeodatadownloadutility/nices_thumb/pblh/PBLH20210417.jpg</v>
      </c>
      <c r="F107" s="5" t="str">
        <f>IFERROR(__xludf.DUMMYFUNCTION("CONCATENATE(REGEXREPLACE(TO_TEXT( C107),""\."",""""),""_"",TO_TEXT(A107),D107)"),"20210417_107.jpg")</f>
        <v>20210417_107.jpg</v>
      </c>
    </row>
    <row r="108">
      <c r="A108" s="1">
        <v>108.0</v>
      </c>
      <c r="B108" s="2" t="s">
        <v>0</v>
      </c>
      <c r="C108" s="3">
        <v>44304.0</v>
      </c>
      <c r="D108" s="4" t="s">
        <v>1</v>
      </c>
      <c r="E108" s="2" t="str">
        <f>IFERROR(__xludf.DUMMYFUNCTION("CONCATENATE(B108,REGEXREPLACE(TO_TEXT( C108),""\."",""""),D108)"),"https://bhuvan-app3.nrsc.gov.in/isroeodatadownloadutility/nices_thumb/pblh/PBLH20210418.jpg")</f>
        <v>https://bhuvan-app3.nrsc.gov.in/isroeodatadownloadutility/nices_thumb/pblh/PBLH20210418.jpg</v>
      </c>
      <c r="F108" s="5" t="str">
        <f>IFERROR(__xludf.DUMMYFUNCTION("CONCATENATE(REGEXREPLACE(TO_TEXT( C108),""\."",""""),""_"",TO_TEXT(A108),D108)"),"20210418_108.jpg")</f>
        <v>20210418_108.jpg</v>
      </c>
    </row>
    <row r="109">
      <c r="A109" s="1">
        <v>109.0</v>
      </c>
      <c r="B109" s="2" t="s">
        <v>0</v>
      </c>
      <c r="C109" s="3">
        <v>44305.0</v>
      </c>
      <c r="D109" s="4" t="s">
        <v>1</v>
      </c>
      <c r="E109" s="2" t="str">
        <f>IFERROR(__xludf.DUMMYFUNCTION("CONCATENATE(B109,REGEXREPLACE(TO_TEXT( C109),""\."",""""),D109)"),"https://bhuvan-app3.nrsc.gov.in/isroeodatadownloadutility/nices_thumb/pblh/PBLH20210419.jpg")</f>
        <v>https://bhuvan-app3.nrsc.gov.in/isroeodatadownloadutility/nices_thumb/pblh/PBLH20210419.jpg</v>
      </c>
      <c r="F109" s="5" t="str">
        <f>IFERROR(__xludf.DUMMYFUNCTION("CONCATENATE(REGEXREPLACE(TO_TEXT( C109),""\."",""""),""_"",TO_TEXT(A109),D109)"),"20210419_109.jpg")</f>
        <v>20210419_109.jpg</v>
      </c>
    </row>
    <row r="110">
      <c r="A110" s="1">
        <v>110.0</v>
      </c>
      <c r="B110" s="2" t="s">
        <v>0</v>
      </c>
      <c r="C110" s="3">
        <v>44306.0</v>
      </c>
      <c r="D110" s="4" t="s">
        <v>1</v>
      </c>
      <c r="E110" s="2" t="str">
        <f>IFERROR(__xludf.DUMMYFUNCTION("CONCATENATE(B110,REGEXREPLACE(TO_TEXT( C110),""\."",""""),D110)"),"https://bhuvan-app3.nrsc.gov.in/isroeodatadownloadutility/nices_thumb/pblh/PBLH20210420.jpg")</f>
        <v>https://bhuvan-app3.nrsc.gov.in/isroeodatadownloadutility/nices_thumb/pblh/PBLH20210420.jpg</v>
      </c>
      <c r="F110" s="5" t="str">
        <f>IFERROR(__xludf.DUMMYFUNCTION("CONCATENATE(REGEXREPLACE(TO_TEXT( C110),""\."",""""),""_"",TO_TEXT(A110),D110)"),"20210420_110.jpg")</f>
        <v>20210420_110.jpg</v>
      </c>
    </row>
    <row r="111">
      <c r="A111" s="1">
        <v>111.0</v>
      </c>
      <c r="B111" s="2" t="s">
        <v>0</v>
      </c>
      <c r="C111" s="3">
        <v>44307.0</v>
      </c>
      <c r="D111" s="4" t="s">
        <v>1</v>
      </c>
      <c r="E111" s="2" t="str">
        <f>IFERROR(__xludf.DUMMYFUNCTION("CONCATENATE(B111,REGEXREPLACE(TO_TEXT( C111),""\."",""""),D111)"),"https://bhuvan-app3.nrsc.gov.in/isroeodatadownloadutility/nices_thumb/pblh/PBLH20210421.jpg")</f>
        <v>https://bhuvan-app3.nrsc.gov.in/isroeodatadownloadutility/nices_thumb/pblh/PBLH20210421.jpg</v>
      </c>
      <c r="F111" s="5" t="str">
        <f>IFERROR(__xludf.DUMMYFUNCTION("CONCATENATE(REGEXREPLACE(TO_TEXT( C111),""\."",""""),""_"",TO_TEXT(A111),D111)"),"20210421_111.jpg")</f>
        <v>20210421_111.jpg</v>
      </c>
    </row>
    <row r="112">
      <c r="A112" s="1">
        <v>112.0</v>
      </c>
      <c r="B112" s="2" t="s">
        <v>0</v>
      </c>
      <c r="C112" s="3">
        <v>44308.0</v>
      </c>
      <c r="D112" s="4" t="s">
        <v>1</v>
      </c>
      <c r="E112" s="2" t="str">
        <f>IFERROR(__xludf.DUMMYFUNCTION("CONCATENATE(B112,REGEXREPLACE(TO_TEXT( C112),""\."",""""),D112)"),"https://bhuvan-app3.nrsc.gov.in/isroeodatadownloadutility/nices_thumb/pblh/PBLH20210422.jpg")</f>
        <v>https://bhuvan-app3.nrsc.gov.in/isroeodatadownloadutility/nices_thumb/pblh/PBLH20210422.jpg</v>
      </c>
      <c r="F112" s="5" t="str">
        <f>IFERROR(__xludf.DUMMYFUNCTION("CONCATENATE(REGEXREPLACE(TO_TEXT( C112),""\."",""""),""_"",TO_TEXT(A112),D112)"),"20210422_112.jpg")</f>
        <v>20210422_112.jpg</v>
      </c>
    </row>
    <row r="113">
      <c r="A113" s="1">
        <v>113.0</v>
      </c>
      <c r="B113" s="2" t="s">
        <v>0</v>
      </c>
      <c r="C113" s="3">
        <v>44309.0</v>
      </c>
      <c r="D113" s="4" t="s">
        <v>1</v>
      </c>
      <c r="E113" s="2" t="str">
        <f>IFERROR(__xludf.DUMMYFUNCTION("CONCATENATE(B113,REGEXREPLACE(TO_TEXT( C113),""\."",""""),D113)"),"https://bhuvan-app3.nrsc.gov.in/isroeodatadownloadutility/nices_thumb/pblh/PBLH20210423.jpg")</f>
        <v>https://bhuvan-app3.nrsc.gov.in/isroeodatadownloadutility/nices_thumb/pblh/PBLH20210423.jpg</v>
      </c>
      <c r="F113" s="5" t="str">
        <f>IFERROR(__xludf.DUMMYFUNCTION("CONCATENATE(REGEXREPLACE(TO_TEXT( C113),""\."",""""),""_"",TO_TEXT(A113),D113)"),"20210423_113.jpg")</f>
        <v>20210423_113.jpg</v>
      </c>
    </row>
    <row r="114">
      <c r="A114" s="1">
        <v>114.0</v>
      </c>
      <c r="B114" s="2" t="s">
        <v>0</v>
      </c>
      <c r="C114" s="3">
        <v>44310.0</v>
      </c>
      <c r="D114" s="4" t="s">
        <v>1</v>
      </c>
      <c r="E114" s="2" t="str">
        <f>IFERROR(__xludf.DUMMYFUNCTION("CONCATENATE(B114,REGEXREPLACE(TO_TEXT( C114),""\."",""""),D114)"),"https://bhuvan-app3.nrsc.gov.in/isroeodatadownloadutility/nices_thumb/pblh/PBLH20210424.jpg")</f>
        <v>https://bhuvan-app3.nrsc.gov.in/isroeodatadownloadutility/nices_thumb/pblh/PBLH20210424.jpg</v>
      </c>
      <c r="F114" s="5" t="str">
        <f>IFERROR(__xludf.DUMMYFUNCTION("CONCATENATE(REGEXREPLACE(TO_TEXT( C114),""\."",""""),""_"",TO_TEXT(A114),D114)"),"20210424_114.jpg")</f>
        <v>20210424_114.jpg</v>
      </c>
    </row>
    <row r="115">
      <c r="A115" s="1">
        <v>115.0</v>
      </c>
      <c r="B115" s="2" t="s">
        <v>0</v>
      </c>
      <c r="C115" s="3">
        <v>44311.0</v>
      </c>
      <c r="D115" s="4" t="s">
        <v>1</v>
      </c>
      <c r="E115" s="2" t="str">
        <f>IFERROR(__xludf.DUMMYFUNCTION("CONCATENATE(B115,REGEXREPLACE(TO_TEXT( C115),""\."",""""),D115)"),"https://bhuvan-app3.nrsc.gov.in/isroeodatadownloadutility/nices_thumb/pblh/PBLH20210425.jpg")</f>
        <v>https://bhuvan-app3.nrsc.gov.in/isroeodatadownloadutility/nices_thumb/pblh/PBLH20210425.jpg</v>
      </c>
      <c r="F115" s="5" t="str">
        <f>IFERROR(__xludf.DUMMYFUNCTION("CONCATENATE(REGEXREPLACE(TO_TEXT( C115),""\."",""""),""_"",TO_TEXT(A115),D115)"),"20210425_115.jpg")</f>
        <v>20210425_115.jpg</v>
      </c>
    </row>
    <row r="116">
      <c r="A116" s="1">
        <v>116.0</v>
      </c>
      <c r="B116" s="2" t="s">
        <v>0</v>
      </c>
      <c r="C116" s="3">
        <v>44312.0</v>
      </c>
      <c r="D116" s="4" t="s">
        <v>1</v>
      </c>
      <c r="E116" s="2" t="str">
        <f>IFERROR(__xludf.DUMMYFUNCTION("CONCATENATE(B116,REGEXREPLACE(TO_TEXT( C116),""\."",""""),D116)"),"https://bhuvan-app3.nrsc.gov.in/isroeodatadownloadutility/nices_thumb/pblh/PBLH20210426.jpg")</f>
        <v>https://bhuvan-app3.nrsc.gov.in/isroeodatadownloadutility/nices_thumb/pblh/PBLH20210426.jpg</v>
      </c>
      <c r="F116" s="5" t="str">
        <f>IFERROR(__xludf.DUMMYFUNCTION("CONCATENATE(REGEXREPLACE(TO_TEXT( C116),""\."",""""),""_"",TO_TEXT(A116),D116)"),"20210426_116.jpg")</f>
        <v>20210426_116.jpg</v>
      </c>
    </row>
    <row r="117">
      <c r="A117" s="1">
        <v>117.0</v>
      </c>
      <c r="B117" s="2" t="s">
        <v>0</v>
      </c>
      <c r="C117" s="3">
        <v>44313.0</v>
      </c>
      <c r="D117" s="4" t="s">
        <v>1</v>
      </c>
      <c r="E117" s="2" t="str">
        <f>IFERROR(__xludf.DUMMYFUNCTION("CONCATENATE(B117,REGEXREPLACE(TO_TEXT( C117),""\."",""""),D117)"),"https://bhuvan-app3.nrsc.gov.in/isroeodatadownloadutility/nices_thumb/pblh/PBLH20210427.jpg")</f>
        <v>https://bhuvan-app3.nrsc.gov.in/isroeodatadownloadutility/nices_thumb/pblh/PBLH20210427.jpg</v>
      </c>
      <c r="F117" s="5" t="str">
        <f>IFERROR(__xludf.DUMMYFUNCTION("CONCATENATE(REGEXREPLACE(TO_TEXT( C117),""\."",""""),""_"",TO_TEXT(A117),D117)"),"20210427_117.jpg")</f>
        <v>20210427_117.jpg</v>
      </c>
    </row>
    <row r="118">
      <c r="A118" s="1">
        <v>118.0</v>
      </c>
      <c r="B118" s="2" t="s">
        <v>0</v>
      </c>
      <c r="C118" s="3">
        <v>44314.0</v>
      </c>
      <c r="D118" s="4" t="s">
        <v>1</v>
      </c>
      <c r="E118" s="2" t="str">
        <f>IFERROR(__xludf.DUMMYFUNCTION("CONCATENATE(B118,REGEXREPLACE(TO_TEXT( C118),""\."",""""),D118)"),"https://bhuvan-app3.nrsc.gov.in/isroeodatadownloadutility/nices_thumb/pblh/PBLH20210428.jpg")</f>
        <v>https://bhuvan-app3.nrsc.gov.in/isroeodatadownloadutility/nices_thumb/pblh/PBLH20210428.jpg</v>
      </c>
      <c r="F118" s="5" t="str">
        <f>IFERROR(__xludf.DUMMYFUNCTION("CONCATENATE(REGEXREPLACE(TO_TEXT( C118),""\."",""""),""_"",TO_TEXT(A118),D118)"),"20210428_118.jpg")</f>
        <v>20210428_118.jpg</v>
      </c>
    </row>
    <row r="119">
      <c r="A119" s="1">
        <v>119.0</v>
      </c>
      <c r="B119" s="2" t="s">
        <v>0</v>
      </c>
      <c r="C119" s="3">
        <v>44315.0</v>
      </c>
      <c r="D119" s="4" t="s">
        <v>1</v>
      </c>
      <c r="E119" s="2" t="str">
        <f>IFERROR(__xludf.DUMMYFUNCTION("CONCATENATE(B119,REGEXREPLACE(TO_TEXT( C119),""\."",""""),D119)"),"https://bhuvan-app3.nrsc.gov.in/isroeodatadownloadutility/nices_thumb/pblh/PBLH20210429.jpg")</f>
        <v>https://bhuvan-app3.nrsc.gov.in/isroeodatadownloadutility/nices_thumb/pblh/PBLH20210429.jpg</v>
      </c>
      <c r="F119" s="5" t="str">
        <f>IFERROR(__xludf.DUMMYFUNCTION("CONCATENATE(REGEXREPLACE(TO_TEXT( C119),""\."",""""),""_"",TO_TEXT(A119),D119)"),"20210429_119.jpg")</f>
        <v>20210429_119.jpg</v>
      </c>
    </row>
    <row r="120">
      <c r="A120" s="1">
        <v>120.0</v>
      </c>
      <c r="B120" s="2" t="s">
        <v>0</v>
      </c>
      <c r="C120" s="3">
        <v>44316.0</v>
      </c>
      <c r="D120" s="4" t="s">
        <v>1</v>
      </c>
      <c r="E120" s="2" t="str">
        <f>IFERROR(__xludf.DUMMYFUNCTION("CONCATENATE(B120,REGEXREPLACE(TO_TEXT( C120),""\."",""""),D120)"),"https://bhuvan-app3.nrsc.gov.in/isroeodatadownloadutility/nices_thumb/pblh/PBLH20210430.jpg")</f>
        <v>https://bhuvan-app3.nrsc.gov.in/isroeodatadownloadutility/nices_thumb/pblh/PBLH20210430.jpg</v>
      </c>
      <c r="F120" s="5" t="str">
        <f>IFERROR(__xludf.DUMMYFUNCTION("CONCATENATE(REGEXREPLACE(TO_TEXT( C120),""\."",""""),""_"",TO_TEXT(A120),D120)"),"20210430_120.jpg")</f>
        <v>20210430_120.jpg</v>
      </c>
    </row>
    <row r="121">
      <c r="A121" s="1">
        <v>121.0</v>
      </c>
      <c r="B121" s="2" t="s">
        <v>0</v>
      </c>
      <c r="C121" s="3">
        <v>44317.0</v>
      </c>
      <c r="D121" s="4" t="s">
        <v>1</v>
      </c>
      <c r="E121" s="2" t="str">
        <f>IFERROR(__xludf.DUMMYFUNCTION("CONCATENATE(B121,REGEXREPLACE(TO_TEXT( C121),""\."",""""),D121)"),"https://bhuvan-app3.nrsc.gov.in/isroeodatadownloadutility/nices_thumb/pblh/PBLH20210501.jpg")</f>
        <v>https://bhuvan-app3.nrsc.gov.in/isroeodatadownloadutility/nices_thumb/pblh/PBLH20210501.jpg</v>
      </c>
      <c r="F121" s="5" t="str">
        <f>IFERROR(__xludf.DUMMYFUNCTION("CONCATENATE(REGEXREPLACE(TO_TEXT( C121),""\."",""""),""_"",TO_TEXT(A121),D121)"),"20210501_121.jpg")</f>
        <v>20210501_121.jpg</v>
      </c>
    </row>
    <row r="122">
      <c r="A122" s="1">
        <v>122.0</v>
      </c>
      <c r="B122" s="2" t="s">
        <v>0</v>
      </c>
      <c r="C122" s="3">
        <v>44318.0</v>
      </c>
      <c r="D122" s="4" t="s">
        <v>1</v>
      </c>
      <c r="E122" s="2" t="str">
        <f>IFERROR(__xludf.DUMMYFUNCTION("CONCATENATE(B122,REGEXREPLACE(TO_TEXT( C122),""\."",""""),D122)"),"https://bhuvan-app3.nrsc.gov.in/isroeodatadownloadutility/nices_thumb/pblh/PBLH20210502.jpg")</f>
        <v>https://bhuvan-app3.nrsc.gov.in/isroeodatadownloadutility/nices_thumb/pblh/PBLH20210502.jpg</v>
      </c>
      <c r="F122" s="5" t="str">
        <f>IFERROR(__xludf.DUMMYFUNCTION("CONCATENATE(REGEXREPLACE(TO_TEXT( C122),""\."",""""),""_"",TO_TEXT(A122),D122)"),"20210502_122.jpg")</f>
        <v>20210502_122.jpg</v>
      </c>
    </row>
    <row r="123">
      <c r="A123" s="1">
        <v>123.0</v>
      </c>
      <c r="B123" s="2" t="s">
        <v>0</v>
      </c>
      <c r="C123" s="3">
        <v>44319.0</v>
      </c>
      <c r="D123" s="4" t="s">
        <v>1</v>
      </c>
      <c r="E123" s="2" t="str">
        <f>IFERROR(__xludf.DUMMYFUNCTION("CONCATENATE(B123,REGEXREPLACE(TO_TEXT( C123),""\."",""""),D123)"),"https://bhuvan-app3.nrsc.gov.in/isroeodatadownloadutility/nices_thumb/pblh/PBLH20210503.jpg")</f>
        <v>https://bhuvan-app3.nrsc.gov.in/isroeodatadownloadutility/nices_thumb/pblh/PBLH20210503.jpg</v>
      </c>
      <c r="F123" s="5" t="str">
        <f>IFERROR(__xludf.DUMMYFUNCTION("CONCATENATE(REGEXREPLACE(TO_TEXT( C123),""\."",""""),""_"",TO_TEXT(A123),D123)"),"20210503_123.jpg")</f>
        <v>20210503_123.jpg</v>
      </c>
    </row>
    <row r="124">
      <c r="A124" s="1">
        <v>124.0</v>
      </c>
      <c r="B124" s="2" t="s">
        <v>0</v>
      </c>
      <c r="C124" s="3">
        <v>44320.0</v>
      </c>
      <c r="D124" s="4" t="s">
        <v>1</v>
      </c>
      <c r="E124" s="2" t="str">
        <f>IFERROR(__xludf.DUMMYFUNCTION("CONCATENATE(B124,REGEXREPLACE(TO_TEXT( C124),""\."",""""),D124)"),"https://bhuvan-app3.nrsc.gov.in/isroeodatadownloadutility/nices_thumb/pblh/PBLH20210504.jpg")</f>
        <v>https://bhuvan-app3.nrsc.gov.in/isroeodatadownloadutility/nices_thumb/pblh/PBLH20210504.jpg</v>
      </c>
      <c r="F124" s="5" t="str">
        <f>IFERROR(__xludf.DUMMYFUNCTION("CONCATENATE(REGEXREPLACE(TO_TEXT( C124),""\."",""""),""_"",TO_TEXT(A124),D124)"),"20210504_124.jpg")</f>
        <v>20210504_124.jpg</v>
      </c>
    </row>
    <row r="125">
      <c r="A125" s="1">
        <v>125.0</v>
      </c>
      <c r="B125" s="2" t="s">
        <v>0</v>
      </c>
      <c r="C125" s="3">
        <v>44321.0</v>
      </c>
      <c r="D125" s="4" t="s">
        <v>1</v>
      </c>
      <c r="E125" s="2" t="str">
        <f>IFERROR(__xludf.DUMMYFUNCTION("CONCATENATE(B125,REGEXREPLACE(TO_TEXT( C125),""\."",""""),D125)"),"https://bhuvan-app3.nrsc.gov.in/isroeodatadownloadutility/nices_thumb/pblh/PBLH20210505.jpg")</f>
        <v>https://bhuvan-app3.nrsc.gov.in/isroeodatadownloadutility/nices_thumb/pblh/PBLH20210505.jpg</v>
      </c>
      <c r="F125" s="5" t="str">
        <f>IFERROR(__xludf.DUMMYFUNCTION("CONCATENATE(REGEXREPLACE(TO_TEXT( C125),""\."",""""),""_"",TO_TEXT(A125),D125)"),"20210505_125.jpg")</f>
        <v>20210505_125.jpg</v>
      </c>
    </row>
    <row r="126">
      <c r="A126" s="1">
        <v>126.0</v>
      </c>
      <c r="B126" s="2" t="s">
        <v>0</v>
      </c>
      <c r="C126" s="3">
        <v>44322.0</v>
      </c>
      <c r="D126" s="4" t="s">
        <v>1</v>
      </c>
      <c r="E126" s="2" t="str">
        <f>IFERROR(__xludf.DUMMYFUNCTION("CONCATENATE(B126,REGEXREPLACE(TO_TEXT( C126),""\."",""""),D126)"),"https://bhuvan-app3.nrsc.gov.in/isroeodatadownloadutility/nices_thumb/pblh/PBLH20210506.jpg")</f>
        <v>https://bhuvan-app3.nrsc.gov.in/isroeodatadownloadutility/nices_thumb/pblh/PBLH20210506.jpg</v>
      </c>
      <c r="F126" s="5" t="str">
        <f>IFERROR(__xludf.DUMMYFUNCTION("CONCATENATE(REGEXREPLACE(TO_TEXT( C126),""\."",""""),""_"",TO_TEXT(A126),D126)"),"20210506_126.jpg")</f>
        <v>20210506_126.jpg</v>
      </c>
    </row>
    <row r="127">
      <c r="A127" s="1">
        <v>127.0</v>
      </c>
      <c r="B127" s="2" t="s">
        <v>0</v>
      </c>
      <c r="C127" s="3">
        <v>44323.0</v>
      </c>
      <c r="D127" s="4" t="s">
        <v>1</v>
      </c>
      <c r="E127" s="2" t="str">
        <f>IFERROR(__xludf.DUMMYFUNCTION("CONCATENATE(B127,REGEXREPLACE(TO_TEXT( C127),""\."",""""),D127)"),"https://bhuvan-app3.nrsc.gov.in/isroeodatadownloadutility/nices_thumb/pblh/PBLH20210507.jpg")</f>
        <v>https://bhuvan-app3.nrsc.gov.in/isroeodatadownloadutility/nices_thumb/pblh/PBLH20210507.jpg</v>
      </c>
      <c r="F127" s="5" t="str">
        <f>IFERROR(__xludf.DUMMYFUNCTION("CONCATENATE(REGEXREPLACE(TO_TEXT( C127),""\."",""""),""_"",TO_TEXT(A127),D127)"),"20210507_127.jpg")</f>
        <v>20210507_127.jpg</v>
      </c>
    </row>
    <row r="128">
      <c r="A128" s="1">
        <v>128.0</v>
      </c>
      <c r="B128" s="2" t="s">
        <v>0</v>
      </c>
      <c r="C128" s="3">
        <v>44324.0</v>
      </c>
      <c r="D128" s="4" t="s">
        <v>1</v>
      </c>
      <c r="E128" s="2" t="str">
        <f>IFERROR(__xludf.DUMMYFUNCTION("CONCATENATE(B128,REGEXREPLACE(TO_TEXT( C128),""\."",""""),D128)"),"https://bhuvan-app3.nrsc.gov.in/isroeodatadownloadutility/nices_thumb/pblh/PBLH20210508.jpg")</f>
        <v>https://bhuvan-app3.nrsc.gov.in/isroeodatadownloadutility/nices_thumb/pblh/PBLH20210508.jpg</v>
      </c>
      <c r="F128" s="5" t="str">
        <f>IFERROR(__xludf.DUMMYFUNCTION("CONCATENATE(REGEXREPLACE(TO_TEXT( C128),""\."",""""),""_"",TO_TEXT(A128),D128)"),"20210508_128.jpg")</f>
        <v>20210508_128.jpg</v>
      </c>
    </row>
    <row r="129">
      <c r="A129" s="1">
        <v>129.0</v>
      </c>
      <c r="B129" s="2" t="s">
        <v>0</v>
      </c>
      <c r="C129" s="3">
        <v>44325.0</v>
      </c>
      <c r="D129" s="4" t="s">
        <v>1</v>
      </c>
      <c r="E129" s="2" t="str">
        <f>IFERROR(__xludf.DUMMYFUNCTION("CONCATENATE(B129,REGEXREPLACE(TO_TEXT( C129),""\."",""""),D129)"),"https://bhuvan-app3.nrsc.gov.in/isroeodatadownloadutility/nices_thumb/pblh/PBLH20210509.jpg")</f>
        <v>https://bhuvan-app3.nrsc.gov.in/isroeodatadownloadutility/nices_thumb/pblh/PBLH20210509.jpg</v>
      </c>
      <c r="F129" s="5" t="str">
        <f>IFERROR(__xludf.DUMMYFUNCTION("CONCATENATE(REGEXREPLACE(TO_TEXT( C129),""\."",""""),""_"",TO_TEXT(A129),D129)"),"20210509_129.jpg")</f>
        <v>20210509_129.jpg</v>
      </c>
    </row>
    <row r="130">
      <c r="A130" s="1">
        <v>130.0</v>
      </c>
      <c r="B130" s="2" t="s">
        <v>0</v>
      </c>
      <c r="C130" s="3">
        <v>44326.0</v>
      </c>
      <c r="D130" s="4" t="s">
        <v>1</v>
      </c>
      <c r="E130" s="2" t="str">
        <f>IFERROR(__xludf.DUMMYFUNCTION("CONCATENATE(B130,REGEXREPLACE(TO_TEXT( C130),""\."",""""),D130)"),"https://bhuvan-app3.nrsc.gov.in/isroeodatadownloadutility/nices_thumb/pblh/PBLH20210510.jpg")</f>
        <v>https://bhuvan-app3.nrsc.gov.in/isroeodatadownloadutility/nices_thumb/pblh/PBLH20210510.jpg</v>
      </c>
      <c r="F130" s="5" t="str">
        <f>IFERROR(__xludf.DUMMYFUNCTION("CONCATENATE(REGEXREPLACE(TO_TEXT( C130),""\."",""""),""_"",TO_TEXT(A130),D130)"),"20210510_130.jpg")</f>
        <v>20210510_130.jpg</v>
      </c>
    </row>
    <row r="131">
      <c r="A131" s="1">
        <v>131.0</v>
      </c>
      <c r="B131" s="2" t="s">
        <v>0</v>
      </c>
      <c r="C131" s="3">
        <v>44327.0</v>
      </c>
      <c r="D131" s="4" t="s">
        <v>1</v>
      </c>
      <c r="E131" s="2" t="str">
        <f>IFERROR(__xludf.DUMMYFUNCTION("CONCATENATE(B131,REGEXREPLACE(TO_TEXT( C131),""\."",""""),D131)"),"https://bhuvan-app3.nrsc.gov.in/isroeodatadownloadutility/nices_thumb/pblh/PBLH20210511.jpg")</f>
        <v>https://bhuvan-app3.nrsc.gov.in/isroeodatadownloadutility/nices_thumb/pblh/PBLH20210511.jpg</v>
      </c>
      <c r="F131" s="5" t="str">
        <f>IFERROR(__xludf.DUMMYFUNCTION("CONCATENATE(REGEXREPLACE(TO_TEXT( C131),""\."",""""),""_"",TO_TEXT(A131),D131)"),"20210511_131.jpg")</f>
        <v>20210511_131.jpg</v>
      </c>
    </row>
    <row r="132">
      <c r="A132" s="1">
        <v>132.0</v>
      </c>
      <c r="B132" s="2" t="s">
        <v>0</v>
      </c>
      <c r="C132" s="3">
        <v>44328.0</v>
      </c>
      <c r="D132" s="4" t="s">
        <v>1</v>
      </c>
      <c r="E132" s="2" t="str">
        <f>IFERROR(__xludf.DUMMYFUNCTION("CONCATENATE(B132,REGEXREPLACE(TO_TEXT( C132),""\."",""""),D132)"),"https://bhuvan-app3.nrsc.gov.in/isroeodatadownloadutility/nices_thumb/pblh/PBLH20210512.jpg")</f>
        <v>https://bhuvan-app3.nrsc.gov.in/isroeodatadownloadutility/nices_thumb/pblh/PBLH20210512.jpg</v>
      </c>
      <c r="F132" s="5" t="str">
        <f>IFERROR(__xludf.DUMMYFUNCTION("CONCATENATE(REGEXREPLACE(TO_TEXT( C132),""\."",""""),""_"",TO_TEXT(A132),D132)"),"20210512_132.jpg")</f>
        <v>20210512_132.jpg</v>
      </c>
    </row>
    <row r="133">
      <c r="A133" s="1">
        <v>133.0</v>
      </c>
      <c r="B133" s="2" t="s">
        <v>0</v>
      </c>
      <c r="C133" s="3">
        <v>44329.0</v>
      </c>
      <c r="D133" s="4" t="s">
        <v>1</v>
      </c>
      <c r="E133" s="2" t="str">
        <f>IFERROR(__xludf.DUMMYFUNCTION("CONCATENATE(B133,REGEXREPLACE(TO_TEXT( C133),""\."",""""),D133)"),"https://bhuvan-app3.nrsc.gov.in/isroeodatadownloadutility/nices_thumb/pblh/PBLH20210513.jpg")</f>
        <v>https://bhuvan-app3.nrsc.gov.in/isroeodatadownloadutility/nices_thumb/pblh/PBLH20210513.jpg</v>
      </c>
      <c r="F133" s="5" t="str">
        <f>IFERROR(__xludf.DUMMYFUNCTION("CONCATENATE(REGEXREPLACE(TO_TEXT( C133),""\."",""""),""_"",TO_TEXT(A133),D133)"),"20210513_133.jpg")</f>
        <v>20210513_133.jpg</v>
      </c>
    </row>
    <row r="134">
      <c r="A134" s="1">
        <v>134.0</v>
      </c>
      <c r="B134" s="2" t="s">
        <v>0</v>
      </c>
      <c r="C134" s="3">
        <v>44330.0</v>
      </c>
      <c r="D134" s="4" t="s">
        <v>1</v>
      </c>
      <c r="E134" s="2" t="str">
        <f>IFERROR(__xludf.DUMMYFUNCTION("CONCATENATE(B134,REGEXREPLACE(TO_TEXT( C134),""\."",""""),D134)"),"https://bhuvan-app3.nrsc.gov.in/isroeodatadownloadutility/nices_thumb/pblh/PBLH20210514.jpg")</f>
        <v>https://bhuvan-app3.nrsc.gov.in/isroeodatadownloadutility/nices_thumb/pblh/PBLH20210514.jpg</v>
      </c>
      <c r="F134" s="5" t="str">
        <f>IFERROR(__xludf.DUMMYFUNCTION("CONCATENATE(REGEXREPLACE(TO_TEXT( C134),""\."",""""),""_"",TO_TEXT(A134),D134)"),"20210514_134.jpg")</f>
        <v>20210514_134.jpg</v>
      </c>
    </row>
    <row r="135">
      <c r="A135" s="1">
        <v>135.0</v>
      </c>
      <c r="B135" s="2" t="s">
        <v>0</v>
      </c>
      <c r="C135" s="3">
        <v>44331.0</v>
      </c>
      <c r="D135" s="4" t="s">
        <v>1</v>
      </c>
      <c r="E135" s="2" t="str">
        <f>IFERROR(__xludf.DUMMYFUNCTION("CONCATENATE(B135,REGEXREPLACE(TO_TEXT( C135),""\."",""""),D135)"),"https://bhuvan-app3.nrsc.gov.in/isroeodatadownloadutility/nices_thumb/pblh/PBLH20210515.jpg")</f>
        <v>https://bhuvan-app3.nrsc.gov.in/isroeodatadownloadutility/nices_thumb/pblh/PBLH20210515.jpg</v>
      </c>
      <c r="F135" s="5" t="str">
        <f>IFERROR(__xludf.DUMMYFUNCTION("CONCATENATE(REGEXREPLACE(TO_TEXT( C135),""\."",""""),""_"",TO_TEXT(A135),D135)"),"20210515_135.jpg")</f>
        <v>20210515_135.jpg</v>
      </c>
    </row>
    <row r="136">
      <c r="A136" s="1">
        <v>136.0</v>
      </c>
      <c r="B136" s="2" t="s">
        <v>0</v>
      </c>
      <c r="C136" s="3">
        <v>44332.0</v>
      </c>
      <c r="D136" s="4" t="s">
        <v>1</v>
      </c>
      <c r="E136" s="2" t="str">
        <f>IFERROR(__xludf.DUMMYFUNCTION("CONCATENATE(B136,REGEXREPLACE(TO_TEXT( C136),""\."",""""),D136)"),"https://bhuvan-app3.nrsc.gov.in/isroeodatadownloadutility/nices_thumb/pblh/PBLH20210516.jpg")</f>
        <v>https://bhuvan-app3.nrsc.gov.in/isroeodatadownloadutility/nices_thumb/pblh/PBLH20210516.jpg</v>
      </c>
      <c r="F136" s="5" t="str">
        <f>IFERROR(__xludf.DUMMYFUNCTION("CONCATENATE(REGEXREPLACE(TO_TEXT( C136),""\."",""""),""_"",TO_TEXT(A136),D136)"),"20210516_136.jpg")</f>
        <v>20210516_136.jpg</v>
      </c>
    </row>
    <row r="137">
      <c r="A137" s="1">
        <v>137.0</v>
      </c>
      <c r="B137" s="2" t="s">
        <v>0</v>
      </c>
      <c r="C137" s="3">
        <v>44333.0</v>
      </c>
      <c r="D137" s="4" t="s">
        <v>1</v>
      </c>
      <c r="E137" s="2" t="str">
        <f>IFERROR(__xludf.DUMMYFUNCTION("CONCATENATE(B137,REGEXREPLACE(TO_TEXT( C137),""\."",""""),D137)"),"https://bhuvan-app3.nrsc.gov.in/isroeodatadownloadutility/nices_thumb/pblh/PBLH20210517.jpg")</f>
        <v>https://bhuvan-app3.nrsc.gov.in/isroeodatadownloadutility/nices_thumb/pblh/PBLH20210517.jpg</v>
      </c>
      <c r="F137" s="5" t="str">
        <f>IFERROR(__xludf.DUMMYFUNCTION("CONCATENATE(REGEXREPLACE(TO_TEXT( C137),""\."",""""),""_"",TO_TEXT(A137),D137)"),"20210517_137.jpg")</f>
        <v>20210517_137.jpg</v>
      </c>
    </row>
    <row r="138">
      <c r="A138" s="1">
        <v>138.0</v>
      </c>
      <c r="B138" s="2" t="s">
        <v>0</v>
      </c>
      <c r="C138" s="3">
        <v>44334.0</v>
      </c>
      <c r="D138" s="4" t="s">
        <v>1</v>
      </c>
      <c r="E138" s="2" t="str">
        <f>IFERROR(__xludf.DUMMYFUNCTION("CONCATENATE(B138,REGEXREPLACE(TO_TEXT( C138),""\."",""""),D138)"),"https://bhuvan-app3.nrsc.gov.in/isroeodatadownloadutility/nices_thumb/pblh/PBLH20210518.jpg")</f>
        <v>https://bhuvan-app3.nrsc.gov.in/isroeodatadownloadutility/nices_thumb/pblh/PBLH20210518.jpg</v>
      </c>
      <c r="F138" s="5" t="str">
        <f>IFERROR(__xludf.DUMMYFUNCTION("CONCATENATE(REGEXREPLACE(TO_TEXT( C138),""\."",""""),""_"",TO_TEXT(A138),D138)"),"20210518_138.jpg")</f>
        <v>20210518_138.jpg</v>
      </c>
    </row>
    <row r="139">
      <c r="A139" s="1">
        <v>139.0</v>
      </c>
      <c r="B139" s="2" t="s">
        <v>0</v>
      </c>
      <c r="C139" s="3">
        <v>44335.0</v>
      </c>
      <c r="D139" s="4" t="s">
        <v>1</v>
      </c>
      <c r="E139" s="2" t="str">
        <f>IFERROR(__xludf.DUMMYFUNCTION("CONCATENATE(B139,REGEXREPLACE(TO_TEXT( C139),""\."",""""),D139)"),"https://bhuvan-app3.nrsc.gov.in/isroeodatadownloadutility/nices_thumb/pblh/PBLH20210519.jpg")</f>
        <v>https://bhuvan-app3.nrsc.gov.in/isroeodatadownloadutility/nices_thumb/pblh/PBLH20210519.jpg</v>
      </c>
      <c r="F139" s="5" t="str">
        <f>IFERROR(__xludf.DUMMYFUNCTION("CONCATENATE(REGEXREPLACE(TO_TEXT( C139),""\."",""""),""_"",TO_TEXT(A139),D139)"),"20210519_139.jpg")</f>
        <v>20210519_139.jpg</v>
      </c>
    </row>
    <row r="140">
      <c r="A140" s="1">
        <v>140.0</v>
      </c>
      <c r="B140" s="2" t="s">
        <v>0</v>
      </c>
      <c r="C140" s="3">
        <v>44336.0</v>
      </c>
      <c r="D140" s="4" t="s">
        <v>1</v>
      </c>
      <c r="E140" s="2" t="str">
        <f>IFERROR(__xludf.DUMMYFUNCTION("CONCATENATE(B140,REGEXREPLACE(TO_TEXT( C140),""\."",""""),D140)"),"https://bhuvan-app3.nrsc.gov.in/isroeodatadownloadutility/nices_thumb/pblh/PBLH20210520.jpg")</f>
        <v>https://bhuvan-app3.nrsc.gov.in/isroeodatadownloadutility/nices_thumb/pblh/PBLH20210520.jpg</v>
      </c>
      <c r="F140" s="5" t="str">
        <f>IFERROR(__xludf.DUMMYFUNCTION("CONCATENATE(REGEXREPLACE(TO_TEXT( C140),""\."",""""),""_"",TO_TEXT(A140),D140)"),"20210520_140.jpg")</f>
        <v>20210520_140.jpg</v>
      </c>
    </row>
    <row r="141">
      <c r="A141" s="1">
        <v>141.0</v>
      </c>
      <c r="B141" s="2" t="s">
        <v>0</v>
      </c>
      <c r="C141" s="3">
        <v>44337.0</v>
      </c>
      <c r="D141" s="4" t="s">
        <v>1</v>
      </c>
      <c r="E141" s="2" t="str">
        <f>IFERROR(__xludf.DUMMYFUNCTION("CONCATENATE(B141,REGEXREPLACE(TO_TEXT( C141),""\."",""""),D141)"),"https://bhuvan-app3.nrsc.gov.in/isroeodatadownloadutility/nices_thumb/pblh/PBLH20210521.jpg")</f>
        <v>https://bhuvan-app3.nrsc.gov.in/isroeodatadownloadutility/nices_thumb/pblh/PBLH20210521.jpg</v>
      </c>
      <c r="F141" s="5" t="str">
        <f>IFERROR(__xludf.DUMMYFUNCTION("CONCATENATE(REGEXREPLACE(TO_TEXT( C141),""\."",""""),""_"",TO_TEXT(A141),D141)"),"20210521_141.jpg")</f>
        <v>20210521_141.jpg</v>
      </c>
    </row>
    <row r="142">
      <c r="A142" s="1">
        <v>142.0</v>
      </c>
      <c r="B142" s="2" t="s">
        <v>0</v>
      </c>
      <c r="C142" s="3">
        <v>44338.0</v>
      </c>
      <c r="D142" s="4" t="s">
        <v>1</v>
      </c>
      <c r="E142" s="2" t="str">
        <f>IFERROR(__xludf.DUMMYFUNCTION("CONCATENATE(B142,REGEXREPLACE(TO_TEXT( C142),""\."",""""),D142)"),"https://bhuvan-app3.nrsc.gov.in/isroeodatadownloadutility/nices_thumb/pblh/PBLH20210522.jpg")</f>
        <v>https://bhuvan-app3.nrsc.gov.in/isroeodatadownloadutility/nices_thumb/pblh/PBLH20210522.jpg</v>
      </c>
      <c r="F142" s="5" t="str">
        <f>IFERROR(__xludf.DUMMYFUNCTION("CONCATENATE(REGEXREPLACE(TO_TEXT( C142),""\."",""""),""_"",TO_TEXT(A142),D142)"),"20210522_142.jpg")</f>
        <v>20210522_142.jpg</v>
      </c>
    </row>
    <row r="143">
      <c r="A143" s="1">
        <v>143.0</v>
      </c>
      <c r="B143" s="2" t="s">
        <v>0</v>
      </c>
      <c r="C143" s="3">
        <v>44339.0</v>
      </c>
      <c r="D143" s="4" t="s">
        <v>1</v>
      </c>
      <c r="E143" s="2" t="str">
        <f>IFERROR(__xludf.DUMMYFUNCTION("CONCATENATE(B143,REGEXREPLACE(TO_TEXT( C143),""\."",""""),D143)"),"https://bhuvan-app3.nrsc.gov.in/isroeodatadownloadutility/nices_thumb/pblh/PBLH20210523.jpg")</f>
        <v>https://bhuvan-app3.nrsc.gov.in/isroeodatadownloadutility/nices_thumb/pblh/PBLH20210523.jpg</v>
      </c>
      <c r="F143" s="5" t="str">
        <f>IFERROR(__xludf.DUMMYFUNCTION("CONCATENATE(REGEXREPLACE(TO_TEXT( C143),""\."",""""),""_"",TO_TEXT(A143),D143)"),"20210523_143.jpg")</f>
        <v>20210523_143.jpg</v>
      </c>
    </row>
    <row r="144">
      <c r="A144" s="1">
        <v>144.0</v>
      </c>
      <c r="B144" s="2" t="s">
        <v>0</v>
      </c>
      <c r="C144" s="3">
        <v>44340.0</v>
      </c>
      <c r="D144" s="4" t="s">
        <v>1</v>
      </c>
      <c r="E144" s="2" t="str">
        <f>IFERROR(__xludf.DUMMYFUNCTION("CONCATENATE(B144,REGEXREPLACE(TO_TEXT( C144),""\."",""""),D144)"),"https://bhuvan-app3.nrsc.gov.in/isroeodatadownloadutility/nices_thumb/pblh/PBLH20210524.jpg")</f>
        <v>https://bhuvan-app3.nrsc.gov.in/isroeodatadownloadutility/nices_thumb/pblh/PBLH20210524.jpg</v>
      </c>
      <c r="F144" s="5" t="str">
        <f>IFERROR(__xludf.DUMMYFUNCTION("CONCATENATE(REGEXREPLACE(TO_TEXT( C144),""\."",""""),""_"",TO_TEXT(A144),D144)"),"20210524_144.jpg")</f>
        <v>20210524_144.jpg</v>
      </c>
    </row>
    <row r="145">
      <c r="A145" s="1">
        <v>145.0</v>
      </c>
      <c r="B145" s="2" t="s">
        <v>0</v>
      </c>
      <c r="C145" s="3">
        <v>44341.0</v>
      </c>
      <c r="D145" s="4" t="s">
        <v>1</v>
      </c>
      <c r="E145" s="2" t="str">
        <f>IFERROR(__xludf.DUMMYFUNCTION("CONCATENATE(B145,REGEXREPLACE(TO_TEXT( C145),""\."",""""),D145)"),"https://bhuvan-app3.nrsc.gov.in/isroeodatadownloadutility/nices_thumb/pblh/PBLH20210525.jpg")</f>
        <v>https://bhuvan-app3.nrsc.gov.in/isroeodatadownloadutility/nices_thumb/pblh/PBLH20210525.jpg</v>
      </c>
      <c r="F145" s="5" t="str">
        <f>IFERROR(__xludf.DUMMYFUNCTION("CONCATENATE(REGEXREPLACE(TO_TEXT( C145),""\."",""""),""_"",TO_TEXT(A145),D145)"),"20210525_145.jpg")</f>
        <v>20210525_145.jpg</v>
      </c>
    </row>
    <row r="146">
      <c r="A146" s="1">
        <v>146.0</v>
      </c>
      <c r="B146" s="2" t="s">
        <v>0</v>
      </c>
      <c r="C146" s="3">
        <v>44342.0</v>
      </c>
      <c r="D146" s="4" t="s">
        <v>1</v>
      </c>
      <c r="E146" s="2" t="str">
        <f>IFERROR(__xludf.DUMMYFUNCTION("CONCATENATE(B146,REGEXREPLACE(TO_TEXT( C146),""\."",""""),D146)"),"https://bhuvan-app3.nrsc.gov.in/isroeodatadownloadutility/nices_thumb/pblh/PBLH20210526.jpg")</f>
        <v>https://bhuvan-app3.nrsc.gov.in/isroeodatadownloadutility/nices_thumb/pblh/PBLH20210526.jpg</v>
      </c>
      <c r="F146" s="5" t="str">
        <f>IFERROR(__xludf.DUMMYFUNCTION("CONCATENATE(REGEXREPLACE(TO_TEXT( C146),""\."",""""),""_"",TO_TEXT(A146),D146)"),"20210526_146.jpg")</f>
        <v>20210526_146.jpg</v>
      </c>
    </row>
    <row r="147">
      <c r="A147" s="1">
        <v>147.0</v>
      </c>
      <c r="B147" s="2" t="s">
        <v>0</v>
      </c>
      <c r="C147" s="3">
        <v>44343.0</v>
      </c>
      <c r="D147" s="4" t="s">
        <v>1</v>
      </c>
      <c r="E147" s="2" t="str">
        <f>IFERROR(__xludf.DUMMYFUNCTION("CONCATENATE(B147,REGEXREPLACE(TO_TEXT( C147),""\."",""""),D147)"),"https://bhuvan-app3.nrsc.gov.in/isroeodatadownloadutility/nices_thumb/pblh/PBLH20210527.jpg")</f>
        <v>https://bhuvan-app3.nrsc.gov.in/isroeodatadownloadutility/nices_thumb/pblh/PBLH20210527.jpg</v>
      </c>
      <c r="F147" s="5" t="str">
        <f>IFERROR(__xludf.DUMMYFUNCTION("CONCATENATE(REGEXREPLACE(TO_TEXT( C147),""\."",""""),""_"",TO_TEXT(A147),D147)"),"20210527_147.jpg")</f>
        <v>20210527_147.jpg</v>
      </c>
    </row>
    <row r="148">
      <c r="A148" s="1">
        <v>148.0</v>
      </c>
      <c r="B148" s="2" t="s">
        <v>0</v>
      </c>
      <c r="C148" s="3">
        <v>44344.0</v>
      </c>
      <c r="D148" s="4" t="s">
        <v>1</v>
      </c>
      <c r="E148" s="2" t="str">
        <f>IFERROR(__xludf.DUMMYFUNCTION("CONCATENATE(B148,REGEXREPLACE(TO_TEXT( C148),""\."",""""),D148)"),"https://bhuvan-app3.nrsc.gov.in/isroeodatadownloadutility/nices_thumb/pblh/PBLH20210528.jpg")</f>
        <v>https://bhuvan-app3.nrsc.gov.in/isroeodatadownloadutility/nices_thumb/pblh/PBLH20210528.jpg</v>
      </c>
      <c r="F148" s="5" t="str">
        <f>IFERROR(__xludf.DUMMYFUNCTION("CONCATENATE(REGEXREPLACE(TO_TEXT( C148),""\."",""""),""_"",TO_TEXT(A148),D148)"),"20210528_148.jpg")</f>
        <v>20210528_148.jpg</v>
      </c>
    </row>
    <row r="149">
      <c r="A149" s="1">
        <v>149.0</v>
      </c>
      <c r="B149" s="2" t="s">
        <v>0</v>
      </c>
      <c r="C149" s="3">
        <v>44345.0</v>
      </c>
      <c r="D149" s="4" t="s">
        <v>1</v>
      </c>
      <c r="E149" s="2" t="str">
        <f>IFERROR(__xludf.DUMMYFUNCTION("CONCATENATE(B149,REGEXREPLACE(TO_TEXT( C149),""\."",""""),D149)"),"https://bhuvan-app3.nrsc.gov.in/isroeodatadownloadutility/nices_thumb/pblh/PBLH20210529.jpg")</f>
        <v>https://bhuvan-app3.nrsc.gov.in/isroeodatadownloadutility/nices_thumb/pblh/PBLH20210529.jpg</v>
      </c>
      <c r="F149" s="5" t="str">
        <f>IFERROR(__xludf.DUMMYFUNCTION("CONCATENATE(REGEXREPLACE(TO_TEXT( C149),""\."",""""),""_"",TO_TEXT(A149),D149)"),"20210529_149.jpg")</f>
        <v>20210529_149.jpg</v>
      </c>
    </row>
    <row r="150">
      <c r="A150" s="1">
        <v>150.0</v>
      </c>
      <c r="B150" s="2" t="s">
        <v>0</v>
      </c>
      <c r="C150" s="3">
        <v>44346.0</v>
      </c>
      <c r="D150" s="4" t="s">
        <v>1</v>
      </c>
      <c r="E150" s="2" t="str">
        <f>IFERROR(__xludf.DUMMYFUNCTION("CONCATENATE(B150,REGEXREPLACE(TO_TEXT( C150),""\."",""""),D150)"),"https://bhuvan-app3.nrsc.gov.in/isroeodatadownloadutility/nices_thumb/pblh/PBLH20210530.jpg")</f>
        <v>https://bhuvan-app3.nrsc.gov.in/isroeodatadownloadutility/nices_thumb/pblh/PBLH20210530.jpg</v>
      </c>
      <c r="F150" s="5" t="str">
        <f>IFERROR(__xludf.DUMMYFUNCTION("CONCATENATE(REGEXREPLACE(TO_TEXT( C150),""\."",""""),""_"",TO_TEXT(A150),D150)"),"20210530_150.jpg")</f>
        <v>20210530_150.jpg</v>
      </c>
    </row>
    <row r="151">
      <c r="A151" s="1">
        <v>151.0</v>
      </c>
      <c r="B151" s="2" t="s">
        <v>0</v>
      </c>
      <c r="C151" s="3">
        <v>44347.0</v>
      </c>
      <c r="D151" s="4" t="s">
        <v>1</v>
      </c>
      <c r="E151" s="2" t="str">
        <f>IFERROR(__xludf.DUMMYFUNCTION("CONCATENATE(B151,REGEXREPLACE(TO_TEXT( C151),""\."",""""),D151)"),"https://bhuvan-app3.nrsc.gov.in/isroeodatadownloadutility/nices_thumb/pblh/PBLH20210531.jpg")</f>
        <v>https://bhuvan-app3.nrsc.gov.in/isroeodatadownloadutility/nices_thumb/pblh/PBLH20210531.jpg</v>
      </c>
      <c r="F151" s="5" t="str">
        <f>IFERROR(__xludf.DUMMYFUNCTION("CONCATENATE(REGEXREPLACE(TO_TEXT( C151),""\."",""""),""_"",TO_TEXT(A151),D151)"),"20210531_151.jpg")</f>
        <v>20210531_151.jpg</v>
      </c>
    </row>
    <row r="152">
      <c r="A152" s="1">
        <v>152.0</v>
      </c>
      <c r="B152" s="2" t="s">
        <v>0</v>
      </c>
      <c r="C152" s="3">
        <v>44348.0</v>
      </c>
      <c r="D152" s="4" t="s">
        <v>1</v>
      </c>
      <c r="E152" s="2" t="str">
        <f>IFERROR(__xludf.DUMMYFUNCTION("CONCATENATE(B152,REGEXREPLACE(TO_TEXT( C152),""\."",""""),D152)"),"https://bhuvan-app3.nrsc.gov.in/isroeodatadownloadutility/nices_thumb/pblh/PBLH20210601.jpg")</f>
        <v>https://bhuvan-app3.nrsc.gov.in/isroeodatadownloadutility/nices_thumb/pblh/PBLH20210601.jpg</v>
      </c>
      <c r="F152" s="5" t="str">
        <f>IFERROR(__xludf.DUMMYFUNCTION("CONCATENATE(REGEXREPLACE(TO_TEXT( C152),""\."",""""),""_"",TO_TEXT(A152),D152)"),"20210601_152.jpg")</f>
        <v>20210601_152.jpg</v>
      </c>
    </row>
    <row r="153">
      <c r="A153" s="1">
        <v>153.0</v>
      </c>
      <c r="B153" s="2" t="s">
        <v>0</v>
      </c>
      <c r="C153" s="3">
        <v>44349.0</v>
      </c>
      <c r="D153" s="4" t="s">
        <v>1</v>
      </c>
      <c r="E153" s="2" t="str">
        <f>IFERROR(__xludf.DUMMYFUNCTION("CONCATENATE(B153,REGEXREPLACE(TO_TEXT( C153),""\."",""""),D153)"),"https://bhuvan-app3.nrsc.gov.in/isroeodatadownloadutility/nices_thumb/pblh/PBLH20210602.jpg")</f>
        <v>https://bhuvan-app3.nrsc.gov.in/isroeodatadownloadutility/nices_thumb/pblh/PBLH20210602.jpg</v>
      </c>
      <c r="F153" s="5" t="str">
        <f>IFERROR(__xludf.DUMMYFUNCTION("CONCATENATE(REGEXREPLACE(TO_TEXT( C153),""\."",""""),""_"",TO_TEXT(A153),D153)"),"20210602_153.jpg")</f>
        <v>20210602_153.jpg</v>
      </c>
    </row>
    <row r="154">
      <c r="A154" s="1">
        <v>154.0</v>
      </c>
      <c r="B154" s="2" t="s">
        <v>0</v>
      </c>
      <c r="C154" s="3">
        <v>44350.0</v>
      </c>
      <c r="D154" s="4" t="s">
        <v>1</v>
      </c>
      <c r="E154" s="2" t="str">
        <f>IFERROR(__xludf.DUMMYFUNCTION("CONCATENATE(B154,REGEXREPLACE(TO_TEXT( C154),""\."",""""),D154)"),"https://bhuvan-app3.nrsc.gov.in/isroeodatadownloadutility/nices_thumb/pblh/PBLH20210603.jpg")</f>
        <v>https://bhuvan-app3.nrsc.gov.in/isroeodatadownloadutility/nices_thumb/pblh/PBLH20210603.jpg</v>
      </c>
      <c r="F154" s="5" t="str">
        <f>IFERROR(__xludf.DUMMYFUNCTION("CONCATENATE(REGEXREPLACE(TO_TEXT( C154),""\."",""""),""_"",TO_TEXT(A154),D154)"),"20210603_154.jpg")</f>
        <v>20210603_154.jpg</v>
      </c>
    </row>
    <row r="155">
      <c r="A155" s="1">
        <v>155.0</v>
      </c>
      <c r="B155" s="2" t="s">
        <v>0</v>
      </c>
      <c r="C155" s="3">
        <v>44351.0</v>
      </c>
      <c r="D155" s="4" t="s">
        <v>1</v>
      </c>
      <c r="E155" s="2" t="str">
        <f>IFERROR(__xludf.DUMMYFUNCTION("CONCATENATE(B155,REGEXREPLACE(TO_TEXT( C155),""\."",""""),D155)"),"https://bhuvan-app3.nrsc.gov.in/isroeodatadownloadutility/nices_thumb/pblh/PBLH20210604.jpg")</f>
        <v>https://bhuvan-app3.nrsc.gov.in/isroeodatadownloadutility/nices_thumb/pblh/PBLH20210604.jpg</v>
      </c>
      <c r="F155" s="5" t="str">
        <f>IFERROR(__xludf.DUMMYFUNCTION("CONCATENATE(REGEXREPLACE(TO_TEXT( C155),""\."",""""),""_"",TO_TEXT(A155),D155)"),"20210604_155.jpg")</f>
        <v>20210604_155.jpg</v>
      </c>
    </row>
    <row r="156">
      <c r="A156" s="1">
        <v>156.0</v>
      </c>
      <c r="B156" s="2" t="s">
        <v>0</v>
      </c>
      <c r="C156" s="3">
        <v>44352.0</v>
      </c>
      <c r="D156" s="4" t="s">
        <v>1</v>
      </c>
      <c r="E156" s="2" t="str">
        <f>IFERROR(__xludf.DUMMYFUNCTION("CONCATENATE(B156,REGEXREPLACE(TO_TEXT( C156),""\."",""""),D156)"),"https://bhuvan-app3.nrsc.gov.in/isroeodatadownloadutility/nices_thumb/pblh/PBLH20210605.jpg")</f>
        <v>https://bhuvan-app3.nrsc.gov.in/isroeodatadownloadutility/nices_thumb/pblh/PBLH20210605.jpg</v>
      </c>
      <c r="F156" s="5" t="str">
        <f>IFERROR(__xludf.DUMMYFUNCTION("CONCATENATE(REGEXREPLACE(TO_TEXT( C156),""\."",""""),""_"",TO_TEXT(A156),D156)"),"20210605_156.jpg")</f>
        <v>20210605_156.jpg</v>
      </c>
    </row>
    <row r="157">
      <c r="A157" s="1">
        <v>157.0</v>
      </c>
      <c r="B157" s="2" t="s">
        <v>0</v>
      </c>
      <c r="C157" s="3">
        <v>44353.0</v>
      </c>
      <c r="D157" s="4" t="s">
        <v>1</v>
      </c>
      <c r="E157" s="2" t="str">
        <f>IFERROR(__xludf.DUMMYFUNCTION("CONCATENATE(B157,REGEXREPLACE(TO_TEXT( C157),""\."",""""),D157)"),"https://bhuvan-app3.nrsc.gov.in/isroeodatadownloadutility/nices_thumb/pblh/PBLH20210606.jpg")</f>
        <v>https://bhuvan-app3.nrsc.gov.in/isroeodatadownloadutility/nices_thumb/pblh/PBLH20210606.jpg</v>
      </c>
      <c r="F157" s="5" t="str">
        <f>IFERROR(__xludf.DUMMYFUNCTION("CONCATENATE(REGEXREPLACE(TO_TEXT( C157),""\."",""""),""_"",TO_TEXT(A157),D157)"),"20210606_157.jpg")</f>
        <v>20210606_157.jpg</v>
      </c>
    </row>
    <row r="158">
      <c r="A158" s="1">
        <v>158.0</v>
      </c>
      <c r="B158" s="2" t="s">
        <v>0</v>
      </c>
      <c r="C158" s="3">
        <v>44354.0</v>
      </c>
      <c r="D158" s="4" t="s">
        <v>1</v>
      </c>
      <c r="E158" s="2" t="str">
        <f>IFERROR(__xludf.DUMMYFUNCTION("CONCATENATE(B158,REGEXREPLACE(TO_TEXT( C158),""\."",""""),D158)"),"https://bhuvan-app3.nrsc.gov.in/isroeodatadownloadutility/nices_thumb/pblh/PBLH20210607.jpg")</f>
        <v>https://bhuvan-app3.nrsc.gov.in/isroeodatadownloadutility/nices_thumb/pblh/PBLH20210607.jpg</v>
      </c>
      <c r="F158" s="5" t="str">
        <f>IFERROR(__xludf.DUMMYFUNCTION("CONCATENATE(REGEXREPLACE(TO_TEXT( C158),""\."",""""),""_"",TO_TEXT(A158),D158)"),"20210607_158.jpg")</f>
        <v>20210607_158.jpg</v>
      </c>
    </row>
    <row r="159">
      <c r="A159" s="1">
        <v>159.0</v>
      </c>
      <c r="B159" s="2" t="s">
        <v>0</v>
      </c>
      <c r="C159" s="3">
        <v>44355.0</v>
      </c>
      <c r="D159" s="4" t="s">
        <v>1</v>
      </c>
      <c r="E159" s="2" t="str">
        <f>IFERROR(__xludf.DUMMYFUNCTION("CONCATENATE(B159,REGEXREPLACE(TO_TEXT( C159),""\."",""""),D159)"),"https://bhuvan-app3.nrsc.gov.in/isroeodatadownloadutility/nices_thumb/pblh/PBLH20210608.jpg")</f>
        <v>https://bhuvan-app3.nrsc.gov.in/isroeodatadownloadutility/nices_thumb/pblh/PBLH20210608.jpg</v>
      </c>
      <c r="F159" s="5" t="str">
        <f>IFERROR(__xludf.DUMMYFUNCTION("CONCATENATE(REGEXREPLACE(TO_TEXT( C159),""\."",""""),""_"",TO_TEXT(A159),D159)"),"20210608_159.jpg")</f>
        <v>20210608_159.jpg</v>
      </c>
    </row>
    <row r="160">
      <c r="A160" s="1">
        <v>160.0</v>
      </c>
      <c r="B160" s="2" t="s">
        <v>0</v>
      </c>
      <c r="C160" s="3">
        <v>44356.0</v>
      </c>
      <c r="D160" s="4" t="s">
        <v>1</v>
      </c>
      <c r="E160" s="2" t="str">
        <f>IFERROR(__xludf.DUMMYFUNCTION("CONCATENATE(B160,REGEXREPLACE(TO_TEXT( C160),""\."",""""),D160)"),"https://bhuvan-app3.nrsc.gov.in/isroeodatadownloadutility/nices_thumb/pblh/PBLH20210609.jpg")</f>
        <v>https://bhuvan-app3.nrsc.gov.in/isroeodatadownloadutility/nices_thumb/pblh/PBLH20210609.jpg</v>
      </c>
      <c r="F160" s="5" t="str">
        <f>IFERROR(__xludf.DUMMYFUNCTION("CONCATENATE(REGEXREPLACE(TO_TEXT( C160),""\."",""""),""_"",TO_TEXT(A160),D160)"),"20210609_160.jpg")</f>
        <v>20210609_160.jpg</v>
      </c>
    </row>
    <row r="161">
      <c r="A161" s="1">
        <v>161.0</v>
      </c>
      <c r="B161" s="2" t="s">
        <v>0</v>
      </c>
      <c r="C161" s="3">
        <v>44357.0</v>
      </c>
      <c r="D161" s="4" t="s">
        <v>1</v>
      </c>
      <c r="E161" s="2" t="str">
        <f>IFERROR(__xludf.DUMMYFUNCTION("CONCATENATE(B161,REGEXREPLACE(TO_TEXT( C161),""\."",""""),D161)"),"https://bhuvan-app3.nrsc.gov.in/isroeodatadownloadutility/nices_thumb/pblh/PBLH20210610.jpg")</f>
        <v>https://bhuvan-app3.nrsc.gov.in/isroeodatadownloadutility/nices_thumb/pblh/PBLH20210610.jpg</v>
      </c>
      <c r="F161" s="5" t="str">
        <f>IFERROR(__xludf.DUMMYFUNCTION("CONCATENATE(REGEXREPLACE(TO_TEXT( C161),""\."",""""),""_"",TO_TEXT(A161),D161)"),"20210610_161.jpg")</f>
        <v>20210610_161.jpg</v>
      </c>
    </row>
    <row r="162">
      <c r="A162" s="1">
        <v>162.0</v>
      </c>
      <c r="B162" s="2" t="s">
        <v>0</v>
      </c>
      <c r="C162" s="3">
        <v>44358.0</v>
      </c>
      <c r="D162" s="4" t="s">
        <v>1</v>
      </c>
      <c r="E162" s="2" t="str">
        <f>IFERROR(__xludf.DUMMYFUNCTION("CONCATENATE(B162,REGEXREPLACE(TO_TEXT( C162),""\."",""""),D162)"),"https://bhuvan-app3.nrsc.gov.in/isroeodatadownloadutility/nices_thumb/pblh/PBLH20210611.jpg")</f>
        <v>https://bhuvan-app3.nrsc.gov.in/isroeodatadownloadutility/nices_thumb/pblh/PBLH20210611.jpg</v>
      </c>
      <c r="F162" s="5" t="str">
        <f>IFERROR(__xludf.DUMMYFUNCTION("CONCATENATE(REGEXREPLACE(TO_TEXT( C162),""\."",""""),""_"",TO_TEXT(A162),D162)"),"20210611_162.jpg")</f>
        <v>20210611_162.jpg</v>
      </c>
    </row>
    <row r="163">
      <c r="A163" s="1">
        <v>163.0</v>
      </c>
      <c r="B163" s="2" t="s">
        <v>0</v>
      </c>
      <c r="C163" s="3">
        <v>44359.0</v>
      </c>
      <c r="D163" s="4" t="s">
        <v>1</v>
      </c>
      <c r="E163" s="2" t="str">
        <f>IFERROR(__xludf.DUMMYFUNCTION("CONCATENATE(B163,REGEXREPLACE(TO_TEXT( C163),""\."",""""),D163)"),"https://bhuvan-app3.nrsc.gov.in/isroeodatadownloadutility/nices_thumb/pblh/PBLH20210612.jpg")</f>
        <v>https://bhuvan-app3.nrsc.gov.in/isroeodatadownloadutility/nices_thumb/pblh/PBLH20210612.jpg</v>
      </c>
      <c r="F163" s="5" t="str">
        <f>IFERROR(__xludf.DUMMYFUNCTION("CONCATENATE(REGEXREPLACE(TO_TEXT( C163),""\."",""""),""_"",TO_TEXT(A163),D163)"),"20210612_163.jpg")</f>
        <v>20210612_163.jpg</v>
      </c>
    </row>
    <row r="164">
      <c r="A164" s="1">
        <v>164.0</v>
      </c>
      <c r="B164" s="2" t="s">
        <v>0</v>
      </c>
      <c r="C164" s="3">
        <v>44360.0</v>
      </c>
      <c r="D164" s="4" t="s">
        <v>1</v>
      </c>
      <c r="E164" s="2" t="str">
        <f>IFERROR(__xludf.DUMMYFUNCTION("CONCATENATE(B164,REGEXREPLACE(TO_TEXT( C164),""\."",""""),D164)"),"https://bhuvan-app3.nrsc.gov.in/isroeodatadownloadutility/nices_thumb/pblh/PBLH20210613.jpg")</f>
        <v>https://bhuvan-app3.nrsc.gov.in/isroeodatadownloadutility/nices_thumb/pblh/PBLH20210613.jpg</v>
      </c>
      <c r="F164" s="5" t="str">
        <f>IFERROR(__xludf.DUMMYFUNCTION("CONCATENATE(REGEXREPLACE(TO_TEXT( C164),""\."",""""),""_"",TO_TEXT(A164),D164)"),"20210613_164.jpg")</f>
        <v>20210613_164.jpg</v>
      </c>
    </row>
    <row r="165">
      <c r="A165" s="1">
        <v>165.0</v>
      </c>
      <c r="B165" s="2" t="s">
        <v>0</v>
      </c>
      <c r="C165" s="3">
        <v>44361.0</v>
      </c>
      <c r="D165" s="4" t="s">
        <v>1</v>
      </c>
      <c r="E165" s="2" t="str">
        <f>IFERROR(__xludf.DUMMYFUNCTION("CONCATENATE(B165,REGEXREPLACE(TO_TEXT( C165),""\."",""""),D165)"),"https://bhuvan-app3.nrsc.gov.in/isroeodatadownloadutility/nices_thumb/pblh/PBLH20210614.jpg")</f>
        <v>https://bhuvan-app3.nrsc.gov.in/isroeodatadownloadutility/nices_thumb/pblh/PBLH20210614.jpg</v>
      </c>
      <c r="F165" s="5" t="str">
        <f>IFERROR(__xludf.DUMMYFUNCTION("CONCATENATE(REGEXREPLACE(TO_TEXT( C165),""\."",""""),""_"",TO_TEXT(A165),D165)"),"20210614_165.jpg")</f>
        <v>20210614_165.jpg</v>
      </c>
    </row>
    <row r="166">
      <c r="A166" s="1">
        <v>166.0</v>
      </c>
      <c r="B166" s="2" t="s">
        <v>0</v>
      </c>
      <c r="C166" s="3">
        <v>44362.0</v>
      </c>
      <c r="D166" s="4" t="s">
        <v>1</v>
      </c>
      <c r="E166" s="2" t="str">
        <f>IFERROR(__xludf.DUMMYFUNCTION("CONCATENATE(B166,REGEXREPLACE(TO_TEXT( C166),""\."",""""),D166)"),"https://bhuvan-app3.nrsc.gov.in/isroeodatadownloadutility/nices_thumb/pblh/PBLH20210615.jpg")</f>
        <v>https://bhuvan-app3.nrsc.gov.in/isroeodatadownloadutility/nices_thumb/pblh/PBLH20210615.jpg</v>
      </c>
      <c r="F166" s="5" t="str">
        <f>IFERROR(__xludf.DUMMYFUNCTION("CONCATENATE(REGEXREPLACE(TO_TEXT( C166),""\."",""""),""_"",TO_TEXT(A166),D166)"),"20210615_166.jpg")</f>
        <v>20210615_166.jpg</v>
      </c>
    </row>
    <row r="167">
      <c r="A167" s="1">
        <v>167.0</v>
      </c>
      <c r="B167" s="2" t="s">
        <v>0</v>
      </c>
      <c r="C167" s="3">
        <v>44363.0</v>
      </c>
      <c r="D167" s="4" t="s">
        <v>1</v>
      </c>
      <c r="E167" s="2" t="str">
        <f>IFERROR(__xludf.DUMMYFUNCTION("CONCATENATE(B167,REGEXREPLACE(TO_TEXT( C167),""\."",""""),D167)"),"https://bhuvan-app3.nrsc.gov.in/isroeodatadownloadutility/nices_thumb/pblh/PBLH20210616.jpg")</f>
        <v>https://bhuvan-app3.nrsc.gov.in/isroeodatadownloadutility/nices_thumb/pblh/PBLH20210616.jpg</v>
      </c>
      <c r="F167" s="5" t="str">
        <f>IFERROR(__xludf.DUMMYFUNCTION("CONCATENATE(REGEXREPLACE(TO_TEXT( C167),""\."",""""),""_"",TO_TEXT(A167),D167)"),"20210616_167.jpg")</f>
        <v>20210616_167.jpg</v>
      </c>
    </row>
    <row r="168">
      <c r="A168" s="1">
        <v>168.0</v>
      </c>
      <c r="B168" s="2" t="s">
        <v>0</v>
      </c>
      <c r="C168" s="3">
        <v>44364.0</v>
      </c>
      <c r="D168" s="4" t="s">
        <v>1</v>
      </c>
      <c r="E168" s="2" t="str">
        <f>IFERROR(__xludf.DUMMYFUNCTION("CONCATENATE(B168,REGEXREPLACE(TO_TEXT( C168),""\."",""""),D168)"),"https://bhuvan-app3.nrsc.gov.in/isroeodatadownloadutility/nices_thumb/pblh/PBLH20210617.jpg")</f>
        <v>https://bhuvan-app3.nrsc.gov.in/isroeodatadownloadutility/nices_thumb/pblh/PBLH20210617.jpg</v>
      </c>
      <c r="F168" s="5" t="str">
        <f>IFERROR(__xludf.DUMMYFUNCTION("CONCATENATE(REGEXREPLACE(TO_TEXT( C168),""\."",""""),""_"",TO_TEXT(A168),D168)"),"20210617_168.jpg")</f>
        <v>20210617_168.jpg</v>
      </c>
    </row>
    <row r="169">
      <c r="A169" s="1">
        <v>169.0</v>
      </c>
      <c r="B169" s="2" t="s">
        <v>0</v>
      </c>
      <c r="C169" s="3">
        <v>44365.0</v>
      </c>
      <c r="D169" s="4" t="s">
        <v>1</v>
      </c>
      <c r="E169" s="2" t="str">
        <f>IFERROR(__xludf.DUMMYFUNCTION("CONCATENATE(B169,REGEXREPLACE(TO_TEXT( C169),""\."",""""),D169)"),"https://bhuvan-app3.nrsc.gov.in/isroeodatadownloadutility/nices_thumb/pblh/PBLH20210618.jpg")</f>
        <v>https://bhuvan-app3.nrsc.gov.in/isroeodatadownloadutility/nices_thumb/pblh/PBLH20210618.jpg</v>
      </c>
      <c r="F169" s="5" t="str">
        <f>IFERROR(__xludf.DUMMYFUNCTION("CONCATENATE(REGEXREPLACE(TO_TEXT( C169),""\."",""""),""_"",TO_TEXT(A169),D169)"),"20210618_169.jpg")</f>
        <v>20210618_169.jpg</v>
      </c>
    </row>
    <row r="170">
      <c r="A170" s="1">
        <v>170.0</v>
      </c>
      <c r="B170" s="2" t="s">
        <v>0</v>
      </c>
      <c r="C170" s="3">
        <v>44366.0</v>
      </c>
      <c r="D170" s="4" t="s">
        <v>1</v>
      </c>
      <c r="E170" s="2" t="str">
        <f>IFERROR(__xludf.DUMMYFUNCTION("CONCATENATE(B170,REGEXREPLACE(TO_TEXT( C170),""\."",""""),D170)"),"https://bhuvan-app3.nrsc.gov.in/isroeodatadownloadutility/nices_thumb/pblh/PBLH20210619.jpg")</f>
        <v>https://bhuvan-app3.nrsc.gov.in/isroeodatadownloadutility/nices_thumb/pblh/PBLH20210619.jpg</v>
      </c>
      <c r="F170" s="5" t="str">
        <f>IFERROR(__xludf.DUMMYFUNCTION("CONCATENATE(REGEXREPLACE(TO_TEXT( C170),""\."",""""),""_"",TO_TEXT(A170),D170)"),"20210619_170.jpg")</f>
        <v>20210619_170.jpg</v>
      </c>
    </row>
    <row r="171">
      <c r="A171" s="1">
        <v>171.0</v>
      </c>
      <c r="B171" s="2" t="s">
        <v>0</v>
      </c>
      <c r="C171" s="3">
        <v>44367.0</v>
      </c>
      <c r="D171" s="4" t="s">
        <v>1</v>
      </c>
      <c r="E171" s="2" t="str">
        <f>IFERROR(__xludf.DUMMYFUNCTION("CONCATENATE(B171,REGEXREPLACE(TO_TEXT( C171),""\."",""""),D171)"),"https://bhuvan-app3.nrsc.gov.in/isroeodatadownloadutility/nices_thumb/pblh/PBLH20210620.jpg")</f>
        <v>https://bhuvan-app3.nrsc.gov.in/isroeodatadownloadutility/nices_thumb/pblh/PBLH20210620.jpg</v>
      </c>
      <c r="F171" s="5" t="str">
        <f>IFERROR(__xludf.DUMMYFUNCTION("CONCATENATE(REGEXREPLACE(TO_TEXT( C171),""\."",""""),""_"",TO_TEXT(A171),D171)"),"20210620_171.jpg")</f>
        <v>20210620_171.jpg</v>
      </c>
    </row>
    <row r="172">
      <c r="A172" s="1">
        <v>172.0</v>
      </c>
      <c r="B172" s="2" t="s">
        <v>0</v>
      </c>
      <c r="C172" s="3">
        <v>44368.0</v>
      </c>
      <c r="D172" s="4" t="s">
        <v>1</v>
      </c>
      <c r="E172" s="2" t="str">
        <f>IFERROR(__xludf.DUMMYFUNCTION("CONCATENATE(B172,REGEXREPLACE(TO_TEXT( C172),""\."",""""),D172)"),"https://bhuvan-app3.nrsc.gov.in/isroeodatadownloadutility/nices_thumb/pblh/PBLH20210621.jpg")</f>
        <v>https://bhuvan-app3.nrsc.gov.in/isroeodatadownloadutility/nices_thumb/pblh/PBLH20210621.jpg</v>
      </c>
      <c r="F172" s="5" t="str">
        <f>IFERROR(__xludf.DUMMYFUNCTION("CONCATENATE(REGEXREPLACE(TO_TEXT( C172),""\."",""""),""_"",TO_TEXT(A172),D172)"),"20210621_172.jpg")</f>
        <v>20210621_172.jpg</v>
      </c>
    </row>
    <row r="173">
      <c r="A173" s="1">
        <v>173.0</v>
      </c>
      <c r="B173" s="2" t="s">
        <v>0</v>
      </c>
      <c r="C173" s="3">
        <v>44369.0</v>
      </c>
      <c r="D173" s="4" t="s">
        <v>1</v>
      </c>
      <c r="E173" s="2" t="str">
        <f>IFERROR(__xludf.DUMMYFUNCTION("CONCATENATE(B173,REGEXREPLACE(TO_TEXT( C173),""\."",""""),D173)"),"https://bhuvan-app3.nrsc.gov.in/isroeodatadownloadutility/nices_thumb/pblh/PBLH20210622.jpg")</f>
        <v>https://bhuvan-app3.nrsc.gov.in/isroeodatadownloadutility/nices_thumb/pblh/PBLH20210622.jpg</v>
      </c>
      <c r="F173" s="5" t="str">
        <f>IFERROR(__xludf.DUMMYFUNCTION("CONCATENATE(REGEXREPLACE(TO_TEXT( C173),""\."",""""),""_"",TO_TEXT(A173),D173)"),"20210622_173.jpg")</f>
        <v>20210622_173.jpg</v>
      </c>
    </row>
    <row r="174">
      <c r="A174" s="1">
        <v>174.0</v>
      </c>
      <c r="B174" s="2" t="s">
        <v>0</v>
      </c>
      <c r="C174" s="3">
        <v>44370.0</v>
      </c>
      <c r="D174" s="4" t="s">
        <v>1</v>
      </c>
      <c r="E174" s="2" t="str">
        <f>IFERROR(__xludf.DUMMYFUNCTION("CONCATENATE(B174,REGEXREPLACE(TO_TEXT( C174),""\."",""""),D174)"),"https://bhuvan-app3.nrsc.gov.in/isroeodatadownloadutility/nices_thumb/pblh/PBLH20210623.jpg")</f>
        <v>https://bhuvan-app3.nrsc.gov.in/isroeodatadownloadutility/nices_thumb/pblh/PBLH20210623.jpg</v>
      </c>
      <c r="F174" s="5" t="str">
        <f>IFERROR(__xludf.DUMMYFUNCTION("CONCATENATE(REGEXREPLACE(TO_TEXT( C174),""\."",""""),""_"",TO_TEXT(A174),D174)"),"20210623_174.jpg")</f>
        <v>20210623_174.jpg</v>
      </c>
    </row>
    <row r="175">
      <c r="A175" s="1">
        <v>175.0</v>
      </c>
      <c r="B175" s="2" t="s">
        <v>0</v>
      </c>
      <c r="C175" s="3">
        <v>44371.0</v>
      </c>
      <c r="D175" s="4" t="s">
        <v>1</v>
      </c>
      <c r="E175" s="2" t="str">
        <f>IFERROR(__xludf.DUMMYFUNCTION("CONCATENATE(B175,REGEXREPLACE(TO_TEXT( C175),""\."",""""),D175)"),"https://bhuvan-app3.nrsc.gov.in/isroeodatadownloadutility/nices_thumb/pblh/PBLH20210624.jpg")</f>
        <v>https://bhuvan-app3.nrsc.gov.in/isroeodatadownloadutility/nices_thumb/pblh/PBLH20210624.jpg</v>
      </c>
      <c r="F175" s="5" t="str">
        <f>IFERROR(__xludf.DUMMYFUNCTION("CONCATENATE(REGEXREPLACE(TO_TEXT( C175),""\."",""""),""_"",TO_TEXT(A175),D175)"),"20210624_175.jpg")</f>
        <v>20210624_175.jpg</v>
      </c>
    </row>
    <row r="176">
      <c r="A176" s="1">
        <v>176.0</v>
      </c>
      <c r="B176" s="2" t="s">
        <v>0</v>
      </c>
      <c r="C176" s="3">
        <v>44372.0</v>
      </c>
      <c r="D176" s="4" t="s">
        <v>1</v>
      </c>
      <c r="E176" s="2" t="str">
        <f>IFERROR(__xludf.DUMMYFUNCTION("CONCATENATE(B176,REGEXREPLACE(TO_TEXT( C176),""\."",""""),D176)"),"https://bhuvan-app3.nrsc.gov.in/isroeodatadownloadutility/nices_thumb/pblh/PBLH20210625.jpg")</f>
        <v>https://bhuvan-app3.nrsc.gov.in/isroeodatadownloadutility/nices_thumb/pblh/PBLH20210625.jpg</v>
      </c>
      <c r="F176" s="5" t="str">
        <f>IFERROR(__xludf.DUMMYFUNCTION("CONCATENATE(REGEXREPLACE(TO_TEXT( C176),""\."",""""),""_"",TO_TEXT(A176),D176)"),"20210625_176.jpg")</f>
        <v>20210625_176.jpg</v>
      </c>
    </row>
    <row r="177">
      <c r="A177" s="1">
        <v>177.0</v>
      </c>
      <c r="B177" s="2" t="s">
        <v>0</v>
      </c>
      <c r="C177" s="3">
        <v>44373.0</v>
      </c>
      <c r="D177" s="4" t="s">
        <v>1</v>
      </c>
      <c r="E177" s="2" t="str">
        <f>IFERROR(__xludf.DUMMYFUNCTION("CONCATENATE(B177,REGEXREPLACE(TO_TEXT( C177),""\."",""""),D177)"),"https://bhuvan-app3.nrsc.gov.in/isroeodatadownloadutility/nices_thumb/pblh/PBLH20210626.jpg")</f>
        <v>https://bhuvan-app3.nrsc.gov.in/isroeodatadownloadutility/nices_thumb/pblh/PBLH20210626.jpg</v>
      </c>
      <c r="F177" s="5" t="str">
        <f>IFERROR(__xludf.DUMMYFUNCTION("CONCATENATE(REGEXREPLACE(TO_TEXT( C177),""\."",""""),""_"",TO_TEXT(A177),D177)"),"20210626_177.jpg")</f>
        <v>20210626_177.jpg</v>
      </c>
    </row>
    <row r="178">
      <c r="A178" s="1">
        <v>178.0</v>
      </c>
      <c r="B178" s="2" t="s">
        <v>0</v>
      </c>
      <c r="C178" s="3">
        <v>44374.0</v>
      </c>
      <c r="D178" s="4" t="s">
        <v>1</v>
      </c>
      <c r="E178" s="2" t="str">
        <f>IFERROR(__xludf.DUMMYFUNCTION("CONCATENATE(B178,REGEXREPLACE(TO_TEXT( C178),""\."",""""),D178)"),"https://bhuvan-app3.nrsc.gov.in/isroeodatadownloadutility/nices_thumb/pblh/PBLH20210627.jpg")</f>
        <v>https://bhuvan-app3.nrsc.gov.in/isroeodatadownloadutility/nices_thumb/pblh/PBLH20210627.jpg</v>
      </c>
      <c r="F178" s="5" t="str">
        <f>IFERROR(__xludf.DUMMYFUNCTION("CONCATENATE(REGEXREPLACE(TO_TEXT( C178),""\."",""""),""_"",TO_TEXT(A178),D178)"),"20210627_178.jpg")</f>
        <v>20210627_178.jpg</v>
      </c>
    </row>
    <row r="179">
      <c r="A179" s="1">
        <v>179.0</v>
      </c>
      <c r="B179" s="2" t="s">
        <v>0</v>
      </c>
      <c r="C179" s="3">
        <v>44375.0</v>
      </c>
      <c r="D179" s="4" t="s">
        <v>1</v>
      </c>
      <c r="E179" s="2" t="str">
        <f>IFERROR(__xludf.DUMMYFUNCTION("CONCATENATE(B179,REGEXREPLACE(TO_TEXT( C179),""\."",""""),D179)"),"https://bhuvan-app3.nrsc.gov.in/isroeodatadownloadutility/nices_thumb/pblh/PBLH20210628.jpg")</f>
        <v>https://bhuvan-app3.nrsc.gov.in/isroeodatadownloadutility/nices_thumb/pblh/PBLH20210628.jpg</v>
      </c>
      <c r="F179" s="5" t="str">
        <f>IFERROR(__xludf.DUMMYFUNCTION("CONCATENATE(REGEXREPLACE(TO_TEXT( C179),""\."",""""),""_"",TO_TEXT(A179),D179)"),"20210628_179.jpg")</f>
        <v>20210628_179.jpg</v>
      </c>
    </row>
    <row r="180">
      <c r="A180" s="1">
        <v>180.0</v>
      </c>
      <c r="B180" s="2" t="s">
        <v>0</v>
      </c>
      <c r="C180" s="3">
        <v>44376.0</v>
      </c>
      <c r="D180" s="4" t="s">
        <v>1</v>
      </c>
      <c r="E180" s="2" t="str">
        <f>IFERROR(__xludf.DUMMYFUNCTION("CONCATENATE(B180,REGEXREPLACE(TO_TEXT( C180),""\."",""""),D180)"),"https://bhuvan-app3.nrsc.gov.in/isroeodatadownloadutility/nices_thumb/pblh/PBLH20210629.jpg")</f>
        <v>https://bhuvan-app3.nrsc.gov.in/isroeodatadownloadutility/nices_thumb/pblh/PBLH20210629.jpg</v>
      </c>
      <c r="F180" s="5" t="str">
        <f>IFERROR(__xludf.DUMMYFUNCTION("CONCATENATE(REGEXREPLACE(TO_TEXT( C180),""\."",""""),""_"",TO_TEXT(A180),D180)"),"20210629_180.jpg")</f>
        <v>20210629_180.jpg</v>
      </c>
    </row>
    <row r="181">
      <c r="A181" s="1">
        <v>181.0</v>
      </c>
      <c r="B181" s="2" t="s">
        <v>0</v>
      </c>
      <c r="C181" s="3">
        <v>44377.0</v>
      </c>
      <c r="D181" s="4" t="s">
        <v>1</v>
      </c>
      <c r="E181" s="2" t="str">
        <f>IFERROR(__xludf.DUMMYFUNCTION("CONCATENATE(B181,REGEXREPLACE(TO_TEXT( C181),""\."",""""),D181)"),"https://bhuvan-app3.nrsc.gov.in/isroeodatadownloadutility/nices_thumb/pblh/PBLH20210630.jpg")</f>
        <v>https://bhuvan-app3.nrsc.gov.in/isroeodatadownloadutility/nices_thumb/pblh/PBLH20210630.jpg</v>
      </c>
      <c r="F181" s="5" t="str">
        <f>IFERROR(__xludf.DUMMYFUNCTION("CONCATENATE(REGEXREPLACE(TO_TEXT( C181),""\."",""""),""_"",TO_TEXT(A181),D181)"),"20210630_181.jpg")</f>
        <v>20210630_181.jpg</v>
      </c>
    </row>
    <row r="182">
      <c r="A182" s="1">
        <v>182.0</v>
      </c>
      <c r="B182" s="2" t="s">
        <v>0</v>
      </c>
      <c r="C182" s="3">
        <v>44378.0</v>
      </c>
      <c r="D182" s="4" t="s">
        <v>1</v>
      </c>
      <c r="E182" s="2" t="str">
        <f>IFERROR(__xludf.DUMMYFUNCTION("CONCATENATE(B182,REGEXREPLACE(TO_TEXT( C182),""\."",""""),D182)"),"https://bhuvan-app3.nrsc.gov.in/isroeodatadownloadutility/nices_thumb/pblh/PBLH20210701.jpg")</f>
        <v>https://bhuvan-app3.nrsc.gov.in/isroeodatadownloadutility/nices_thumb/pblh/PBLH20210701.jpg</v>
      </c>
      <c r="F182" s="5" t="str">
        <f>IFERROR(__xludf.DUMMYFUNCTION("CONCATENATE(REGEXREPLACE(TO_TEXT( C182),""\."",""""),""_"",TO_TEXT(A182),D182)"),"20210701_182.jpg")</f>
        <v>20210701_182.jpg</v>
      </c>
    </row>
    <row r="183">
      <c r="A183" s="1">
        <v>183.0</v>
      </c>
      <c r="B183" s="2" t="s">
        <v>0</v>
      </c>
      <c r="C183" s="3">
        <v>44379.0</v>
      </c>
      <c r="D183" s="4" t="s">
        <v>1</v>
      </c>
      <c r="E183" s="2" t="str">
        <f>IFERROR(__xludf.DUMMYFUNCTION("CONCATENATE(B183,REGEXREPLACE(TO_TEXT( C183),""\."",""""),D183)"),"https://bhuvan-app3.nrsc.gov.in/isroeodatadownloadutility/nices_thumb/pblh/PBLH20210702.jpg")</f>
        <v>https://bhuvan-app3.nrsc.gov.in/isroeodatadownloadutility/nices_thumb/pblh/PBLH20210702.jpg</v>
      </c>
      <c r="F183" s="5" t="str">
        <f>IFERROR(__xludf.DUMMYFUNCTION("CONCATENATE(REGEXREPLACE(TO_TEXT( C183),""\."",""""),""_"",TO_TEXT(A183),D183)"),"20210702_183.jpg")</f>
        <v>20210702_183.jpg</v>
      </c>
    </row>
    <row r="184">
      <c r="A184" s="1">
        <v>184.0</v>
      </c>
      <c r="B184" s="2" t="s">
        <v>0</v>
      </c>
      <c r="C184" s="3">
        <v>44380.0</v>
      </c>
      <c r="D184" s="4" t="s">
        <v>1</v>
      </c>
      <c r="E184" s="2" t="str">
        <f>IFERROR(__xludf.DUMMYFUNCTION("CONCATENATE(B184,REGEXREPLACE(TO_TEXT( C184),""\."",""""),D184)"),"https://bhuvan-app3.nrsc.gov.in/isroeodatadownloadutility/nices_thumb/pblh/PBLH20210703.jpg")</f>
        <v>https://bhuvan-app3.nrsc.gov.in/isroeodatadownloadutility/nices_thumb/pblh/PBLH20210703.jpg</v>
      </c>
      <c r="F184" s="5" t="str">
        <f>IFERROR(__xludf.DUMMYFUNCTION("CONCATENATE(REGEXREPLACE(TO_TEXT( C184),""\."",""""),""_"",TO_TEXT(A184),D184)"),"20210703_184.jpg")</f>
        <v>20210703_184.jpg</v>
      </c>
    </row>
    <row r="185">
      <c r="A185" s="1">
        <v>185.0</v>
      </c>
      <c r="B185" s="2" t="s">
        <v>0</v>
      </c>
      <c r="C185" s="3">
        <v>44381.0</v>
      </c>
      <c r="D185" s="4" t="s">
        <v>1</v>
      </c>
      <c r="E185" s="2" t="str">
        <f>IFERROR(__xludf.DUMMYFUNCTION("CONCATENATE(B185,REGEXREPLACE(TO_TEXT( C185),""\."",""""),D185)"),"https://bhuvan-app3.nrsc.gov.in/isroeodatadownloadutility/nices_thumb/pblh/PBLH20210704.jpg")</f>
        <v>https://bhuvan-app3.nrsc.gov.in/isroeodatadownloadutility/nices_thumb/pblh/PBLH20210704.jpg</v>
      </c>
      <c r="F185" s="5" t="str">
        <f>IFERROR(__xludf.DUMMYFUNCTION("CONCATENATE(REGEXREPLACE(TO_TEXT( C185),""\."",""""),""_"",TO_TEXT(A185),D185)"),"20210704_185.jpg")</f>
        <v>20210704_185.jpg</v>
      </c>
    </row>
    <row r="186">
      <c r="A186" s="1">
        <v>186.0</v>
      </c>
      <c r="B186" s="2" t="s">
        <v>0</v>
      </c>
      <c r="C186" s="3">
        <v>44382.0</v>
      </c>
      <c r="D186" s="4" t="s">
        <v>1</v>
      </c>
      <c r="E186" s="2" t="str">
        <f>IFERROR(__xludf.DUMMYFUNCTION("CONCATENATE(B186,REGEXREPLACE(TO_TEXT( C186),""\."",""""),D186)"),"https://bhuvan-app3.nrsc.gov.in/isroeodatadownloadutility/nices_thumb/pblh/PBLH20210705.jpg")</f>
        <v>https://bhuvan-app3.nrsc.gov.in/isroeodatadownloadutility/nices_thumb/pblh/PBLH20210705.jpg</v>
      </c>
      <c r="F186" s="5" t="str">
        <f>IFERROR(__xludf.DUMMYFUNCTION("CONCATENATE(REGEXREPLACE(TO_TEXT( C186),""\."",""""),""_"",TO_TEXT(A186),D186)"),"20210705_186.jpg")</f>
        <v>20210705_186.jpg</v>
      </c>
    </row>
    <row r="187">
      <c r="A187" s="1">
        <v>187.0</v>
      </c>
      <c r="B187" s="2" t="s">
        <v>0</v>
      </c>
      <c r="C187" s="3">
        <v>44383.0</v>
      </c>
      <c r="D187" s="4" t="s">
        <v>1</v>
      </c>
      <c r="E187" s="2" t="str">
        <f>IFERROR(__xludf.DUMMYFUNCTION("CONCATENATE(B187,REGEXREPLACE(TO_TEXT( C187),""\."",""""),D187)"),"https://bhuvan-app3.nrsc.gov.in/isroeodatadownloadutility/nices_thumb/pblh/PBLH20210706.jpg")</f>
        <v>https://bhuvan-app3.nrsc.gov.in/isroeodatadownloadutility/nices_thumb/pblh/PBLH20210706.jpg</v>
      </c>
      <c r="F187" s="5" t="str">
        <f>IFERROR(__xludf.DUMMYFUNCTION("CONCATENATE(REGEXREPLACE(TO_TEXT( C187),""\."",""""),""_"",TO_TEXT(A187),D187)"),"20210706_187.jpg")</f>
        <v>20210706_187.jpg</v>
      </c>
    </row>
    <row r="188">
      <c r="A188" s="1">
        <v>188.0</v>
      </c>
      <c r="B188" s="2" t="s">
        <v>0</v>
      </c>
      <c r="C188" s="3">
        <v>44384.0</v>
      </c>
      <c r="D188" s="4" t="s">
        <v>1</v>
      </c>
      <c r="E188" s="2" t="str">
        <f>IFERROR(__xludf.DUMMYFUNCTION("CONCATENATE(B188,REGEXREPLACE(TO_TEXT( C188),""\."",""""),D188)"),"https://bhuvan-app3.nrsc.gov.in/isroeodatadownloadutility/nices_thumb/pblh/PBLH20210707.jpg")</f>
        <v>https://bhuvan-app3.nrsc.gov.in/isroeodatadownloadutility/nices_thumb/pblh/PBLH20210707.jpg</v>
      </c>
      <c r="F188" s="5" t="str">
        <f>IFERROR(__xludf.DUMMYFUNCTION("CONCATENATE(REGEXREPLACE(TO_TEXT( C188),""\."",""""),""_"",TO_TEXT(A188),D188)"),"20210707_188.jpg")</f>
        <v>20210707_188.jpg</v>
      </c>
    </row>
    <row r="189">
      <c r="A189" s="1">
        <v>189.0</v>
      </c>
      <c r="B189" s="2" t="s">
        <v>0</v>
      </c>
      <c r="C189" s="3">
        <v>44385.0</v>
      </c>
      <c r="D189" s="4" t="s">
        <v>1</v>
      </c>
      <c r="E189" s="2" t="str">
        <f>IFERROR(__xludf.DUMMYFUNCTION("CONCATENATE(B189,REGEXREPLACE(TO_TEXT( C189),""\."",""""),D189)"),"https://bhuvan-app3.nrsc.gov.in/isroeodatadownloadutility/nices_thumb/pblh/PBLH20210708.jpg")</f>
        <v>https://bhuvan-app3.nrsc.gov.in/isroeodatadownloadutility/nices_thumb/pblh/PBLH20210708.jpg</v>
      </c>
      <c r="F189" s="5" t="str">
        <f>IFERROR(__xludf.DUMMYFUNCTION("CONCATENATE(REGEXREPLACE(TO_TEXT( C189),""\."",""""),""_"",TO_TEXT(A189),D189)"),"20210708_189.jpg")</f>
        <v>20210708_189.jpg</v>
      </c>
    </row>
    <row r="190">
      <c r="A190" s="1">
        <v>190.0</v>
      </c>
      <c r="B190" s="2" t="s">
        <v>0</v>
      </c>
      <c r="C190" s="3">
        <v>44386.0</v>
      </c>
      <c r="D190" s="4" t="s">
        <v>1</v>
      </c>
      <c r="E190" s="2" t="str">
        <f>IFERROR(__xludf.DUMMYFUNCTION("CONCATENATE(B190,REGEXREPLACE(TO_TEXT( C190),""\."",""""),D190)"),"https://bhuvan-app3.nrsc.gov.in/isroeodatadownloadutility/nices_thumb/pblh/PBLH20210709.jpg")</f>
        <v>https://bhuvan-app3.nrsc.gov.in/isroeodatadownloadutility/nices_thumb/pblh/PBLH20210709.jpg</v>
      </c>
      <c r="F190" s="5" t="str">
        <f>IFERROR(__xludf.DUMMYFUNCTION("CONCATENATE(REGEXREPLACE(TO_TEXT( C190),""\."",""""),""_"",TO_TEXT(A190),D190)"),"20210709_190.jpg")</f>
        <v>20210709_190.jpg</v>
      </c>
    </row>
    <row r="191">
      <c r="A191" s="1">
        <v>191.0</v>
      </c>
      <c r="B191" s="2" t="s">
        <v>0</v>
      </c>
      <c r="C191" s="3">
        <v>44387.0</v>
      </c>
      <c r="D191" s="4" t="s">
        <v>1</v>
      </c>
      <c r="E191" s="2" t="str">
        <f>IFERROR(__xludf.DUMMYFUNCTION("CONCATENATE(B191,REGEXREPLACE(TO_TEXT( C191),""\."",""""),D191)"),"https://bhuvan-app3.nrsc.gov.in/isroeodatadownloadutility/nices_thumb/pblh/PBLH20210710.jpg")</f>
        <v>https://bhuvan-app3.nrsc.gov.in/isroeodatadownloadutility/nices_thumb/pblh/PBLH20210710.jpg</v>
      </c>
      <c r="F191" s="5" t="str">
        <f>IFERROR(__xludf.DUMMYFUNCTION("CONCATENATE(REGEXREPLACE(TO_TEXT( C191),""\."",""""),""_"",TO_TEXT(A191),D191)"),"20210710_191.jpg")</f>
        <v>20210710_191.jpg</v>
      </c>
    </row>
    <row r="192">
      <c r="A192" s="1">
        <v>192.0</v>
      </c>
      <c r="B192" s="2" t="s">
        <v>0</v>
      </c>
      <c r="C192" s="3">
        <v>44388.0</v>
      </c>
      <c r="D192" s="4" t="s">
        <v>1</v>
      </c>
      <c r="E192" s="2" t="str">
        <f>IFERROR(__xludf.DUMMYFUNCTION("CONCATENATE(B192,REGEXREPLACE(TO_TEXT( C192),""\."",""""),D192)"),"https://bhuvan-app3.nrsc.gov.in/isroeodatadownloadutility/nices_thumb/pblh/PBLH20210711.jpg")</f>
        <v>https://bhuvan-app3.nrsc.gov.in/isroeodatadownloadutility/nices_thumb/pblh/PBLH20210711.jpg</v>
      </c>
      <c r="F192" s="5" t="str">
        <f>IFERROR(__xludf.DUMMYFUNCTION("CONCATENATE(REGEXREPLACE(TO_TEXT( C192),""\."",""""),""_"",TO_TEXT(A192),D192)"),"20210711_192.jpg")</f>
        <v>20210711_192.jpg</v>
      </c>
    </row>
    <row r="193">
      <c r="A193" s="1">
        <v>193.0</v>
      </c>
      <c r="B193" s="2" t="s">
        <v>0</v>
      </c>
      <c r="C193" s="3">
        <v>44389.0</v>
      </c>
      <c r="D193" s="4" t="s">
        <v>1</v>
      </c>
      <c r="E193" s="2" t="str">
        <f>IFERROR(__xludf.DUMMYFUNCTION("CONCATENATE(B193,REGEXREPLACE(TO_TEXT( C193),""\."",""""),D193)"),"https://bhuvan-app3.nrsc.gov.in/isroeodatadownloadutility/nices_thumb/pblh/PBLH20210712.jpg")</f>
        <v>https://bhuvan-app3.nrsc.gov.in/isroeodatadownloadutility/nices_thumb/pblh/PBLH20210712.jpg</v>
      </c>
      <c r="F193" s="5" t="str">
        <f>IFERROR(__xludf.DUMMYFUNCTION("CONCATENATE(REGEXREPLACE(TO_TEXT( C193),""\."",""""),""_"",TO_TEXT(A193),D193)"),"20210712_193.jpg")</f>
        <v>20210712_193.jpg</v>
      </c>
    </row>
    <row r="194">
      <c r="A194" s="1">
        <v>194.0</v>
      </c>
      <c r="B194" s="2" t="s">
        <v>0</v>
      </c>
      <c r="C194" s="3">
        <v>44390.0</v>
      </c>
      <c r="D194" s="4" t="s">
        <v>1</v>
      </c>
      <c r="E194" s="2" t="str">
        <f>IFERROR(__xludf.DUMMYFUNCTION("CONCATENATE(B194,REGEXREPLACE(TO_TEXT( C194),""\."",""""),D194)"),"https://bhuvan-app3.nrsc.gov.in/isroeodatadownloadutility/nices_thumb/pblh/PBLH20210713.jpg")</f>
        <v>https://bhuvan-app3.nrsc.gov.in/isroeodatadownloadutility/nices_thumb/pblh/PBLH20210713.jpg</v>
      </c>
      <c r="F194" s="5" t="str">
        <f>IFERROR(__xludf.DUMMYFUNCTION("CONCATENATE(REGEXREPLACE(TO_TEXT( C194),""\."",""""),""_"",TO_TEXT(A194),D194)"),"20210713_194.jpg")</f>
        <v>20210713_194.jpg</v>
      </c>
    </row>
    <row r="195">
      <c r="A195" s="1">
        <v>195.0</v>
      </c>
      <c r="B195" s="2" t="s">
        <v>0</v>
      </c>
      <c r="C195" s="3">
        <v>44391.0</v>
      </c>
      <c r="D195" s="4" t="s">
        <v>1</v>
      </c>
      <c r="E195" s="2" t="str">
        <f>IFERROR(__xludf.DUMMYFUNCTION("CONCATENATE(B195,REGEXREPLACE(TO_TEXT( C195),""\."",""""),D195)"),"https://bhuvan-app3.nrsc.gov.in/isroeodatadownloadutility/nices_thumb/pblh/PBLH20210714.jpg")</f>
        <v>https://bhuvan-app3.nrsc.gov.in/isroeodatadownloadutility/nices_thumb/pblh/PBLH20210714.jpg</v>
      </c>
      <c r="F195" s="5" t="str">
        <f>IFERROR(__xludf.DUMMYFUNCTION("CONCATENATE(REGEXREPLACE(TO_TEXT( C195),""\."",""""),""_"",TO_TEXT(A195),D195)"),"20210714_195.jpg")</f>
        <v>20210714_195.jpg</v>
      </c>
    </row>
    <row r="196">
      <c r="A196" s="1">
        <v>196.0</v>
      </c>
      <c r="B196" s="2" t="s">
        <v>0</v>
      </c>
      <c r="C196" s="3">
        <v>44392.0</v>
      </c>
      <c r="D196" s="4" t="s">
        <v>1</v>
      </c>
      <c r="E196" s="2" t="str">
        <f>IFERROR(__xludf.DUMMYFUNCTION("CONCATENATE(B196,REGEXREPLACE(TO_TEXT( C196),""\."",""""),D196)"),"https://bhuvan-app3.nrsc.gov.in/isroeodatadownloadutility/nices_thumb/pblh/PBLH20210715.jpg")</f>
        <v>https://bhuvan-app3.nrsc.gov.in/isroeodatadownloadutility/nices_thumb/pblh/PBLH20210715.jpg</v>
      </c>
      <c r="F196" s="5" t="str">
        <f>IFERROR(__xludf.DUMMYFUNCTION("CONCATENATE(REGEXREPLACE(TO_TEXT( C196),""\."",""""),""_"",TO_TEXT(A196),D196)"),"20210715_196.jpg")</f>
        <v>20210715_196.jpg</v>
      </c>
    </row>
    <row r="197">
      <c r="A197" s="1">
        <v>197.0</v>
      </c>
      <c r="B197" s="2" t="s">
        <v>0</v>
      </c>
      <c r="C197" s="3">
        <v>44393.0</v>
      </c>
      <c r="D197" s="4" t="s">
        <v>1</v>
      </c>
      <c r="E197" s="2" t="str">
        <f>IFERROR(__xludf.DUMMYFUNCTION("CONCATENATE(B197,REGEXREPLACE(TO_TEXT( C197),""\."",""""),D197)"),"https://bhuvan-app3.nrsc.gov.in/isroeodatadownloadutility/nices_thumb/pblh/PBLH20210716.jpg")</f>
        <v>https://bhuvan-app3.nrsc.gov.in/isroeodatadownloadutility/nices_thumb/pblh/PBLH20210716.jpg</v>
      </c>
      <c r="F197" s="5" t="str">
        <f>IFERROR(__xludf.DUMMYFUNCTION("CONCATENATE(REGEXREPLACE(TO_TEXT( C197),""\."",""""),""_"",TO_TEXT(A197),D197)"),"20210716_197.jpg")</f>
        <v>20210716_197.jpg</v>
      </c>
    </row>
    <row r="198">
      <c r="A198" s="1">
        <v>198.0</v>
      </c>
      <c r="B198" s="2" t="s">
        <v>0</v>
      </c>
      <c r="C198" s="3">
        <v>44394.0</v>
      </c>
      <c r="D198" s="4" t="s">
        <v>1</v>
      </c>
      <c r="E198" s="2" t="str">
        <f>IFERROR(__xludf.DUMMYFUNCTION("CONCATENATE(B198,REGEXREPLACE(TO_TEXT( C198),""\."",""""),D198)"),"https://bhuvan-app3.nrsc.gov.in/isroeodatadownloadutility/nices_thumb/pblh/PBLH20210717.jpg")</f>
        <v>https://bhuvan-app3.nrsc.gov.in/isroeodatadownloadutility/nices_thumb/pblh/PBLH20210717.jpg</v>
      </c>
      <c r="F198" s="5" t="str">
        <f>IFERROR(__xludf.DUMMYFUNCTION("CONCATENATE(REGEXREPLACE(TO_TEXT( C198),""\."",""""),""_"",TO_TEXT(A198),D198)"),"20210717_198.jpg")</f>
        <v>20210717_198.jpg</v>
      </c>
    </row>
    <row r="199">
      <c r="A199" s="1">
        <v>199.0</v>
      </c>
      <c r="B199" s="2" t="s">
        <v>0</v>
      </c>
      <c r="C199" s="3">
        <v>44395.0</v>
      </c>
      <c r="D199" s="4" t="s">
        <v>1</v>
      </c>
      <c r="E199" s="2" t="str">
        <f>IFERROR(__xludf.DUMMYFUNCTION("CONCATENATE(B199,REGEXREPLACE(TO_TEXT( C199),""\."",""""),D199)"),"https://bhuvan-app3.nrsc.gov.in/isroeodatadownloadutility/nices_thumb/pblh/PBLH20210718.jpg")</f>
        <v>https://bhuvan-app3.nrsc.gov.in/isroeodatadownloadutility/nices_thumb/pblh/PBLH20210718.jpg</v>
      </c>
      <c r="F199" s="5" t="str">
        <f>IFERROR(__xludf.DUMMYFUNCTION("CONCATENATE(REGEXREPLACE(TO_TEXT( C199),""\."",""""),""_"",TO_TEXT(A199),D199)"),"20210718_199.jpg")</f>
        <v>20210718_199.jpg</v>
      </c>
    </row>
    <row r="200">
      <c r="A200" s="1">
        <v>200.0</v>
      </c>
      <c r="B200" s="2" t="s">
        <v>0</v>
      </c>
      <c r="C200" s="3">
        <v>44396.0</v>
      </c>
      <c r="D200" s="4" t="s">
        <v>1</v>
      </c>
      <c r="E200" s="2" t="str">
        <f>IFERROR(__xludf.DUMMYFUNCTION("CONCATENATE(B200,REGEXREPLACE(TO_TEXT( C200),""\."",""""),D200)"),"https://bhuvan-app3.nrsc.gov.in/isroeodatadownloadutility/nices_thumb/pblh/PBLH20210719.jpg")</f>
        <v>https://bhuvan-app3.nrsc.gov.in/isroeodatadownloadutility/nices_thumb/pblh/PBLH20210719.jpg</v>
      </c>
      <c r="F200" s="5" t="str">
        <f>IFERROR(__xludf.DUMMYFUNCTION("CONCATENATE(REGEXREPLACE(TO_TEXT( C200),""\."",""""),""_"",TO_TEXT(A200),D200)"),"20210719_200.jpg")</f>
        <v>20210719_200.jpg</v>
      </c>
    </row>
    <row r="201">
      <c r="A201" s="1">
        <v>201.0</v>
      </c>
      <c r="B201" s="2" t="s">
        <v>0</v>
      </c>
      <c r="C201" s="3">
        <v>44397.0</v>
      </c>
      <c r="D201" s="4" t="s">
        <v>1</v>
      </c>
      <c r="E201" s="2" t="str">
        <f>IFERROR(__xludf.DUMMYFUNCTION("CONCATENATE(B201,REGEXREPLACE(TO_TEXT( C201),""\."",""""),D201)"),"https://bhuvan-app3.nrsc.gov.in/isroeodatadownloadutility/nices_thumb/pblh/PBLH20210720.jpg")</f>
        <v>https://bhuvan-app3.nrsc.gov.in/isroeodatadownloadutility/nices_thumb/pblh/PBLH20210720.jpg</v>
      </c>
      <c r="F201" s="5" t="str">
        <f>IFERROR(__xludf.DUMMYFUNCTION("CONCATENATE(REGEXREPLACE(TO_TEXT( C201),""\."",""""),""_"",TO_TEXT(A201),D201)"),"20210720_201.jpg")</f>
        <v>20210720_201.jpg</v>
      </c>
    </row>
    <row r="202">
      <c r="A202" s="1">
        <v>202.0</v>
      </c>
      <c r="B202" s="2" t="s">
        <v>0</v>
      </c>
      <c r="C202" s="3">
        <v>44398.0</v>
      </c>
      <c r="D202" s="4" t="s">
        <v>1</v>
      </c>
      <c r="E202" s="2" t="str">
        <f>IFERROR(__xludf.DUMMYFUNCTION("CONCATENATE(B202,REGEXREPLACE(TO_TEXT( C202),""\."",""""),D202)"),"https://bhuvan-app3.nrsc.gov.in/isroeodatadownloadutility/nices_thumb/pblh/PBLH20210721.jpg")</f>
        <v>https://bhuvan-app3.nrsc.gov.in/isroeodatadownloadutility/nices_thumb/pblh/PBLH20210721.jpg</v>
      </c>
      <c r="F202" s="5" t="str">
        <f>IFERROR(__xludf.DUMMYFUNCTION("CONCATENATE(REGEXREPLACE(TO_TEXT( C202),""\."",""""),""_"",TO_TEXT(A202),D202)"),"20210721_202.jpg")</f>
        <v>20210721_202.jpg</v>
      </c>
    </row>
    <row r="203">
      <c r="A203" s="1">
        <v>203.0</v>
      </c>
      <c r="B203" s="2" t="s">
        <v>0</v>
      </c>
      <c r="C203" s="3">
        <v>44399.0</v>
      </c>
      <c r="D203" s="4" t="s">
        <v>1</v>
      </c>
      <c r="E203" s="2" t="str">
        <f>IFERROR(__xludf.DUMMYFUNCTION("CONCATENATE(B203,REGEXREPLACE(TO_TEXT( C203),""\."",""""),D203)"),"https://bhuvan-app3.nrsc.gov.in/isroeodatadownloadutility/nices_thumb/pblh/PBLH20210722.jpg")</f>
        <v>https://bhuvan-app3.nrsc.gov.in/isroeodatadownloadutility/nices_thumb/pblh/PBLH20210722.jpg</v>
      </c>
      <c r="F203" s="5" t="str">
        <f>IFERROR(__xludf.DUMMYFUNCTION("CONCATENATE(REGEXREPLACE(TO_TEXT( C203),""\."",""""),""_"",TO_TEXT(A203),D203)"),"20210722_203.jpg")</f>
        <v>20210722_203.jpg</v>
      </c>
    </row>
    <row r="204">
      <c r="A204" s="1">
        <v>204.0</v>
      </c>
      <c r="B204" s="2" t="s">
        <v>0</v>
      </c>
      <c r="C204" s="3">
        <v>44400.0</v>
      </c>
      <c r="D204" s="4" t="s">
        <v>1</v>
      </c>
      <c r="E204" s="2" t="str">
        <f>IFERROR(__xludf.DUMMYFUNCTION("CONCATENATE(B204,REGEXREPLACE(TO_TEXT( C204),""\."",""""),D204)"),"https://bhuvan-app3.nrsc.gov.in/isroeodatadownloadutility/nices_thumb/pblh/PBLH20210723.jpg")</f>
        <v>https://bhuvan-app3.nrsc.gov.in/isroeodatadownloadutility/nices_thumb/pblh/PBLH20210723.jpg</v>
      </c>
      <c r="F204" s="5" t="str">
        <f>IFERROR(__xludf.DUMMYFUNCTION("CONCATENATE(REGEXREPLACE(TO_TEXT( C204),""\."",""""),""_"",TO_TEXT(A204),D204)"),"20210723_204.jpg")</f>
        <v>20210723_204.jpg</v>
      </c>
    </row>
    <row r="205">
      <c r="A205" s="1">
        <v>205.0</v>
      </c>
      <c r="B205" s="2" t="s">
        <v>0</v>
      </c>
      <c r="C205" s="3">
        <v>44401.0</v>
      </c>
      <c r="D205" s="4" t="s">
        <v>1</v>
      </c>
      <c r="E205" s="2" t="str">
        <f>IFERROR(__xludf.DUMMYFUNCTION("CONCATENATE(B205,REGEXREPLACE(TO_TEXT( C205),""\."",""""),D205)"),"https://bhuvan-app3.nrsc.gov.in/isroeodatadownloadutility/nices_thumb/pblh/PBLH20210724.jpg")</f>
        <v>https://bhuvan-app3.nrsc.gov.in/isroeodatadownloadutility/nices_thumb/pblh/PBLH20210724.jpg</v>
      </c>
      <c r="F205" s="5" t="str">
        <f>IFERROR(__xludf.DUMMYFUNCTION("CONCATENATE(REGEXREPLACE(TO_TEXT( C205),""\."",""""),""_"",TO_TEXT(A205),D205)"),"20210724_205.jpg")</f>
        <v>20210724_205.jpg</v>
      </c>
    </row>
    <row r="206">
      <c r="A206" s="1">
        <v>206.0</v>
      </c>
      <c r="B206" s="2" t="s">
        <v>0</v>
      </c>
      <c r="C206" s="3">
        <v>44402.0</v>
      </c>
      <c r="D206" s="4" t="s">
        <v>1</v>
      </c>
      <c r="E206" s="2" t="str">
        <f>IFERROR(__xludf.DUMMYFUNCTION("CONCATENATE(B206,REGEXREPLACE(TO_TEXT( C206),""\."",""""),D206)"),"https://bhuvan-app3.nrsc.gov.in/isroeodatadownloadutility/nices_thumb/pblh/PBLH20210725.jpg")</f>
        <v>https://bhuvan-app3.nrsc.gov.in/isroeodatadownloadutility/nices_thumb/pblh/PBLH20210725.jpg</v>
      </c>
      <c r="F206" s="5" t="str">
        <f>IFERROR(__xludf.DUMMYFUNCTION("CONCATENATE(REGEXREPLACE(TO_TEXT( C206),""\."",""""),""_"",TO_TEXT(A206),D206)"),"20210725_206.jpg")</f>
        <v>20210725_206.jpg</v>
      </c>
    </row>
    <row r="207">
      <c r="A207" s="1">
        <v>207.0</v>
      </c>
      <c r="B207" s="2" t="s">
        <v>0</v>
      </c>
      <c r="C207" s="3">
        <v>44403.0</v>
      </c>
      <c r="D207" s="4" t="s">
        <v>1</v>
      </c>
      <c r="E207" s="2" t="str">
        <f>IFERROR(__xludf.DUMMYFUNCTION("CONCATENATE(B207,REGEXREPLACE(TO_TEXT( C207),""\."",""""),D207)"),"https://bhuvan-app3.nrsc.gov.in/isroeodatadownloadutility/nices_thumb/pblh/PBLH20210726.jpg")</f>
        <v>https://bhuvan-app3.nrsc.gov.in/isroeodatadownloadutility/nices_thumb/pblh/PBLH20210726.jpg</v>
      </c>
      <c r="F207" s="5" t="str">
        <f>IFERROR(__xludf.DUMMYFUNCTION("CONCATENATE(REGEXREPLACE(TO_TEXT( C207),""\."",""""),""_"",TO_TEXT(A207),D207)"),"20210726_207.jpg")</f>
        <v>20210726_207.jpg</v>
      </c>
    </row>
    <row r="208">
      <c r="A208" s="1">
        <v>208.0</v>
      </c>
      <c r="B208" s="2" t="s">
        <v>0</v>
      </c>
      <c r="C208" s="3">
        <v>44404.0</v>
      </c>
      <c r="D208" s="4" t="s">
        <v>1</v>
      </c>
      <c r="E208" s="2" t="str">
        <f>IFERROR(__xludf.DUMMYFUNCTION("CONCATENATE(B208,REGEXREPLACE(TO_TEXT( C208),""\."",""""),D208)"),"https://bhuvan-app3.nrsc.gov.in/isroeodatadownloadutility/nices_thumb/pblh/PBLH20210727.jpg")</f>
        <v>https://bhuvan-app3.nrsc.gov.in/isroeodatadownloadutility/nices_thumb/pblh/PBLH20210727.jpg</v>
      </c>
      <c r="F208" s="5" t="str">
        <f>IFERROR(__xludf.DUMMYFUNCTION("CONCATENATE(REGEXREPLACE(TO_TEXT( C208),""\."",""""),""_"",TO_TEXT(A208),D208)"),"20210727_208.jpg")</f>
        <v>20210727_208.jpg</v>
      </c>
    </row>
    <row r="209">
      <c r="A209" s="1">
        <v>209.0</v>
      </c>
      <c r="B209" s="2" t="s">
        <v>0</v>
      </c>
      <c r="C209" s="3">
        <v>44405.0</v>
      </c>
      <c r="D209" s="4" t="s">
        <v>1</v>
      </c>
      <c r="E209" s="2" t="str">
        <f>IFERROR(__xludf.DUMMYFUNCTION("CONCATENATE(B209,REGEXREPLACE(TO_TEXT( C209),""\."",""""),D209)"),"https://bhuvan-app3.nrsc.gov.in/isroeodatadownloadutility/nices_thumb/pblh/PBLH20210728.jpg")</f>
        <v>https://bhuvan-app3.nrsc.gov.in/isroeodatadownloadutility/nices_thumb/pblh/PBLH20210728.jpg</v>
      </c>
      <c r="F209" s="5" t="str">
        <f>IFERROR(__xludf.DUMMYFUNCTION("CONCATENATE(REGEXREPLACE(TO_TEXT( C209),""\."",""""),""_"",TO_TEXT(A209),D209)"),"20210728_209.jpg")</f>
        <v>20210728_209.jpg</v>
      </c>
    </row>
    <row r="210">
      <c r="A210" s="1">
        <v>210.0</v>
      </c>
      <c r="B210" s="2" t="s">
        <v>0</v>
      </c>
      <c r="C210" s="3">
        <v>44406.0</v>
      </c>
      <c r="D210" s="4" t="s">
        <v>1</v>
      </c>
      <c r="E210" s="2" t="str">
        <f>IFERROR(__xludf.DUMMYFUNCTION("CONCATENATE(B210,REGEXREPLACE(TO_TEXT( C210),""\."",""""),D210)"),"https://bhuvan-app3.nrsc.gov.in/isroeodatadownloadutility/nices_thumb/pblh/PBLH20210729.jpg")</f>
        <v>https://bhuvan-app3.nrsc.gov.in/isroeodatadownloadutility/nices_thumb/pblh/PBLH20210729.jpg</v>
      </c>
      <c r="F210" s="5" t="str">
        <f>IFERROR(__xludf.DUMMYFUNCTION("CONCATENATE(REGEXREPLACE(TO_TEXT( C210),""\."",""""),""_"",TO_TEXT(A210),D210)"),"20210729_210.jpg")</f>
        <v>20210729_210.jpg</v>
      </c>
    </row>
    <row r="211">
      <c r="A211" s="1">
        <v>211.0</v>
      </c>
      <c r="B211" s="2" t="s">
        <v>0</v>
      </c>
      <c r="C211" s="3">
        <v>44407.0</v>
      </c>
      <c r="D211" s="4" t="s">
        <v>1</v>
      </c>
      <c r="E211" s="2" t="str">
        <f>IFERROR(__xludf.DUMMYFUNCTION("CONCATENATE(B211,REGEXREPLACE(TO_TEXT( C211),""\."",""""),D211)"),"https://bhuvan-app3.nrsc.gov.in/isroeodatadownloadutility/nices_thumb/pblh/PBLH20210730.jpg")</f>
        <v>https://bhuvan-app3.nrsc.gov.in/isroeodatadownloadutility/nices_thumb/pblh/PBLH20210730.jpg</v>
      </c>
      <c r="F211" s="5" t="str">
        <f>IFERROR(__xludf.DUMMYFUNCTION("CONCATENATE(REGEXREPLACE(TO_TEXT( C211),""\."",""""),""_"",TO_TEXT(A211),D211)"),"20210730_211.jpg")</f>
        <v>20210730_211.jpg</v>
      </c>
    </row>
    <row r="212">
      <c r="A212" s="1">
        <v>212.0</v>
      </c>
      <c r="B212" s="2" t="s">
        <v>0</v>
      </c>
      <c r="C212" s="3">
        <v>44408.0</v>
      </c>
      <c r="D212" s="4" t="s">
        <v>1</v>
      </c>
      <c r="E212" s="2" t="str">
        <f>IFERROR(__xludf.DUMMYFUNCTION("CONCATENATE(B212,REGEXREPLACE(TO_TEXT( C212),""\."",""""),D212)"),"https://bhuvan-app3.nrsc.gov.in/isroeodatadownloadutility/nices_thumb/pblh/PBLH20210731.jpg")</f>
        <v>https://bhuvan-app3.nrsc.gov.in/isroeodatadownloadutility/nices_thumb/pblh/PBLH20210731.jpg</v>
      </c>
      <c r="F212" s="5" t="str">
        <f>IFERROR(__xludf.DUMMYFUNCTION("CONCATENATE(REGEXREPLACE(TO_TEXT( C212),""\."",""""),""_"",TO_TEXT(A212),D212)"),"20210731_212.jpg")</f>
        <v>20210731_212.jpg</v>
      </c>
    </row>
    <row r="213">
      <c r="A213" s="1">
        <v>213.0</v>
      </c>
      <c r="B213" s="2" t="s">
        <v>0</v>
      </c>
      <c r="C213" s="3">
        <v>44409.0</v>
      </c>
      <c r="D213" s="4" t="s">
        <v>1</v>
      </c>
      <c r="E213" s="2" t="str">
        <f>IFERROR(__xludf.DUMMYFUNCTION("CONCATENATE(B213,REGEXREPLACE(TO_TEXT( C213),""\."",""""),D213)"),"https://bhuvan-app3.nrsc.gov.in/isroeodatadownloadutility/nices_thumb/pblh/PBLH20210801.jpg")</f>
        <v>https://bhuvan-app3.nrsc.gov.in/isroeodatadownloadutility/nices_thumb/pblh/PBLH20210801.jpg</v>
      </c>
      <c r="F213" s="5" t="str">
        <f>IFERROR(__xludf.DUMMYFUNCTION("CONCATENATE(REGEXREPLACE(TO_TEXT( C213),""\."",""""),""_"",TO_TEXT(A213),D213)"),"20210801_213.jpg")</f>
        <v>20210801_213.jpg</v>
      </c>
    </row>
    <row r="214">
      <c r="A214" s="1">
        <v>214.0</v>
      </c>
      <c r="B214" s="2" t="s">
        <v>0</v>
      </c>
      <c r="C214" s="3">
        <v>44410.0</v>
      </c>
      <c r="D214" s="4" t="s">
        <v>1</v>
      </c>
      <c r="E214" s="2" t="str">
        <f>IFERROR(__xludf.DUMMYFUNCTION("CONCATENATE(B214,REGEXREPLACE(TO_TEXT( C214),""\."",""""),D214)"),"https://bhuvan-app3.nrsc.gov.in/isroeodatadownloadutility/nices_thumb/pblh/PBLH20210802.jpg")</f>
        <v>https://bhuvan-app3.nrsc.gov.in/isroeodatadownloadutility/nices_thumb/pblh/PBLH20210802.jpg</v>
      </c>
      <c r="F214" s="5" t="str">
        <f>IFERROR(__xludf.DUMMYFUNCTION("CONCATENATE(REGEXREPLACE(TO_TEXT( C214),""\."",""""),""_"",TO_TEXT(A214),D214)"),"20210802_214.jpg")</f>
        <v>20210802_214.jpg</v>
      </c>
    </row>
    <row r="215">
      <c r="A215" s="1">
        <v>215.0</v>
      </c>
      <c r="B215" s="2" t="s">
        <v>0</v>
      </c>
      <c r="C215" s="3">
        <v>44411.0</v>
      </c>
      <c r="D215" s="4" t="s">
        <v>1</v>
      </c>
      <c r="E215" s="2" t="str">
        <f>IFERROR(__xludf.DUMMYFUNCTION("CONCATENATE(B215,REGEXREPLACE(TO_TEXT( C215),""\."",""""),D215)"),"https://bhuvan-app3.nrsc.gov.in/isroeodatadownloadutility/nices_thumb/pblh/PBLH20210803.jpg")</f>
        <v>https://bhuvan-app3.nrsc.gov.in/isroeodatadownloadutility/nices_thumb/pblh/PBLH20210803.jpg</v>
      </c>
      <c r="F215" s="5" t="str">
        <f>IFERROR(__xludf.DUMMYFUNCTION("CONCATENATE(REGEXREPLACE(TO_TEXT( C215),""\."",""""),""_"",TO_TEXT(A215),D215)"),"20210803_215.jpg")</f>
        <v>20210803_215.jpg</v>
      </c>
    </row>
    <row r="216">
      <c r="A216" s="1">
        <v>216.0</v>
      </c>
      <c r="B216" s="2" t="s">
        <v>0</v>
      </c>
      <c r="C216" s="3">
        <v>44412.0</v>
      </c>
      <c r="D216" s="4" t="s">
        <v>1</v>
      </c>
      <c r="E216" s="2" t="str">
        <f>IFERROR(__xludf.DUMMYFUNCTION("CONCATENATE(B216,REGEXREPLACE(TO_TEXT( C216),""\."",""""),D216)"),"https://bhuvan-app3.nrsc.gov.in/isroeodatadownloadutility/nices_thumb/pblh/PBLH20210804.jpg")</f>
        <v>https://bhuvan-app3.nrsc.gov.in/isroeodatadownloadutility/nices_thumb/pblh/PBLH20210804.jpg</v>
      </c>
      <c r="F216" s="5" t="str">
        <f>IFERROR(__xludf.DUMMYFUNCTION("CONCATENATE(REGEXREPLACE(TO_TEXT( C216),""\."",""""),""_"",TO_TEXT(A216),D216)"),"20210804_216.jpg")</f>
        <v>20210804_216.jpg</v>
      </c>
    </row>
    <row r="217">
      <c r="A217" s="1">
        <v>217.0</v>
      </c>
      <c r="B217" s="2" t="s">
        <v>0</v>
      </c>
      <c r="C217" s="3">
        <v>44413.0</v>
      </c>
      <c r="D217" s="4" t="s">
        <v>1</v>
      </c>
      <c r="E217" s="2" t="str">
        <f>IFERROR(__xludf.DUMMYFUNCTION("CONCATENATE(B217,REGEXREPLACE(TO_TEXT( C217),""\."",""""),D217)"),"https://bhuvan-app3.nrsc.gov.in/isroeodatadownloadutility/nices_thumb/pblh/PBLH20210805.jpg")</f>
        <v>https://bhuvan-app3.nrsc.gov.in/isroeodatadownloadutility/nices_thumb/pblh/PBLH20210805.jpg</v>
      </c>
      <c r="F217" s="5" t="str">
        <f>IFERROR(__xludf.DUMMYFUNCTION("CONCATENATE(REGEXREPLACE(TO_TEXT( C217),""\."",""""),""_"",TO_TEXT(A217),D217)"),"20210805_217.jpg")</f>
        <v>20210805_217.jpg</v>
      </c>
    </row>
    <row r="218">
      <c r="A218" s="1">
        <v>218.0</v>
      </c>
      <c r="B218" s="2" t="s">
        <v>0</v>
      </c>
      <c r="C218" s="3">
        <v>44414.0</v>
      </c>
      <c r="D218" s="4" t="s">
        <v>1</v>
      </c>
      <c r="E218" s="2" t="str">
        <f>IFERROR(__xludf.DUMMYFUNCTION("CONCATENATE(B218,REGEXREPLACE(TO_TEXT( C218),""\."",""""),D218)"),"https://bhuvan-app3.nrsc.gov.in/isroeodatadownloadutility/nices_thumb/pblh/PBLH20210806.jpg")</f>
        <v>https://bhuvan-app3.nrsc.gov.in/isroeodatadownloadutility/nices_thumb/pblh/PBLH20210806.jpg</v>
      </c>
      <c r="F218" s="5" t="str">
        <f>IFERROR(__xludf.DUMMYFUNCTION("CONCATENATE(REGEXREPLACE(TO_TEXT( C218),""\."",""""),""_"",TO_TEXT(A218),D218)"),"20210806_218.jpg")</f>
        <v>20210806_218.jpg</v>
      </c>
    </row>
    <row r="219">
      <c r="A219" s="1">
        <v>219.0</v>
      </c>
      <c r="B219" s="2" t="s">
        <v>0</v>
      </c>
      <c r="C219" s="3">
        <v>44415.0</v>
      </c>
      <c r="D219" s="4" t="s">
        <v>1</v>
      </c>
      <c r="E219" s="2" t="str">
        <f>IFERROR(__xludf.DUMMYFUNCTION("CONCATENATE(B219,REGEXREPLACE(TO_TEXT( C219),""\."",""""),D219)"),"https://bhuvan-app3.nrsc.gov.in/isroeodatadownloadutility/nices_thumb/pblh/PBLH20210807.jpg")</f>
        <v>https://bhuvan-app3.nrsc.gov.in/isroeodatadownloadutility/nices_thumb/pblh/PBLH20210807.jpg</v>
      </c>
      <c r="F219" s="5" t="str">
        <f>IFERROR(__xludf.DUMMYFUNCTION("CONCATENATE(REGEXREPLACE(TO_TEXT( C219),""\."",""""),""_"",TO_TEXT(A219),D219)"),"20210807_219.jpg")</f>
        <v>20210807_219.jpg</v>
      </c>
    </row>
    <row r="220">
      <c r="A220" s="1">
        <v>220.0</v>
      </c>
      <c r="B220" s="2" t="s">
        <v>0</v>
      </c>
      <c r="C220" s="3">
        <v>44416.0</v>
      </c>
      <c r="D220" s="4" t="s">
        <v>1</v>
      </c>
      <c r="E220" s="2" t="str">
        <f>IFERROR(__xludf.DUMMYFUNCTION("CONCATENATE(B220,REGEXREPLACE(TO_TEXT( C220),""\."",""""),D220)"),"https://bhuvan-app3.nrsc.gov.in/isroeodatadownloadutility/nices_thumb/pblh/PBLH20210808.jpg")</f>
        <v>https://bhuvan-app3.nrsc.gov.in/isroeodatadownloadutility/nices_thumb/pblh/PBLH20210808.jpg</v>
      </c>
      <c r="F220" s="5" t="str">
        <f>IFERROR(__xludf.DUMMYFUNCTION("CONCATENATE(REGEXREPLACE(TO_TEXT( C220),""\."",""""),""_"",TO_TEXT(A220),D220)"),"20210808_220.jpg")</f>
        <v>20210808_220.jpg</v>
      </c>
    </row>
    <row r="221">
      <c r="A221" s="1">
        <v>221.0</v>
      </c>
      <c r="B221" s="2" t="s">
        <v>0</v>
      </c>
      <c r="C221" s="3">
        <v>44417.0</v>
      </c>
      <c r="D221" s="4" t="s">
        <v>1</v>
      </c>
      <c r="E221" s="2" t="str">
        <f>IFERROR(__xludf.DUMMYFUNCTION("CONCATENATE(B221,REGEXREPLACE(TO_TEXT( C221),""\."",""""),D221)"),"https://bhuvan-app3.nrsc.gov.in/isroeodatadownloadutility/nices_thumb/pblh/PBLH20210809.jpg")</f>
        <v>https://bhuvan-app3.nrsc.gov.in/isroeodatadownloadutility/nices_thumb/pblh/PBLH20210809.jpg</v>
      </c>
      <c r="F221" s="5" t="str">
        <f>IFERROR(__xludf.DUMMYFUNCTION("CONCATENATE(REGEXREPLACE(TO_TEXT( C221),""\."",""""),""_"",TO_TEXT(A221),D221)"),"20210809_221.jpg")</f>
        <v>20210809_221.jpg</v>
      </c>
    </row>
    <row r="222">
      <c r="A222" s="1">
        <v>222.0</v>
      </c>
      <c r="B222" s="2" t="s">
        <v>0</v>
      </c>
      <c r="C222" s="3">
        <v>44418.0</v>
      </c>
      <c r="D222" s="4" t="s">
        <v>1</v>
      </c>
      <c r="E222" s="2" t="str">
        <f>IFERROR(__xludf.DUMMYFUNCTION("CONCATENATE(B222,REGEXREPLACE(TO_TEXT( C222),""\."",""""),D222)"),"https://bhuvan-app3.nrsc.gov.in/isroeodatadownloadutility/nices_thumb/pblh/PBLH20210810.jpg")</f>
        <v>https://bhuvan-app3.nrsc.gov.in/isroeodatadownloadutility/nices_thumb/pblh/PBLH20210810.jpg</v>
      </c>
      <c r="F222" s="5" t="str">
        <f>IFERROR(__xludf.DUMMYFUNCTION("CONCATENATE(REGEXREPLACE(TO_TEXT( C222),""\."",""""),""_"",TO_TEXT(A222),D222)"),"20210810_222.jpg")</f>
        <v>20210810_222.jpg</v>
      </c>
    </row>
    <row r="223">
      <c r="A223" s="1">
        <v>223.0</v>
      </c>
      <c r="B223" s="2" t="s">
        <v>0</v>
      </c>
      <c r="C223" s="3">
        <v>44419.0</v>
      </c>
      <c r="D223" s="4" t="s">
        <v>1</v>
      </c>
      <c r="E223" s="2" t="str">
        <f>IFERROR(__xludf.DUMMYFUNCTION("CONCATENATE(B223,REGEXREPLACE(TO_TEXT( C223),""\."",""""),D223)"),"https://bhuvan-app3.nrsc.gov.in/isroeodatadownloadutility/nices_thumb/pblh/PBLH20210811.jpg")</f>
        <v>https://bhuvan-app3.nrsc.gov.in/isroeodatadownloadutility/nices_thumb/pblh/PBLH20210811.jpg</v>
      </c>
      <c r="F223" s="5" t="str">
        <f>IFERROR(__xludf.DUMMYFUNCTION("CONCATENATE(REGEXREPLACE(TO_TEXT( C223),""\."",""""),""_"",TO_TEXT(A223),D223)"),"20210811_223.jpg")</f>
        <v>20210811_223.jpg</v>
      </c>
    </row>
    <row r="224">
      <c r="A224" s="1">
        <v>224.0</v>
      </c>
      <c r="B224" s="2" t="s">
        <v>0</v>
      </c>
      <c r="C224" s="3">
        <v>44420.0</v>
      </c>
      <c r="D224" s="4" t="s">
        <v>1</v>
      </c>
      <c r="E224" s="2" t="str">
        <f>IFERROR(__xludf.DUMMYFUNCTION("CONCATENATE(B224,REGEXREPLACE(TO_TEXT( C224),""\."",""""),D224)"),"https://bhuvan-app3.nrsc.gov.in/isroeodatadownloadutility/nices_thumb/pblh/PBLH20210812.jpg")</f>
        <v>https://bhuvan-app3.nrsc.gov.in/isroeodatadownloadutility/nices_thumb/pblh/PBLH20210812.jpg</v>
      </c>
      <c r="F224" s="5" t="str">
        <f>IFERROR(__xludf.DUMMYFUNCTION("CONCATENATE(REGEXREPLACE(TO_TEXT( C224),""\."",""""),""_"",TO_TEXT(A224),D224)"),"20210812_224.jpg")</f>
        <v>20210812_224.jpg</v>
      </c>
    </row>
    <row r="225">
      <c r="A225" s="1">
        <v>225.0</v>
      </c>
      <c r="B225" s="2" t="s">
        <v>0</v>
      </c>
      <c r="C225" s="3">
        <v>44421.0</v>
      </c>
      <c r="D225" s="4" t="s">
        <v>1</v>
      </c>
      <c r="E225" s="2" t="str">
        <f>IFERROR(__xludf.DUMMYFUNCTION("CONCATENATE(B225,REGEXREPLACE(TO_TEXT( C225),""\."",""""),D225)"),"https://bhuvan-app3.nrsc.gov.in/isroeodatadownloadutility/nices_thumb/pblh/PBLH20210813.jpg")</f>
        <v>https://bhuvan-app3.nrsc.gov.in/isroeodatadownloadutility/nices_thumb/pblh/PBLH20210813.jpg</v>
      </c>
      <c r="F225" s="5" t="str">
        <f>IFERROR(__xludf.DUMMYFUNCTION("CONCATENATE(REGEXREPLACE(TO_TEXT( C225),""\."",""""),""_"",TO_TEXT(A225),D225)"),"20210813_225.jpg")</f>
        <v>20210813_225.jpg</v>
      </c>
    </row>
    <row r="226">
      <c r="A226" s="1">
        <v>226.0</v>
      </c>
      <c r="B226" s="2" t="s">
        <v>0</v>
      </c>
      <c r="C226" s="3">
        <v>44422.0</v>
      </c>
      <c r="D226" s="4" t="s">
        <v>1</v>
      </c>
      <c r="E226" s="2" t="str">
        <f>IFERROR(__xludf.DUMMYFUNCTION("CONCATENATE(B226,REGEXREPLACE(TO_TEXT( C226),""\."",""""),D226)"),"https://bhuvan-app3.nrsc.gov.in/isroeodatadownloadutility/nices_thumb/pblh/PBLH20210814.jpg")</f>
        <v>https://bhuvan-app3.nrsc.gov.in/isroeodatadownloadutility/nices_thumb/pblh/PBLH20210814.jpg</v>
      </c>
      <c r="F226" s="5" t="str">
        <f>IFERROR(__xludf.DUMMYFUNCTION("CONCATENATE(REGEXREPLACE(TO_TEXT( C226),""\."",""""),""_"",TO_TEXT(A226),D226)"),"20210814_226.jpg")</f>
        <v>20210814_226.jpg</v>
      </c>
    </row>
    <row r="227">
      <c r="A227" s="1">
        <v>227.0</v>
      </c>
      <c r="B227" s="2" t="s">
        <v>0</v>
      </c>
      <c r="C227" s="3">
        <v>44423.0</v>
      </c>
      <c r="D227" s="4" t="s">
        <v>1</v>
      </c>
      <c r="E227" s="2" t="str">
        <f>IFERROR(__xludf.DUMMYFUNCTION("CONCATENATE(B227,REGEXREPLACE(TO_TEXT( C227),""\."",""""),D227)"),"https://bhuvan-app3.nrsc.gov.in/isroeodatadownloadutility/nices_thumb/pblh/PBLH20210815.jpg")</f>
        <v>https://bhuvan-app3.nrsc.gov.in/isroeodatadownloadutility/nices_thumb/pblh/PBLH20210815.jpg</v>
      </c>
      <c r="F227" s="5" t="str">
        <f>IFERROR(__xludf.DUMMYFUNCTION("CONCATENATE(REGEXREPLACE(TO_TEXT( C227),""\."",""""),""_"",TO_TEXT(A227),D227)"),"20210815_227.jpg")</f>
        <v>20210815_227.jpg</v>
      </c>
    </row>
    <row r="228">
      <c r="A228" s="1">
        <v>228.0</v>
      </c>
      <c r="B228" s="2" t="s">
        <v>0</v>
      </c>
      <c r="C228" s="3">
        <v>44424.0</v>
      </c>
      <c r="D228" s="4" t="s">
        <v>1</v>
      </c>
      <c r="E228" s="2" t="str">
        <f>IFERROR(__xludf.DUMMYFUNCTION("CONCATENATE(B228,REGEXREPLACE(TO_TEXT( C228),""\."",""""),D228)"),"https://bhuvan-app3.nrsc.gov.in/isroeodatadownloadutility/nices_thumb/pblh/PBLH20210816.jpg")</f>
        <v>https://bhuvan-app3.nrsc.gov.in/isroeodatadownloadutility/nices_thumb/pblh/PBLH20210816.jpg</v>
      </c>
      <c r="F228" s="5" t="str">
        <f>IFERROR(__xludf.DUMMYFUNCTION("CONCATENATE(REGEXREPLACE(TO_TEXT( C228),""\."",""""),""_"",TO_TEXT(A228),D228)"),"20210816_228.jpg")</f>
        <v>20210816_228.jpg</v>
      </c>
    </row>
    <row r="229">
      <c r="A229" s="1">
        <v>229.0</v>
      </c>
      <c r="B229" s="2" t="s">
        <v>0</v>
      </c>
      <c r="C229" s="3">
        <v>44425.0</v>
      </c>
      <c r="D229" s="4" t="s">
        <v>1</v>
      </c>
      <c r="E229" s="2" t="str">
        <f>IFERROR(__xludf.DUMMYFUNCTION("CONCATENATE(B229,REGEXREPLACE(TO_TEXT( C229),""\."",""""),D229)"),"https://bhuvan-app3.nrsc.gov.in/isroeodatadownloadutility/nices_thumb/pblh/PBLH20210817.jpg")</f>
        <v>https://bhuvan-app3.nrsc.gov.in/isroeodatadownloadutility/nices_thumb/pblh/PBLH20210817.jpg</v>
      </c>
      <c r="F229" s="5" t="str">
        <f>IFERROR(__xludf.DUMMYFUNCTION("CONCATENATE(REGEXREPLACE(TO_TEXT( C229),""\."",""""),""_"",TO_TEXT(A229),D229)"),"20210817_229.jpg")</f>
        <v>20210817_229.jpg</v>
      </c>
    </row>
    <row r="230">
      <c r="A230" s="1">
        <v>230.0</v>
      </c>
      <c r="B230" s="2" t="s">
        <v>0</v>
      </c>
      <c r="C230" s="3">
        <v>44426.0</v>
      </c>
      <c r="D230" s="4" t="s">
        <v>1</v>
      </c>
      <c r="E230" s="2" t="str">
        <f>IFERROR(__xludf.DUMMYFUNCTION("CONCATENATE(B230,REGEXREPLACE(TO_TEXT( C230),""\."",""""),D230)"),"https://bhuvan-app3.nrsc.gov.in/isroeodatadownloadutility/nices_thumb/pblh/PBLH20210818.jpg")</f>
        <v>https://bhuvan-app3.nrsc.gov.in/isroeodatadownloadutility/nices_thumb/pblh/PBLH20210818.jpg</v>
      </c>
      <c r="F230" s="5" t="str">
        <f>IFERROR(__xludf.DUMMYFUNCTION("CONCATENATE(REGEXREPLACE(TO_TEXT( C230),""\."",""""),""_"",TO_TEXT(A230),D230)"),"20210818_230.jpg")</f>
        <v>20210818_230.jpg</v>
      </c>
    </row>
    <row r="231">
      <c r="A231" s="1">
        <v>231.0</v>
      </c>
      <c r="B231" s="2" t="s">
        <v>0</v>
      </c>
      <c r="C231" s="3">
        <v>44427.0</v>
      </c>
      <c r="D231" s="4" t="s">
        <v>1</v>
      </c>
      <c r="E231" s="2" t="str">
        <f>IFERROR(__xludf.DUMMYFUNCTION("CONCATENATE(B231,REGEXREPLACE(TO_TEXT( C231),""\."",""""),D231)"),"https://bhuvan-app3.nrsc.gov.in/isroeodatadownloadutility/nices_thumb/pblh/PBLH20210819.jpg")</f>
        <v>https://bhuvan-app3.nrsc.gov.in/isroeodatadownloadutility/nices_thumb/pblh/PBLH20210819.jpg</v>
      </c>
      <c r="F231" s="5" t="str">
        <f>IFERROR(__xludf.DUMMYFUNCTION("CONCATENATE(REGEXREPLACE(TO_TEXT( C231),""\."",""""),""_"",TO_TEXT(A231),D231)"),"20210819_231.jpg")</f>
        <v>20210819_231.jpg</v>
      </c>
    </row>
    <row r="232">
      <c r="A232" s="1">
        <v>232.0</v>
      </c>
      <c r="B232" s="2" t="s">
        <v>0</v>
      </c>
      <c r="C232" s="3">
        <v>44428.0</v>
      </c>
      <c r="D232" s="4" t="s">
        <v>1</v>
      </c>
      <c r="E232" s="2" t="str">
        <f>IFERROR(__xludf.DUMMYFUNCTION("CONCATENATE(B232,REGEXREPLACE(TO_TEXT( C232),""\."",""""),D232)"),"https://bhuvan-app3.nrsc.gov.in/isroeodatadownloadutility/nices_thumb/pblh/PBLH20210820.jpg")</f>
        <v>https://bhuvan-app3.nrsc.gov.in/isroeodatadownloadutility/nices_thumb/pblh/PBLH20210820.jpg</v>
      </c>
      <c r="F232" s="5" t="str">
        <f>IFERROR(__xludf.DUMMYFUNCTION("CONCATENATE(REGEXREPLACE(TO_TEXT( C232),""\."",""""),""_"",TO_TEXT(A232),D232)"),"20210820_232.jpg")</f>
        <v>20210820_232.jpg</v>
      </c>
    </row>
    <row r="233">
      <c r="A233" s="1">
        <v>233.0</v>
      </c>
      <c r="B233" s="2" t="s">
        <v>0</v>
      </c>
      <c r="C233" s="3">
        <v>44429.0</v>
      </c>
      <c r="D233" s="4" t="s">
        <v>1</v>
      </c>
      <c r="E233" s="2" t="str">
        <f>IFERROR(__xludf.DUMMYFUNCTION("CONCATENATE(B233,REGEXREPLACE(TO_TEXT( C233),""\."",""""),D233)"),"https://bhuvan-app3.nrsc.gov.in/isroeodatadownloadutility/nices_thumb/pblh/PBLH20210821.jpg")</f>
        <v>https://bhuvan-app3.nrsc.gov.in/isroeodatadownloadutility/nices_thumb/pblh/PBLH20210821.jpg</v>
      </c>
      <c r="F233" s="5" t="str">
        <f>IFERROR(__xludf.DUMMYFUNCTION("CONCATENATE(REGEXREPLACE(TO_TEXT( C233),""\."",""""),""_"",TO_TEXT(A233),D233)"),"20210821_233.jpg")</f>
        <v>20210821_233.jpg</v>
      </c>
    </row>
    <row r="234">
      <c r="A234" s="1">
        <v>234.0</v>
      </c>
      <c r="B234" s="2" t="s">
        <v>0</v>
      </c>
      <c r="C234" s="3">
        <v>44430.0</v>
      </c>
      <c r="D234" s="4" t="s">
        <v>1</v>
      </c>
      <c r="E234" s="2" t="str">
        <f>IFERROR(__xludf.DUMMYFUNCTION("CONCATENATE(B234,REGEXREPLACE(TO_TEXT( C234),""\."",""""),D234)"),"https://bhuvan-app3.nrsc.gov.in/isroeodatadownloadutility/nices_thumb/pblh/PBLH20210822.jpg")</f>
        <v>https://bhuvan-app3.nrsc.gov.in/isroeodatadownloadutility/nices_thumb/pblh/PBLH20210822.jpg</v>
      </c>
      <c r="F234" s="5" t="str">
        <f>IFERROR(__xludf.DUMMYFUNCTION("CONCATENATE(REGEXREPLACE(TO_TEXT( C234),""\."",""""),""_"",TO_TEXT(A234),D234)"),"20210822_234.jpg")</f>
        <v>20210822_234.jpg</v>
      </c>
    </row>
    <row r="235">
      <c r="A235" s="1">
        <v>235.0</v>
      </c>
      <c r="B235" s="2" t="s">
        <v>0</v>
      </c>
      <c r="C235" s="3">
        <v>44431.0</v>
      </c>
      <c r="D235" s="4" t="s">
        <v>1</v>
      </c>
      <c r="E235" s="2" t="str">
        <f>IFERROR(__xludf.DUMMYFUNCTION("CONCATENATE(B235,REGEXREPLACE(TO_TEXT( C235),""\."",""""),D235)"),"https://bhuvan-app3.nrsc.gov.in/isroeodatadownloadutility/nices_thumb/pblh/PBLH20210823.jpg")</f>
        <v>https://bhuvan-app3.nrsc.gov.in/isroeodatadownloadutility/nices_thumb/pblh/PBLH20210823.jpg</v>
      </c>
      <c r="F235" s="5" t="str">
        <f>IFERROR(__xludf.DUMMYFUNCTION("CONCATENATE(REGEXREPLACE(TO_TEXT( C235),""\."",""""),""_"",TO_TEXT(A235),D235)"),"20210823_235.jpg")</f>
        <v>20210823_235.jpg</v>
      </c>
    </row>
    <row r="236">
      <c r="A236" s="1">
        <v>236.0</v>
      </c>
      <c r="B236" s="2" t="s">
        <v>0</v>
      </c>
      <c r="C236" s="3">
        <v>44432.0</v>
      </c>
      <c r="D236" s="4" t="s">
        <v>1</v>
      </c>
      <c r="E236" s="2" t="str">
        <f>IFERROR(__xludf.DUMMYFUNCTION("CONCATENATE(B236,REGEXREPLACE(TO_TEXT( C236),""\."",""""),D236)"),"https://bhuvan-app3.nrsc.gov.in/isroeodatadownloadutility/nices_thumb/pblh/PBLH20210824.jpg")</f>
        <v>https://bhuvan-app3.nrsc.gov.in/isroeodatadownloadutility/nices_thumb/pblh/PBLH20210824.jpg</v>
      </c>
      <c r="F236" s="5" t="str">
        <f>IFERROR(__xludf.DUMMYFUNCTION("CONCATENATE(REGEXREPLACE(TO_TEXT( C236),""\."",""""),""_"",TO_TEXT(A236),D236)"),"20210824_236.jpg")</f>
        <v>20210824_236.jpg</v>
      </c>
    </row>
    <row r="237">
      <c r="A237" s="1">
        <v>237.0</v>
      </c>
      <c r="B237" s="2" t="s">
        <v>0</v>
      </c>
      <c r="C237" s="3">
        <v>44433.0</v>
      </c>
      <c r="D237" s="4" t="s">
        <v>1</v>
      </c>
      <c r="E237" s="2" t="str">
        <f>IFERROR(__xludf.DUMMYFUNCTION("CONCATENATE(B237,REGEXREPLACE(TO_TEXT( C237),""\."",""""),D237)"),"https://bhuvan-app3.nrsc.gov.in/isroeodatadownloadutility/nices_thumb/pblh/PBLH20210825.jpg")</f>
        <v>https://bhuvan-app3.nrsc.gov.in/isroeodatadownloadutility/nices_thumb/pblh/PBLH20210825.jpg</v>
      </c>
      <c r="F237" s="5" t="str">
        <f>IFERROR(__xludf.DUMMYFUNCTION("CONCATENATE(REGEXREPLACE(TO_TEXT( C237),""\."",""""),""_"",TO_TEXT(A237),D237)"),"20210825_237.jpg")</f>
        <v>20210825_237.jpg</v>
      </c>
    </row>
    <row r="238">
      <c r="A238" s="1">
        <v>238.0</v>
      </c>
      <c r="B238" s="2" t="s">
        <v>0</v>
      </c>
      <c r="C238" s="3">
        <v>44434.0</v>
      </c>
      <c r="D238" s="4" t="s">
        <v>1</v>
      </c>
      <c r="E238" s="2" t="str">
        <f>IFERROR(__xludf.DUMMYFUNCTION("CONCATENATE(B238,REGEXREPLACE(TO_TEXT( C238),""\."",""""),D238)"),"https://bhuvan-app3.nrsc.gov.in/isroeodatadownloadutility/nices_thumb/pblh/PBLH20210826.jpg")</f>
        <v>https://bhuvan-app3.nrsc.gov.in/isroeodatadownloadutility/nices_thumb/pblh/PBLH20210826.jpg</v>
      </c>
      <c r="F238" s="5" t="str">
        <f>IFERROR(__xludf.DUMMYFUNCTION("CONCATENATE(REGEXREPLACE(TO_TEXT( C238),""\."",""""),""_"",TO_TEXT(A238),D238)"),"20210826_238.jpg")</f>
        <v>20210826_238.jpg</v>
      </c>
    </row>
    <row r="239">
      <c r="A239" s="1">
        <v>239.0</v>
      </c>
      <c r="B239" s="2" t="s">
        <v>0</v>
      </c>
      <c r="C239" s="3">
        <v>44435.0</v>
      </c>
      <c r="D239" s="4" t="s">
        <v>1</v>
      </c>
      <c r="E239" s="2" t="str">
        <f>IFERROR(__xludf.DUMMYFUNCTION("CONCATENATE(B239,REGEXREPLACE(TO_TEXT( C239),""\."",""""),D239)"),"https://bhuvan-app3.nrsc.gov.in/isroeodatadownloadutility/nices_thumb/pblh/PBLH20210827.jpg")</f>
        <v>https://bhuvan-app3.nrsc.gov.in/isroeodatadownloadutility/nices_thumb/pblh/PBLH20210827.jpg</v>
      </c>
      <c r="F239" s="5" t="str">
        <f>IFERROR(__xludf.DUMMYFUNCTION("CONCATENATE(REGEXREPLACE(TO_TEXT( C239),""\."",""""),""_"",TO_TEXT(A239),D239)"),"20210827_239.jpg")</f>
        <v>20210827_239.jpg</v>
      </c>
    </row>
    <row r="240">
      <c r="A240" s="1">
        <v>240.0</v>
      </c>
      <c r="B240" s="2" t="s">
        <v>0</v>
      </c>
      <c r="C240" s="3">
        <v>44436.0</v>
      </c>
      <c r="D240" s="4" t="s">
        <v>1</v>
      </c>
      <c r="E240" s="2" t="str">
        <f>IFERROR(__xludf.DUMMYFUNCTION("CONCATENATE(B240,REGEXREPLACE(TO_TEXT( C240),""\."",""""),D240)"),"https://bhuvan-app3.nrsc.gov.in/isroeodatadownloadutility/nices_thumb/pblh/PBLH20210828.jpg")</f>
        <v>https://bhuvan-app3.nrsc.gov.in/isroeodatadownloadutility/nices_thumb/pblh/PBLH20210828.jpg</v>
      </c>
      <c r="F240" s="5" t="str">
        <f>IFERROR(__xludf.DUMMYFUNCTION("CONCATENATE(REGEXREPLACE(TO_TEXT( C240),""\."",""""),""_"",TO_TEXT(A240),D240)"),"20210828_240.jpg")</f>
        <v>20210828_240.jpg</v>
      </c>
    </row>
    <row r="241">
      <c r="A241" s="1">
        <v>241.0</v>
      </c>
      <c r="B241" s="2" t="s">
        <v>0</v>
      </c>
      <c r="C241" s="3">
        <v>44437.0</v>
      </c>
      <c r="D241" s="4" t="s">
        <v>1</v>
      </c>
      <c r="E241" s="2" t="str">
        <f>IFERROR(__xludf.DUMMYFUNCTION("CONCATENATE(B241,REGEXREPLACE(TO_TEXT( C241),""\."",""""),D241)"),"https://bhuvan-app3.nrsc.gov.in/isroeodatadownloadutility/nices_thumb/pblh/PBLH20210829.jpg")</f>
        <v>https://bhuvan-app3.nrsc.gov.in/isroeodatadownloadutility/nices_thumb/pblh/PBLH20210829.jpg</v>
      </c>
      <c r="F241" s="5" t="str">
        <f>IFERROR(__xludf.DUMMYFUNCTION("CONCATENATE(REGEXREPLACE(TO_TEXT( C241),""\."",""""),""_"",TO_TEXT(A241),D241)"),"20210829_241.jpg")</f>
        <v>20210829_241.jpg</v>
      </c>
    </row>
    <row r="242">
      <c r="A242" s="1">
        <v>242.0</v>
      </c>
      <c r="B242" s="2" t="s">
        <v>0</v>
      </c>
      <c r="C242" s="3">
        <v>44438.0</v>
      </c>
      <c r="D242" s="4" t="s">
        <v>1</v>
      </c>
      <c r="E242" s="2" t="str">
        <f>IFERROR(__xludf.DUMMYFUNCTION("CONCATENATE(B242,REGEXREPLACE(TO_TEXT( C242),""\."",""""),D242)"),"https://bhuvan-app3.nrsc.gov.in/isroeodatadownloadutility/nices_thumb/pblh/PBLH20210830.jpg")</f>
        <v>https://bhuvan-app3.nrsc.gov.in/isroeodatadownloadutility/nices_thumb/pblh/PBLH20210830.jpg</v>
      </c>
      <c r="F242" s="5" t="str">
        <f>IFERROR(__xludf.DUMMYFUNCTION("CONCATENATE(REGEXREPLACE(TO_TEXT( C242),""\."",""""),""_"",TO_TEXT(A242),D242)"),"20210830_242.jpg")</f>
        <v>20210830_242.jpg</v>
      </c>
    </row>
    <row r="243">
      <c r="A243" s="1">
        <v>243.0</v>
      </c>
      <c r="B243" s="2" t="s">
        <v>0</v>
      </c>
      <c r="C243" s="3">
        <v>44439.0</v>
      </c>
      <c r="D243" s="4" t="s">
        <v>1</v>
      </c>
      <c r="E243" s="2" t="str">
        <f>IFERROR(__xludf.DUMMYFUNCTION("CONCATENATE(B243,REGEXREPLACE(TO_TEXT( C243),""\."",""""),D243)"),"https://bhuvan-app3.nrsc.gov.in/isroeodatadownloadutility/nices_thumb/pblh/PBLH20210831.jpg")</f>
        <v>https://bhuvan-app3.nrsc.gov.in/isroeodatadownloadutility/nices_thumb/pblh/PBLH20210831.jpg</v>
      </c>
      <c r="F243" s="5" t="str">
        <f>IFERROR(__xludf.DUMMYFUNCTION("CONCATENATE(REGEXREPLACE(TO_TEXT( C243),""\."",""""),""_"",TO_TEXT(A243),D243)"),"20210831_243.jpg")</f>
        <v>20210831_243.jpg</v>
      </c>
    </row>
    <row r="244">
      <c r="A244" s="6"/>
      <c r="B244" s="2"/>
      <c r="C244" s="3"/>
      <c r="D244" s="4"/>
      <c r="E244" s="2"/>
    </row>
    <row r="245">
      <c r="A245" s="6"/>
      <c r="B245" s="2"/>
      <c r="C245" s="3"/>
      <c r="D245" s="4"/>
      <c r="E245" s="2"/>
    </row>
    <row r="246">
      <c r="A246" s="6"/>
      <c r="B246" s="2"/>
      <c r="C246" s="3"/>
      <c r="D246" s="4"/>
      <c r="E246" s="2"/>
    </row>
    <row r="247">
      <c r="A247" s="6"/>
      <c r="B247" s="2"/>
      <c r="C247" s="3"/>
      <c r="D247" s="4"/>
      <c r="E247" s="2"/>
    </row>
    <row r="248">
      <c r="A248" s="6"/>
      <c r="B248" s="2"/>
      <c r="C248" s="3"/>
      <c r="D248" s="4"/>
      <c r="E248" s="2"/>
    </row>
    <row r="249">
      <c r="A249" s="6"/>
      <c r="B249" s="2"/>
      <c r="C249" s="3"/>
      <c r="D249" s="4"/>
      <c r="E249" s="2"/>
    </row>
    <row r="250">
      <c r="A250" s="6"/>
      <c r="B250" s="2"/>
      <c r="C250" s="3"/>
      <c r="D250" s="4"/>
      <c r="E250" s="2"/>
    </row>
    <row r="251">
      <c r="A251" s="6"/>
      <c r="B251" s="2"/>
      <c r="C251" s="3"/>
      <c r="D251" s="4"/>
      <c r="E251" s="2"/>
    </row>
    <row r="252">
      <c r="A252" s="6"/>
      <c r="B252" s="2"/>
      <c r="C252" s="3"/>
      <c r="D252" s="4"/>
      <c r="E252" s="2"/>
    </row>
    <row r="253">
      <c r="A253" s="6"/>
      <c r="B253" s="2"/>
      <c r="C253" s="3"/>
      <c r="D253" s="4"/>
      <c r="E253" s="2"/>
    </row>
    <row r="254">
      <c r="A254" s="6"/>
      <c r="B254" s="2"/>
      <c r="C254" s="3"/>
      <c r="D254" s="4"/>
      <c r="E254" s="2"/>
    </row>
    <row r="255">
      <c r="A255" s="6"/>
      <c r="B255" s="2"/>
      <c r="C255" s="3"/>
      <c r="D255" s="4"/>
      <c r="E255" s="2"/>
    </row>
    <row r="256">
      <c r="A256" s="6"/>
      <c r="B256" s="2"/>
      <c r="C256" s="3"/>
      <c r="D256" s="4"/>
      <c r="E256" s="2"/>
    </row>
    <row r="257">
      <c r="A257" s="6"/>
      <c r="B257" s="2"/>
      <c r="C257" s="3"/>
      <c r="D257" s="4"/>
      <c r="E257" s="2"/>
    </row>
    <row r="258">
      <c r="A258" s="6"/>
      <c r="B258" s="2"/>
      <c r="C258" s="3"/>
      <c r="D258" s="4"/>
      <c r="E258" s="2"/>
    </row>
    <row r="259">
      <c r="A259" s="6"/>
      <c r="B259" s="2"/>
      <c r="C259" s="3"/>
      <c r="D259" s="4"/>
      <c r="E259" s="2"/>
    </row>
    <row r="260">
      <c r="A260" s="6"/>
      <c r="B260" s="2"/>
      <c r="C260" s="3"/>
      <c r="D260" s="4"/>
      <c r="E260" s="2"/>
    </row>
    <row r="261">
      <c r="A261" s="6"/>
      <c r="B261" s="2"/>
      <c r="C261" s="3"/>
      <c r="D261" s="4"/>
      <c r="E261" s="2"/>
    </row>
    <row r="262">
      <c r="A262" s="6"/>
      <c r="B262" s="2"/>
      <c r="C262" s="3"/>
      <c r="D262" s="4"/>
      <c r="E262" s="2"/>
    </row>
    <row r="263">
      <c r="A263" s="6"/>
      <c r="B263" s="2"/>
      <c r="C263" s="3"/>
      <c r="D263" s="4"/>
      <c r="E263" s="2"/>
    </row>
    <row r="264">
      <c r="A264" s="6"/>
      <c r="B264" s="2"/>
      <c r="C264" s="3"/>
      <c r="D264" s="4"/>
      <c r="E264" s="2"/>
    </row>
    <row r="265">
      <c r="A265" s="6"/>
      <c r="B265" s="2"/>
      <c r="C265" s="3"/>
      <c r="D265" s="4"/>
      <c r="E265" s="2"/>
    </row>
    <row r="266">
      <c r="A266" s="6"/>
      <c r="B266" s="2"/>
      <c r="C266" s="3"/>
      <c r="D266" s="4"/>
      <c r="E266" s="2"/>
    </row>
    <row r="267">
      <c r="A267" s="6"/>
      <c r="B267" s="2"/>
      <c r="C267" s="3"/>
      <c r="D267" s="4"/>
      <c r="E267" s="2"/>
    </row>
    <row r="268">
      <c r="A268" s="6"/>
      <c r="B268" s="2"/>
      <c r="C268" s="3"/>
      <c r="D268" s="4"/>
      <c r="E268" s="2"/>
    </row>
    <row r="269">
      <c r="A269" s="6"/>
      <c r="B269" s="2"/>
      <c r="C269" s="3"/>
      <c r="D269" s="4"/>
      <c r="E269" s="2"/>
    </row>
    <row r="270">
      <c r="A270" s="6"/>
      <c r="B270" s="2"/>
      <c r="C270" s="3"/>
      <c r="D270" s="4"/>
      <c r="E270" s="2"/>
    </row>
    <row r="271">
      <c r="A271" s="6"/>
      <c r="B271" s="2"/>
      <c r="C271" s="3"/>
      <c r="D271" s="4"/>
      <c r="E271" s="2"/>
    </row>
    <row r="272">
      <c r="A272" s="6"/>
      <c r="B272" s="2"/>
      <c r="C272" s="3"/>
      <c r="D272" s="4"/>
      <c r="E272" s="2"/>
    </row>
    <row r="273">
      <c r="A273" s="7"/>
      <c r="C273" s="8"/>
    </row>
    <row r="274">
      <c r="A274" s="7"/>
      <c r="C274" s="8"/>
    </row>
    <row r="275">
      <c r="A275" s="7"/>
      <c r="C275" s="8"/>
    </row>
    <row r="276">
      <c r="A276" s="7"/>
      <c r="C276" s="8"/>
    </row>
    <row r="277">
      <c r="A277" s="7"/>
      <c r="C277" s="8"/>
    </row>
    <row r="278">
      <c r="A278" s="7"/>
      <c r="C278" s="8"/>
    </row>
    <row r="279">
      <c r="A279" s="7"/>
      <c r="C279" s="8"/>
    </row>
    <row r="280">
      <c r="A280" s="7"/>
      <c r="C280" s="8"/>
    </row>
    <row r="281">
      <c r="A281" s="7"/>
      <c r="C281" s="8"/>
    </row>
    <row r="282">
      <c r="A282" s="7"/>
      <c r="C282" s="8"/>
    </row>
    <row r="283">
      <c r="A283" s="7"/>
      <c r="C283" s="8"/>
    </row>
    <row r="284">
      <c r="A284" s="7"/>
      <c r="C284" s="8"/>
    </row>
    <row r="285">
      <c r="A285" s="7"/>
      <c r="C285" s="8"/>
    </row>
    <row r="286">
      <c r="A286" s="7"/>
      <c r="C286" s="8"/>
    </row>
    <row r="287">
      <c r="A287" s="7"/>
      <c r="C287" s="8"/>
    </row>
    <row r="288">
      <c r="A288" s="7"/>
      <c r="C288" s="8"/>
    </row>
    <row r="289">
      <c r="A289" s="7"/>
      <c r="C289" s="8"/>
    </row>
    <row r="290">
      <c r="A290" s="7"/>
      <c r="C290" s="8"/>
    </row>
    <row r="291">
      <c r="A291" s="7"/>
      <c r="C291" s="8"/>
    </row>
    <row r="292">
      <c r="A292" s="7"/>
      <c r="C292" s="8"/>
    </row>
    <row r="293">
      <c r="A293" s="7"/>
      <c r="C293" s="8"/>
    </row>
    <row r="294">
      <c r="A294" s="7"/>
      <c r="C294" s="8"/>
    </row>
    <row r="295">
      <c r="A295" s="7"/>
      <c r="C295" s="8"/>
    </row>
    <row r="296">
      <c r="A296" s="7"/>
      <c r="C296" s="8"/>
    </row>
    <row r="297">
      <c r="A297" s="7"/>
      <c r="C297" s="8"/>
    </row>
    <row r="298">
      <c r="A298" s="7"/>
      <c r="C298" s="8"/>
    </row>
    <row r="299">
      <c r="A299" s="7"/>
      <c r="C299" s="8"/>
    </row>
    <row r="300">
      <c r="A300" s="7"/>
      <c r="C300" s="8"/>
    </row>
    <row r="301">
      <c r="A301" s="7"/>
      <c r="C301" s="8"/>
    </row>
    <row r="302">
      <c r="A302" s="7"/>
      <c r="C302" s="8"/>
    </row>
    <row r="303">
      <c r="A303" s="7"/>
      <c r="C303" s="8"/>
    </row>
    <row r="304">
      <c r="A304" s="7"/>
      <c r="C304" s="8"/>
    </row>
    <row r="305">
      <c r="A305" s="7"/>
      <c r="C305" s="8"/>
    </row>
    <row r="306">
      <c r="A306" s="7"/>
      <c r="C306" s="8"/>
    </row>
    <row r="307">
      <c r="A307" s="7"/>
      <c r="C307" s="8"/>
    </row>
    <row r="308">
      <c r="A308" s="7"/>
      <c r="C308" s="8"/>
    </row>
    <row r="309">
      <c r="A309" s="7"/>
      <c r="C309" s="8"/>
    </row>
    <row r="310">
      <c r="A310" s="7"/>
      <c r="C310" s="8"/>
    </row>
    <row r="311">
      <c r="A311" s="7"/>
      <c r="C311" s="8"/>
    </row>
    <row r="312">
      <c r="A312" s="7"/>
      <c r="C312" s="8"/>
    </row>
    <row r="313">
      <c r="A313" s="7"/>
      <c r="C313" s="8"/>
    </row>
    <row r="314">
      <c r="A314" s="7"/>
      <c r="C314" s="8"/>
    </row>
    <row r="315">
      <c r="A315" s="7"/>
      <c r="C315" s="8"/>
    </row>
    <row r="316">
      <c r="A316" s="7"/>
      <c r="C316" s="8"/>
    </row>
    <row r="317">
      <c r="A317" s="7"/>
      <c r="C317" s="8"/>
    </row>
    <row r="318">
      <c r="A318" s="7"/>
      <c r="C318" s="8"/>
    </row>
    <row r="319">
      <c r="A319" s="7"/>
      <c r="C319" s="8"/>
    </row>
    <row r="320">
      <c r="A320" s="7"/>
      <c r="C320" s="8"/>
    </row>
    <row r="321">
      <c r="A321" s="7"/>
      <c r="C321" s="8"/>
    </row>
    <row r="322">
      <c r="A322" s="7"/>
      <c r="C322" s="8"/>
    </row>
    <row r="323">
      <c r="A323" s="7"/>
      <c r="C323" s="8"/>
    </row>
    <row r="324">
      <c r="A324" s="7"/>
      <c r="C324" s="8"/>
    </row>
    <row r="325">
      <c r="A325" s="7"/>
      <c r="C325" s="8"/>
    </row>
    <row r="326">
      <c r="A326" s="7"/>
      <c r="C326" s="8"/>
    </row>
    <row r="327">
      <c r="A327" s="7"/>
      <c r="C327" s="8"/>
    </row>
    <row r="328">
      <c r="A328" s="7"/>
      <c r="C328" s="8"/>
    </row>
    <row r="329">
      <c r="A329" s="7"/>
      <c r="C329" s="8"/>
    </row>
    <row r="330">
      <c r="A330" s="7"/>
      <c r="C330" s="8"/>
    </row>
    <row r="331">
      <c r="A331" s="7"/>
      <c r="C331" s="8"/>
    </row>
    <row r="332">
      <c r="A332" s="7"/>
      <c r="C332" s="8"/>
    </row>
    <row r="333">
      <c r="A333" s="7"/>
      <c r="C333" s="8"/>
    </row>
    <row r="334">
      <c r="A334" s="7"/>
      <c r="C334" s="8"/>
    </row>
    <row r="335">
      <c r="A335" s="7"/>
      <c r="C335" s="8"/>
    </row>
    <row r="336">
      <c r="A336" s="7"/>
      <c r="C336" s="8"/>
    </row>
    <row r="337">
      <c r="A337" s="7"/>
      <c r="C337" s="8"/>
    </row>
    <row r="338">
      <c r="A338" s="7"/>
      <c r="C338" s="8"/>
    </row>
    <row r="339">
      <c r="A339" s="7"/>
      <c r="C339" s="8"/>
    </row>
    <row r="340">
      <c r="A340" s="7"/>
      <c r="C340" s="8"/>
    </row>
    <row r="341">
      <c r="A341" s="7"/>
      <c r="C341" s="8"/>
    </row>
    <row r="342">
      <c r="A342" s="7"/>
      <c r="C342" s="8"/>
    </row>
    <row r="343">
      <c r="A343" s="7"/>
      <c r="C343" s="8"/>
    </row>
    <row r="344">
      <c r="A344" s="7"/>
      <c r="C344" s="8"/>
    </row>
    <row r="345">
      <c r="A345" s="7"/>
      <c r="C345" s="8"/>
    </row>
    <row r="346">
      <c r="A346" s="7"/>
      <c r="C346" s="8"/>
    </row>
    <row r="347">
      <c r="A347" s="7"/>
      <c r="C347" s="8"/>
    </row>
    <row r="348">
      <c r="A348" s="7"/>
      <c r="C348" s="8"/>
    </row>
    <row r="349">
      <c r="A349" s="7"/>
      <c r="C349" s="8"/>
    </row>
    <row r="350">
      <c r="A350" s="7"/>
      <c r="C350" s="8"/>
    </row>
    <row r="351">
      <c r="A351" s="7"/>
      <c r="C351" s="8"/>
    </row>
    <row r="352">
      <c r="A352" s="7"/>
      <c r="C352" s="8"/>
    </row>
    <row r="353">
      <c r="A353" s="7"/>
      <c r="C353" s="8"/>
    </row>
    <row r="354">
      <c r="A354" s="7"/>
      <c r="C354" s="8"/>
    </row>
    <row r="355">
      <c r="A355" s="7"/>
      <c r="C355" s="8"/>
    </row>
    <row r="356">
      <c r="A356" s="7"/>
      <c r="C356" s="8"/>
    </row>
    <row r="357">
      <c r="A357" s="7"/>
      <c r="C357" s="8"/>
    </row>
    <row r="358">
      <c r="A358" s="7"/>
      <c r="C358" s="8"/>
    </row>
    <row r="359">
      <c r="A359" s="7"/>
      <c r="C359" s="8"/>
    </row>
    <row r="360">
      <c r="A360" s="7"/>
      <c r="C360" s="8"/>
    </row>
    <row r="361">
      <c r="A361" s="7"/>
      <c r="C361" s="8"/>
    </row>
    <row r="362">
      <c r="A362" s="7"/>
      <c r="C362" s="8"/>
    </row>
    <row r="363">
      <c r="A363" s="7"/>
      <c r="C363" s="8"/>
    </row>
    <row r="364">
      <c r="A364" s="7"/>
      <c r="C364" s="8"/>
    </row>
    <row r="365">
      <c r="A365" s="7"/>
      <c r="C365" s="8"/>
    </row>
    <row r="366">
      <c r="A366" s="7"/>
      <c r="C366" s="8"/>
    </row>
    <row r="367">
      <c r="A367" s="7"/>
      <c r="C367" s="8"/>
    </row>
    <row r="368">
      <c r="A368" s="7"/>
      <c r="C368" s="8"/>
    </row>
    <row r="369">
      <c r="A369" s="7"/>
      <c r="C369" s="8"/>
    </row>
    <row r="370">
      <c r="A370" s="7"/>
      <c r="C370" s="8"/>
    </row>
    <row r="371">
      <c r="A371" s="7"/>
      <c r="C371" s="8"/>
    </row>
    <row r="372">
      <c r="A372" s="7"/>
      <c r="C372" s="8"/>
    </row>
    <row r="373">
      <c r="A373" s="7"/>
      <c r="C373" s="8"/>
    </row>
    <row r="374">
      <c r="A374" s="7"/>
      <c r="C374" s="8"/>
    </row>
    <row r="375">
      <c r="A375" s="7"/>
      <c r="C375" s="8"/>
    </row>
    <row r="376">
      <c r="A376" s="7"/>
      <c r="C376" s="8"/>
    </row>
    <row r="377">
      <c r="A377" s="7"/>
      <c r="C377" s="8"/>
    </row>
    <row r="378">
      <c r="A378" s="7"/>
      <c r="C378" s="8"/>
    </row>
    <row r="379">
      <c r="A379" s="7"/>
      <c r="C379" s="8"/>
    </row>
    <row r="380">
      <c r="A380" s="7"/>
      <c r="C380" s="8"/>
    </row>
    <row r="381">
      <c r="A381" s="7"/>
      <c r="C381" s="8"/>
    </row>
    <row r="382">
      <c r="A382" s="7"/>
      <c r="C382" s="8"/>
    </row>
    <row r="383">
      <c r="A383" s="7"/>
      <c r="C383" s="8"/>
    </row>
    <row r="384">
      <c r="A384" s="7"/>
      <c r="C384" s="8"/>
    </row>
    <row r="385">
      <c r="A385" s="7"/>
      <c r="C385" s="8"/>
    </row>
    <row r="386">
      <c r="A386" s="7"/>
      <c r="C386" s="8"/>
    </row>
    <row r="387">
      <c r="A387" s="7"/>
      <c r="C387" s="8"/>
    </row>
    <row r="388">
      <c r="A388" s="7"/>
      <c r="C388" s="8"/>
    </row>
    <row r="389">
      <c r="A389" s="7"/>
      <c r="C389" s="8"/>
    </row>
    <row r="390">
      <c r="A390" s="7"/>
      <c r="C390" s="8"/>
    </row>
    <row r="391">
      <c r="A391" s="7"/>
      <c r="C391" s="8"/>
    </row>
    <row r="392">
      <c r="A392" s="7"/>
      <c r="C392" s="8"/>
    </row>
    <row r="393">
      <c r="A393" s="7"/>
      <c r="C393" s="8"/>
    </row>
    <row r="394">
      <c r="A394" s="7"/>
      <c r="C394" s="8"/>
    </row>
    <row r="395">
      <c r="A395" s="7"/>
      <c r="C395" s="8"/>
    </row>
    <row r="396">
      <c r="A396" s="7"/>
      <c r="C396" s="8"/>
    </row>
    <row r="397">
      <c r="A397" s="7"/>
      <c r="C397" s="8"/>
    </row>
    <row r="398">
      <c r="A398" s="7"/>
      <c r="C398" s="8"/>
    </row>
    <row r="399">
      <c r="A399" s="7"/>
      <c r="C399" s="8"/>
    </row>
    <row r="400">
      <c r="A400" s="7"/>
      <c r="C400" s="8"/>
    </row>
    <row r="401">
      <c r="A401" s="7"/>
      <c r="C401" s="8"/>
    </row>
    <row r="402">
      <c r="A402" s="7"/>
      <c r="C402" s="8"/>
    </row>
    <row r="403">
      <c r="A403" s="7"/>
      <c r="C403" s="8"/>
    </row>
    <row r="404">
      <c r="A404" s="7"/>
      <c r="C404" s="8"/>
    </row>
    <row r="405">
      <c r="A405" s="7"/>
      <c r="C405" s="8"/>
    </row>
    <row r="406">
      <c r="A406" s="7"/>
      <c r="C406" s="8"/>
    </row>
    <row r="407">
      <c r="A407" s="7"/>
      <c r="C407" s="8"/>
    </row>
    <row r="408">
      <c r="A408" s="7"/>
      <c r="C408" s="8"/>
    </row>
    <row r="409">
      <c r="A409" s="7"/>
      <c r="C409" s="8"/>
    </row>
    <row r="410">
      <c r="A410" s="7"/>
      <c r="C410" s="8"/>
    </row>
    <row r="411">
      <c r="A411" s="7"/>
      <c r="C411" s="8"/>
    </row>
    <row r="412">
      <c r="A412" s="7"/>
      <c r="C412" s="8"/>
    </row>
    <row r="413">
      <c r="A413" s="7"/>
      <c r="C413" s="8"/>
    </row>
    <row r="414">
      <c r="A414" s="7"/>
      <c r="C414" s="8"/>
    </row>
    <row r="415">
      <c r="A415" s="7"/>
      <c r="C415" s="8"/>
    </row>
    <row r="416">
      <c r="A416" s="7"/>
      <c r="C416" s="8"/>
    </row>
    <row r="417">
      <c r="A417" s="7"/>
      <c r="C417" s="8"/>
    </row>
    <row r="418">
      <c r="A418" s="7"/>
      <c r="C418" s="8"/>
    </row>
    <row r="419">
      <c r="A419" s="7"/>
      <c r="C419" s="8"/>
    </row>
    <row r="420">
      <c r="A420" s="7"/>
      <c r="C420" s="8"/>
    </row>
    <row r="421">
      <c r="A421" s="7"/>
      <c r="C421" s="8"/>
    </row>
    <row r="422">
      <c r="A422" s="7"/>
      <c r="C422" s="8"/>
    </row>
    <row r="423">
      <c r="A423" s="7"/>
      <c r="C423" s="8"/>
    </row>
    <row r="424">
      <c r="A424" s="7"/>
      <c r="C424" s="8"/>
    </row>
    <row r="425">
      <c r="A425" s="7"/>
      <c r="C425" s="8"/>
    </row>
    <row r="426">
      <c r="A426" s="7"/>
      <c r="C426" s="8"/>
    </row>
    <row r="427">
      <c r="A427" s="7"/>
      <c r="C427" s="8"/>
    </row>
    <row r="428">
      <c r="A428" s="7"/>
      <c r="C428" s="8"/>
    </row>
    <row r="429">
      <c r="A429" s="7"/>
      <c r="C429" s="8"/>
    </row>
    <row r="430">
      <c r="A430" s="7"/>
      <c r="C430" s="8"/>
    </row>
    <row r="431">
      <c r="A431" s="7"/>
      <c r="C431" s="8"/>
    </row>
    <row r="432">
      <c r="A432" s="7"/>
      <c r="C432" s="8"/>
    </row>
    <row r="433">
      <c r="A433" s="7"/>
      <c r="C433" s="8"/>
    </row>
    <row r="434">
      <c r="A434" s="7"/>
      <c r="C434" s="8"/>
    </row>
    <row r="435">
      <c r="A435" s="7"/>
      <c r="C435" s="8"/>
    </row>
    <row r="436">
      <c r="A436" s="7"/>
      <c r="C436" s="8"/>
    </row>
    <row r="437">
      <c r="A437" s="7"/>
      <c r="C437" s="8"/>
    </row>
    <row r="438">
      <c r="A438" s="7"/>
      <c r="C438" s="8"/>
    </row>
    <row r="439">
      <c r="A439" s="7"/>
      <c r="C439" s="8"/>
    </row>
    <row r="440">
      <c r="A440" s="7"/>
      <c r="C440" s="8"/>
    </row>
    <row r="441">
      <c r="A441" s="7"/>
      <c r="C441" s="8"/>
    </row>
    <row r="442">
      <c r="A442" s="7"/>
      <c r="C442" s="8"/>
    </row>
    <row r="443">
      <c r="A443" s="7"/>
      <c r="C443" s="8"/>
    </row>
    <row r="444">
      <c r="A444" s="7"/>
      <c r="C444" s="8"/>
    </row>
    <row r="445">
      <c r="A445" s="7"/>
      <c r="C445" s="8"/>
    </row>
    <row r="446">
      <c r="A446" s="7"/>
      <c r="C446" s="8"/>
    </row>
    <row r="447">
      <c r="A447" s="7"/>
      <c r="C447" s="8"/>
    </row>
    <row r="448">
      <c r="A448" s="7"/>
      <c r="C448" s="8"/>
    </row>
    <row r="449">
      <c r="A449" s="7"/>
      <c r="C449" s="8"/>
    </row>
    <row r="450">
      <c r="A450" s="7"/>
      <c r="C450" s="8"/>
    </row>
    <row r="451">
      <c r="A451" s="7"/>
      <c r="C451" s="8"/>
    </row>
    <row r="452">
      <c r="A452" s="7"/>
      <c r="C452" s="8"/>
    </row>
    <row r="453">
      <c r="A453" s="7"/>
      <c r="C453" s="8"/>
    </row>
    <row r="454">
      <c r="A454" s="7"/>
      <c r="C454" s="8"/>
    </row>
    <row r="455">
      <c r="A455" s="7"/>
      <c r="C455" s="8"/>
    </row>
    <row r="456">
      <c r="A456" s="7"/>
      <c r="C456" s="8"/>
    </row>
    <row r="457">
      <c r="A457" s="7"/>
      <c r="C457" s="8"/>
    </row>
    <row r="458">
      <c r="A458" s="7"/>
      <c r="C458" s="8"/>
    </row>
    <row r="459">
      <c r="A459" s="7"/>
      <c r="C459" s="8"/>
    </row>
    <row r="460">
      <c r="A460" s="7"/>
      <c r="C460" s="8"/>
    </row>
    <row r="461">
      <c r="A461" s="7"/>
      <c r="C461" s="8"/>
    </row>
    <row r="462">
      <c r="A462" s="7"/>
      <c r="C462" s="8"/>
    </row>
    <row r="463">
      <c r="A463" s="7"/>
      <c r="C463" s="8"/>
    </row>
    <row r="464">
      <c r="A464" s="7"/>
      <c r="C464" s="8"/>
    </row>
    <row r="465">
      <c r="A465" s="7"/>
      <c r="C465" s="8"/>
    </row>
    <row r="466">
      <c r="A466" s="7"/>
      <c r="C466" s="8"/>
    </row>
    <row r="467">
      <c r="A467" s="7"/>
      <c r="C467" s="8"/>
    </row>
    <row r="468">
      <c r="A468" s="7"/>
      <c r="C468" s="8"/>
    </row>
    <row r="469">
      <c r="A469" s="7"/>
      <c r="C469" s="8"/>
    </row>
    <row r="470">
      <c r="A470" s="7"/>
      <c r="C470" s="8"/>
    </row>
    <row r="471">
      <c r="A471" s="7"/>
      <c r="C471" s="8"/>
    </row>
    <row r="472">
      <c r="A472" s="7"/>
      <c r="C472" s="8"/>
    </row>
    <row r="473">
      <c r="A473" s="7"/>
      <c r="C473" s="8"/>
    </row>
    <row r="474">
      <c r="A474" s="7"/>
      <c r="C474" s="8"/>
    </row>
    <row r="475">
      <c r="A475" s="7"/>
      <c r="C475" s="8"/>
    </row>
    <row r="476">
      <c r="A476" s="7"/>
      <c r="C476" s="8"/>
    </row>
    <row r="477">
      <c r="A477" s="7"/>
      <c r="C477" s="8"/>
    </row>
    <row r="478">
      <c r="A478" s="7"/>
      <c r="C478" s="8"/>
    </row>
    <row r="479">
      <c r="A479" s="7"/>
      <c r="C479" s="8"/>
    </row>
    <row r="480">
      <c r="A480" s="7"/>
      <c r="C480" s="8"/>
    </row>
    <row r="481">
      <c r="A481" s="7"/>
      <c r="C481" s="8"/>
    </row>
    <row r="482">
      <c r="A482" s="7"/>
      <c r="C482" s="8"/>
    </row>
    <row r="483">
      <c r="A483" s="7"/>
      <c r="C483" s="8"/>
    </row>
    <row r="484">
      <c r="A484" s="7"/>
      <c r="C484" s="8"/>
    </row>
    <row r="485">
      <c r="A485" s="7"/>
      <c r="C485" s="8"/>
    </row>
    <row r="486">
      <c r="A486" s="7"/>
      <c r="C486" s="8"/>
    </row>
    <row r="487">
      <c r="A487" s="7"/>
      <c r="C487" s="8"/>
    </row>
    <row r="488">
      <c r="A488" s="7"/>
      <c r="C488" s="8"/>
    </row>
    <row r="489">
      <c r="A489" s="7"/>
      <c r="C489" s="8"/>
    </row>
    <row r="490">
      <c r="A490" s="7"/>
      <c r="C490" s="8"/>
    </row>
    <row r="491">
      <c r="A491" s="7"/>
      <c r="C491" s="8"/>
    </row>
    <row r="492">
      <c r="A492" s="7"/>
      <c r="C492" s="8"/>
    </row>
    <row r="493">
      <c r="A493" s="7"/>
      <c r="C493" s="8"/>
    </row>
    <row r="494">
      <c r="A494" s="7"/>
      <c r="C494" s="8"/>
    </row>
    <row r="495">
      <c r="A495" s="7"/>
      <c r="C495" s="8"/>
    </row>
    <row r="496">
      <c r="A496" s="7"/>
      <c r="C496" s="8"/>
    </row>
    <row r="497">
      <c r="A497" s="7"/>
      <c r="C497" s="8"/>
    </row>
    <row r="498">
      <c r="A498" s="7"/>
      <c r="C498" s="8"/>
    </row>
    <row r="499">
      <c r="A499" s="7"/>
      <c r="C499" s="8"/>
    </row>
    <row r="500">
      <c r="A500" s="7"/>
      <c r="C500" s="8"/>
    </row>
    <row r="501">
      <c r="A501" s="7"/>
      <c r="C501" s="8"/>
    </row>
    <row r="502">
      <c r="A502" s="7"/>
      <c r="C502" s="8"/>
    </row>
    <row r="503">
      <c r="A503" s="7"/>
      <c r="C503" s="8"/>
    </row>
    <row r="504">
      <c r="A504" s="7"/>
      <c r="C504" s="8"/>
    </row>
    <row r="505">
      <c r="A505" s="7"/>
      <c r="C505" s="8"/>
    </row>
    <row r="506">
      <c r="A506" s="7"/>
      <c r="C506" s="8"/>
    </row>
    <row r="507">
      <c r="A507" s="7"/>
      <c r="C507" s="8"/>
    </row>
    <row r="508">
      <c r="A508" s="7"/>
      <c r="C508" s="8"/>
    </row>
    <row r="509">
      <c r="A509" s="7"/>
      <c r="C509" s="8"/>
    </row>
    <row r="510">
      <c r="A510" s="7"/>
      <c r="C510" s="8"/>
    </row>
    <row r="511">
      <c r="A511" s="7"/>
      <c r="C511" s="8"/>
    </row>
    <row r="512">
      <c r="A512" s="7"/>
      <c r="C512" s="8"/>
    </row>
    <row r="513">
      <c r="A513" s="7"/>
      <c r="C513" s="8"/>
    </row>
    <row r="514">
      <c r="A514" s="7"/>
      <c r="C514" s="8"/>
    </row>
    <row r="515">
      <c r="A515" s="7"/>
      <c r="C515" s="8"/>
    </row>
    <row r="516">
      <c r="A516" s="7"/>
      <c r="C516" s="8"/>
    </row>
    <row r="517">
      <c r="A517" s="7"/>
      <c r="C517" s="8"/>
    </row>
    <row r="518">
      <c r="A518" s="7"/>
      <c r="C518" s="8"/>
    </row>
    <row r="519">
      <c r="A519" s="7"/>
      <c r="C519" s="8"/>
    </row>
    <row r="520">
      <c r="A520" s="7"/>
      <c r="C520" s="8"/>
    </row>
    <row r="521">
      <c r="A521" s="7"/>
      <c r="C521" s="8"/>
    </row>
    <row r="522">
      <c r="A522" s="7"/>
      <c r="C522" s="8"/>
    </row>
    <row r="523">
      <c r="A523" s="7"/>
      <c r="C523" s="8"/>
    </row>
    <row r="524">
      <c r="A524" s="7"/>
      <c r="C524" s="8"/>
    </row>
    <row r="525">
      <c r="A525" s="7"/>
      <c r="C525" s="8"/>
    </row>
    <row r="526">
      <c r="A526" s="7"/>
      <c r="C526" s="8"/>
    </row>
    <row r="527">
      <c r="A527" s="7"/>
      <c r="C527" s="8"/>
    </row>
    <row r="528">
      <c r="A528" s="7"/>
      <c r="C528" s="8"/>
    </row>
    <row r="529">
      <c r="A529" s="7"/>
      <c r="C529" s="8"/>
    </row>
    <row r="530">
      <c r="A530" s="7"/>
      <c r="C530" s="8"/>
    </row>
    <row r="531">
      <c r="A531" s="7"/>
      <c r="C531" s="8"/>
    </row>
    <row r="532">
      <c r="A532" s="7"/>
      <c r="C532" s="8"/>
    </row>
    <row r="533">
      <c r="A533" s="7"/>
      <c r="C533" s="8"/>
    </row>
    <row r="534">
      <c r="A534" s="7"/>
      <c r="C534" s="8"/>
    </row>
    <row r="535">
      <c r="A535" s="7"/>
      <c r="C535" s="8"/>
    </row>
    <row r="536">
      <c r="A536" s="7"/>
      <c r="C536" s="8"/>
    </row>
    <row r="537">
      <c r="A537" s="7"/>
      <c r="C537" s="8"/>
    </row>
    <row r="538">
      <c r="A538" s="7"/>
      <c r="C538" s="8"/>
    </row>
    <row r="539">
      <c r="A539" s="7"/>
      <c r="C539" s="8"/>
    </row>
    <row r="540">
      <c r="A540" s="7"/>
      <c r="C540" s="8"/>
    </row>
    <row r="541">
      <c r="A541" s="7"/>
      <c r="C541" s="8"/>
    </row>
    <row r="542">
      <c r="A542" s="7"/>
      <c r="C542" s="8"/>
    </row>
    <row r="543">
      <c r="A543" s="7"/>
      <c r="C543" s="8"/>
    </row>
    <row r="544">
      <c r="A544" s="7"/>
      <c r="C544" s="8"/>
    </row>
    <row r="545">
      <c r="A545" s="7"/>
      <c r="C545" s="8"/>
    </row>
    <row r="546">
      <c r="A546" s="7"/>
      <c r="C546" s="8"/>
    </row>
    <row r="547">
      <c r="A547" s="7"/>
      <c r="C547" s="8"/>
    </row>
    <row r="548">
      <c r="A548" s="7"/>
      <c r="C548" s="8"/>
    </row>
    <row r="549">
      <c r="A549" s="7"/>
      <c r="C549" s="8"/>
    </row>
    <row r="550">
      <c r="A550" s="7"/>
      <c r="C550" s="8"/>
    </row>
    <row r="551">
      <c r="A551" s="7"/>
      <c r="C551" s="8"/>
    </row>
    <row r="552">
      <c r="A552" s="7"/>
      <c r="C552" s="8"/>
    </row>
    <row r="553">
      <c r="A553" s="7"/>
      <c r="C553" s="8"/>
    </row>
    <row r="554">
      <c r="A554" s="7"/>
      <c r="C554" s="8"/>
    </row>
    <row r="555">
      <c r="A555" s="7"/>
      <c r="C555" s="8"/>
    </row>
    <row r="556">
      <c r="A556" s="7"/>
      <c r="C556" s="8"/>
    </row>
    <row r="557">
      <c r="A557" s="7"/>
      <c r="C557" s="8"/>
    </row>
    <row r="558">
      <c r="A558" s="7"/>
      <c r="C558" s="8"/>
    </row>
    <row r="559">
      <c r="A559" s="7"/>
      <c r="C559" s="8"/>
    </row>
    <row r="560">
      <c r="A560" s="7"/>
      <c r="C560" s="8"/>
    </row>
    <row r="561">
      <c r="A561" s="7"/>
      <c r="C561" s="8"/>
    </row>
    <row r="562">
      <c r="A562" s="7"/>
      <c r="C562" s="8"/>
    </row>
    <row r="563">
      <c r="A563" s="7"/>
      <c r="C563" s="8"/>
    </row>
    <row r="564">
      <c r="A564" s="7"/>
      <c r="C564" s="8"/>
    </row>
    <row r="565">
      <c r="A565" s="7"/>
      <c r="C565" s="8"/>
    </row>
    <row r="566">
      <c r="A566" s="7"/>
      <c r="C566" s="8"/>
    </row>
    <row r="567">
      <c r="A567" s="7"/>
      <c r="C567" s="8"/>
    </row>
    <row r="568">
      <c r="A568" s="7"/>
      <c r="C568" s="8"/>
    </row>
    <row r="569">
      <c r="A569" s="7"/>
      <c r="C569" s="8"/>
    </row>
    <row r="570">
      <c r="A570" s="7"/>
      <c r="C570" s="8"/>
    </row>
    <row r="571">
      <c r="A571" s="7"/>
      <c r="C571" s="8"/>
    </row>
    <row r="572">
      <c r="A572" s="7"/>
      <c r="C572" s="8"/>
    </row>
    <row r="573">
      <c r="A573" s="7"/>
      <c r="C573" s="8"/>
    </row>
    <row r="574">
      <c r="A574" s="7"/>
      <c r="C574" s="8"/>
    </row>
    <row r="575">
      <c r="A575" s="7"/>
      <c r="C575" s="8"/>
    </row>
    <row r="576">
      <c r="A576" s="7"/>
      <c r="C576" s="8"/>
    </row>
    <row r="577">
      <c r="A577" s="7"/>
      <c r="C577" s="8"/>
    </row>
    <row r="578">
      <c r="A578" s="7"/>
      <c r="C578" s="8"/>
    </row>
    <row r="579">
      <c r="A579" s="7"/>
      <c r="C579" s="8"/>
    </row>
    <row r="580">
      <c r="A580" s="7"/>
      <c r="C580" s="8"/>
    </row>
    <row r="581">
      <c r="A581" s="7"/>
      <c r="C581" s="8"/>
    </row>
    <row r="582">
      <c r="A582" s="7"/>
      <c r="C582" s="8"/>
    </row>
    <row r="583">
      <c r="A583" s="7"/>
      <c r="C583" s="8"/>
    </row>
    <row r="584">
      <c r="A584" s="7"/>
      <c r="C584" s="8"/>
    </row>
    <row r="585">
      <c r="A585" s="7"/>
      <c r="C585" s="8"/>
    </row>
    <row r="586">
      <c r="A586" s="7"/>
      <c r="C586" s="8"/>
    </row>
    <row r="587">
      <c r="A587" s="7"/>
      <c r="C587" s="8"/>
    </row>
    <row r="588">
      <c r="A588" s="7"/>
      <c r="C588" s="8"/>
    </row>
    <row r="589">
      <c r="A589" s="7"/>
      <c r="C589" s="8"/>
    </row>
    <row r="590">
      <c r="A590" s="7"/>
      <c r="C590" s="8"/>
    </row>
    <row r="591">
      <c r="A591" s="7"/>
      <c r="C591" s="8"/>
    </row>
    <row r="592">
      <c r="A592" s="7"/>
      <c r="C592" s="8"/>
    </row>
    <row r="593">
      <c r="A593" s="7"/>
      <c r="C593" s="8"/>
    </row>
    <row r="594">
      <c r="A594" s="7"/>
      <c r="C594" s="8"/>
    </row>
    <row r="595">
      <c r="A595" s="7"/>
      <c r="C595" s="8"/>
    </row>
    <row r="596">
      <c r="A596" s="7"/>
      <c r="C596" s="8"/>
    </row>
    <row r="597">
      <c r="A597" s="7"/>
      <c r="C597" s="8"/>
    </row>
    <row r="598">
      <c r="A598" s="7"/>
      <c r="C598" s="8"/>
    </row>
    <row r="599">
      <c r="A599" s="7"/>
      <c r="C599" s="8"/>
    </row>
    <row r="600">
      <c r="A600" s="7"/>
      <c r="C600" s="8"/>
    </row>
    <row r="601">
      <c r="A601" s="7"/>
      <c r="C601" s="8"/>
    </row>
    <row r="602">
      <c r="A602" s="7"/>
      <c r="C602" s="8"/>
    </row>
    <row r="603">
      <c r="A603" s="7"/>
      <c r="C603" s="8"/>
    </row>
    <row r="604">
      <c r="A604" s="7"/>
      <c r="C604" s="8"/>
    </row>
    <row r="605">
      <c r="A605" s="7"/>
      <c r="C605" s="8"/>
    </row>
    <row r="606">
      <c r="A606" s="7"/>
      <c r="C606" s="8"/>
    </row>
    <row r="607">
      <c r="A607" s="7"/>
      <c r="C607" s="8"/>
    </row>
    <row r="608">
      <c r="A608" s="7"/>
      <c r="C608" s="8"/>
    </row>
    <row r="609">
      <c r="A609" s="7"/>
      <c r="C609" s="8"/>
    </row>
    <row r="610">
      <c r="A610" s="7"/>
      <c r="C610" s="8"/>
    </row>
    <row r="611">
      <c r="A611" s="7"/>
      <c r="C611" s="8"/>
    </row>
    <row r="612">
      <c r="A612" s="7"/>
      <c r="C612" s="8"/>
    </row>
    <row r="613">
      <c r="A613" s="7"/>
      <c r="C613" s="8"/>
    </row>
    <row r="614">
      <c r="A614" s="7"/>
      <c r="C614" s="8"/>
    </row>
    <row r="615">
      <c r="A615" s="7"/>
      <c r="C615" s="8"/>
    </row>
    <row r="616">
      <c r="A616" s="7"/>
      <c r="C616" s="8"/>
    </row>
    <row r="617">
      <c r="A617" s="7"/>
      <c r="C617" s="8"/>
    </row>
    <row r="618">
      <c r="A618" s="7"/>
      <c r="C618" s="8"/>
    </row>
    <row r="619">
      <c r="A619" s="7"/>
      <c r="C619" s="8"/>
    </row>
    <row r="620">
      <c r="A620" s="7"/>
      <c r="C620" s="8"/>
    </row>
    <row r="621">
      <c r="A621" s="7"/>
      <c r="C621" s="8"/>
    </row>
    <row r="622">
      <c r="A622" s="7"/>
      <c r="C622" s="8"/>
    </row>
    <row r="623">
      <c r="A623" s="7"/>
      <c r="C623" s="8"/>
    </row>
    <row r="624">
      <c r="A624" s="7"/>
      <c r="C624" s="8"/>
    </row>
    <row r="625">
      <c r="A625" s="7"/>
      <c r="C625" s="8"/>
    </row>
    <row r="626">
      <c r="A626" s="7"/>
      <c r="C626" s="8"/>
    </row>
    <row r="627">
      <c r="A627" s="7"/>
      <c r="C627" s="8"/>
    </row>
    <row r="628">
      <c r="A628" s="7"/>
      <c r="C628" s="8"/>
    </row>
    <row r="629">
      <c r="A629" s="7"/>
      <c r="C629" s="8"/>
    </row>
    <row r="630">
      <c r="A630" s="7"/>
      <c r="C630" s="8"/>
    </row>
    <row r="631">
      <c r="A631" s="7"/>
      <c r="C631" s="8"/>
    </row>
    <row r="632">
      <c r="A632" s="7"/>
      <c r="C632" s="8"/>
    </row>
    <row r="633">
      <c r="A633" s="7"/>
      <c r="C633" s="8"/>
    </row>
    <row r="634">
      <c r="A634" s="7"/>
      <c r="C634" s="8"/>
    </row>
    <row r="635">
      <c r="A635" s="7"/>
      <c r="C635" s="8"/>
    </row>
    <row r="636">
      <c r="A636" s="7"/>
      <c r="C636" s="8"/>
    </row>
    <row r="637">
      <c r="A637" s="7"/>
      <c r="C637" s="8"/>
    </row>
    <row r="638">
      <c r="A638" s="7"/>
      <c r="C638" s="8"/>
    </row>
    <row r="639">
      <c r="A639" s="7"/>
      <c r="C639" s="8"/>
    </row>
    <row r="640">
      <c r="A640" s="7"/>
      <c r="C640" s="8"/>
    </row>
    <row r="641">
      <c r="A641" s="7"/>
      <c r="C641" s="8"/>
    </row>
    <row r="642">
      <c r="A642" s="7"/>
      <c r="C642" s="8"/>
    </row>
    <row r="643">
      <c r="A643" s="7"/>
      <c r="C643" s="8"/>
    </row>
    <row r="644">
      <c r="A644" s="7"/>
      <c r="C644" s="8"/>
    </row>
    <row r="645">
      <c r="A645" s="7"/>
      <c r="C645" s="8"/>
    </row>
    <row r="646">
      <c r="A646" s="7"/>
      <c r="C646" s="8"/>
    </row>
    <row r="647">
      <c r="A647" s="7"/>
      <c r="C647" s="8"/>
    </row>
    <row r="648">
      <c r="A648" s="7"/>
      <c r="C648" s="8"/>
    </row>
    <row r="649">
      <c r="A649" s="7"/>
      <c r="C649" s="8"/>
    </row>
    <row r="650">
      <c r="A650" s="7"/>
      <c r="C650" s="8"/>
    </row>
    <row r="651">
      <c r="A651" s="7"/>
      <c r="C651" s="8"/>
    </row>
    <row r="652">
      <c r="A652" s="7"/>
      <c r="C652" s="8"/>
    </row>
    <row r="653">
      <c r="A653" s="7"/>
      <c r="C653" s="8"/>
    </row>
    <row r="654">
      <c r="A654" s="7"/>
      <c r="C654" s="8"/>
    </row>
    <row r="655">
      <c r="A655" s="7"/>
      <c r="C655" s="8"/>
    </row>
    <row r="656">
      <c r="A656" s="7"/>
      <c r="C656" s="8"/>
    </row>
    <row r="657">
      <c r="A657" s="7"/>
      <c r="C657" s="8"/>
    </row>
    <row r="658">
      <c r="A658" s="7"/>
      <c r="C658" s="8"/>
    </row>
    <row r="659">
      <c r="A659" s="7"/>
      <c r="C659" s="8"/>
    </row>
    <row r="660">
      <c r="A660" s="7"/>
      <c r="C660" s="8"/>
    </row>
    <row r="661">
      <c r="A661" s="7"/>
      <c r="C661" s="8"/>
    </row>
    <row r="662">
      <c r="A662" s="7"/>
      <c r="C662" s="8"/>
    </row>
    <row r="663">
      <c r="A663" s="7"/>
      <c r="C663" s="8"/>
    </row>
    <row r="664">
      <c r="A664" s="7"/>
      <c r="C664" s="8"/>
    </row>
    <row r="665">
      <c r="A665" s="7"/>
      <c r="C665" s="8"/>
    </row>
    <row r="666">
      <c r="A666" s="7"/>
      <c r="C666" s="8"/>
    </row>
    <row r="667">
      <c r="A667" s="7"/>
      <c r="C667" s="8"/>
    </row>
    <row r="668">
      <c r="A668" s="7"/>
      <c r="C668" s="8"/>
    </row>
    <row r="669">
      <c r="A669" s="7"/>
      <c r="C669" s="8"/>
    </row>
    <row r="670">
      <c r="A670" s="7"/>
      <c r="C670" s="8"/>
    </row>
    <row r="671">
      <c r="A671" s="7"/>
      <c r="C671" s="8"/>
    </row>
    <row r="672">
      <c r="A672" s="7"/>
      <c r="C672" s="8"/>
    </row>
    <row r="673">
      <c r="A673" s="7"/>
      <c r="C673" s="8"/>
    </row>
    <row r="674">
      <c r="A674" s="7"/>
      <c r="C674" s="8"/>
    </row>
    <row r="675">
      <c r="A675" s="7"/>
      <c r="C675" s="8"/>
    </row>
    <row r="676">
      <c r="A676" s="7"/>
      <c r="C676" s="8"/>
    </row>
    <row r="677">
      <c r="A677" s="7"/>
      <c r="C677" s="8"/>
    </row>
    <row r="678">
      <c r="A678" s="7"/>
      <c r="C678" s="8"/>
    </row>
    <row r="679">
      <c r="A679" s="7"/>
      <c r="C679" s="8"/>
    </row>
    <row r="680">
      <c r="A680" s="7"/>
      <c r="C680" s="8"/>
    </row>
    <row r="681">
      <c r="A681" s="7"/>
      <c r="C681" s="8"/>
    </row>
    <row r="682">
      <c r="A682" s="7"/>
      <c r="C682" s="8"/>
    </row>
    <row r="683">
      <c r="A683" s="7"/>
      <c r="C683" s="8"/>
    </row>
    <row r="684">
      <c r="A684" s="7"/>
      <c r="C684" s="8"/>
    </row>
    <row r="685">
      <c r="A685" s="7"/>
      <c r="C685" s="8"/>
    </row>
    <row r="686">
      <c r="A686" s="7"/>
      <c r="C686" s="8"/>
    </row>
    <row r="687">
      <c r="A687" s="7"/>
      <c r="C687" s="8"/>
    </row>
    <row r="688">
      <c r="A688" s="7"/>
      <c r="C688" s="8"/>
    </row>
    <row r="689">
      <c r="A689" s="7"/>
      <c r="C689" s="8"/>
    </row>
    <row r="690">
      <c r="A690" s="7"/>
      <c r="C690" s="8"/>
    </row>
    <row r="691">
      <c r="A691" s="7"/>
      <c r="C691" s="8"/>
    </row>
    <row r="692">
      <c r="A692" s="7"/>
      <c r="C692" s="8"/>
    </row>
    <row r="693">
      <c r="A693" s="7"/>
      <c r="C693" s="8"/>
    </row>
    <row r="694">
      <c r="A694" s="7"/>
      <c r="C694" s="8"/>
    </row>
    <row r="695">
      <c r="A695" s="7"/>
      <c r="C695" s="8"/>
    </row>
    <row r="696">
      <c r="A696" s="7"/>
      <c r="C696" s="8"/>
    </row>
    <row r="697">
      <c r="A697" s="7"/>
      <c r="C697" s="8"/>
    </row>
    <row r="698">
      <c r="A698" s="7"/>
      <c r="C698" s="8"/>
    </row>
    <row r="699">
      <c r="A699" s="7"/>
      <c r="C699" s="8"/>
    </row>
    <row r="700">
      <c r="A700" s="7"/>
      <c r="C700" s="8"/>
    </row>
    <row r="701">
      <c r="A701" s="7"/>
      <c r="C701" s="8"/>
    </row>
    <row r="702">
      <c r="A702" s="7"/>
      <c r="C702" s="8"/>
    </row>
    <row r="703">
      <c r="A703" s="7"/>
      <c r="C703" s="8"/>
    </row>
    <row r="704">
      <c r="A704" s="7"/>
      <c r="C704" s="8"/>
    </row>
    <row r="705">
      <c r="A705" s="7"/>
      <c r="C705" s="8"/>
    </row>
    <row r="706">
      <c r="A706" s="7"/>
      <c r="C706" s="8"/>
    </row>
    <row r="707">
      <c r="A707" s="7"/>
      <c r="C707" s="8"/>
    </row>
    <row r="708">
      <c r="A708" s="7"/>
      <c r="C708" s="8"/>
    </row>
    <row r="709">
      <c r="A709" s="7"/>
      <c r="C709" s="8"/>
    </row>
    <row r="710">
      <c r="A710" s="7"/>
      <c r="C710" s="8"/>
    </row>
    <row r="711">
      <c r="A711" s="7"/>
      <c r="C711" s="8"/>
    </row>
    <row r="712">
      <c r="A712" s="7"/>
      <c r="C712" s="8"/>
    </row>
    <row r="713">
      <c r="A713" s="7"/>
      <c r="C713" s="8"/>
    </row>
    <row r="714">
      <c r="A714" s="7"/>
      <c r="C714" s="8"/>
    </row>
    <row r="715">
      <c r="A715" s="7"/>
      <c r="C715" s="8"/>
    </row>
    <row r="716">
      <c r="A716" s="7"/>
      <c r="C716" s="8"/>
    </row>
    <row r="717">
      <c r="A717" s="7"/>
      <c r="C717" s="8"/>
    </row>
    <row r="718">
      <c r="A718" s="7"/>
      <c r="C718" s="8"/>
    </row>
    <row r="719">
      <c r="A719" s="7"/>
      <c r="C719" s="8"/>
    </row>
    <row r="720">
      <c r="A720" s="7"/>
      <c r="C720" s="8"/>
    </row>
    <row r="721">
      <c r="A721" s="7"/>
      <c r="C721" s="8"/>
    </row>
    <row r="722">
      <c r="A722" s="7"/>
      <c r="C722" s="8"/>
    </row>
    <row r="723">
      <c r="A723" s="7"/>
      <c r="C723" s="8"/>
    </row>
    <row r="724">
      <c r="A724" s="7"/>
      <c r="C724" s="8"/>
    </row>
    <row r="725">
      <c r="A725" s="7"/>
      <c r="C725" s="8"/>
    </row>
    <row r="726">
      <c r="A726" s="7"/>
      <c r="C726" s="8"/>
    </row>
    <row r="727">
      <c r="A727" s="7"/>
      <c r="C727" s="8"/>
    </row>
    <row r="728">
      <c r="A728" s="7"/>
      <c r="C728" s="8"/>
    </row>
    <row r="729">
      <c r="A729" s="7"/>
      <c r="C729" s="8"/>
    </row>
    <row r="730">
      <c r="A730" s="7"/>
      <c r="C730" s="8"/>
    </row>
    <row r="731">
      <c r="A731" s="7"/>
      <c r="C731" s="8"/>
    </row>
    <row r="732">
      <c r="A732" s="7"/>
      <c r="C732" s="8"/>
    </row>
    <row r="733">
      <c r="A733" s="7"/>
      <c r="C733" s="8"/>
    </row>
    <row r="734">
      <c r="A734" s="7"/>
      <c r="C734" s="8"/>
    </row>
    <row r="735">
      <c r="A735" s="7"/>
      <c r="C735" s="8"/>
    </row>
    <row r="736">
      <c r="A736" s="7"/>
      <c r="C736" s="8"/>
    </row>
    <row r="737">
      <c r="A737" s="7"/>
      <c r="C737" s="8"/>
    </row>
    <row r="738">
      <c r="A738" s="7"/>
      <c r="C738" s="8"/>
    </row>
    <row r="739">
      <c r="A739" s="7"/>
      <c r="C739" s="8"/>
    </row>
    <row r="740">
      <c r="A740" s="7"/>
      <c r="C740" s="8"/>
    </row>
    <row r="741">
      <c r="A741" s="7"/>
      <c r="C741" s="8"/>
    </row>
    <row r="742">
      <c r="A742" s="7"/>
      <c r="C742" s="8"/>
    </row>
    <row r="743">
      <c r="A743" s="7"/>
      <c r="C743" s="8"/>
    </row>
    <row r="744">
      <c r="A744" s="7"/>
      <c r="C744" s="8"/>
    </row>
    <row r="745">
      <c r="A745" s="7"/>
      <c r="C745" s="8"/>
    </row>
    <row r="746">
      <c r="A746" s="7"/>
      <c r="C746" s="8"/>
    </row>
    <row r="747">
      <c r="A747" s="7"/>
      <c r="C747" s="8"/>
    </row>
    <row r="748">
      <c r="A748" s="7"/>
      <c r="C748" s="8"/>
    </row>
    <row r="749">
      <c r="A749" s="7"/>
      <c r="C749" s="8"/>
    </row>
    <row r="750">
      <c r="A750" s="7"/>
      <c r="C750" s="8"/>
    </row>
    <row r="751">
      <c r="A751" s="7"/>
      <c r="C751" s="8"/>
    </row>
    <row r="752">
      <c r="A752" s="7"/>
      <c r="C752" s="8"/>
    </row>
    <row r="753">
      <c r="A753" s="7"/>
      <c r="C753" s="8"/>
    </row>
    <row r="754">
      <c r="A754" s="7"/>
      <c r="C754" s="8"/>
    </row>
    <row r="755">
      <c r="A755" s="7"/>
      <c r="C755" s="8"/>
    </row>
    <row r="756">
      <c r="A756" s="7"/>
      <c r="C756" s="8"/>
    </row>
    <row r="757">
      <c r="A757" s="7"/>
      <c r="C757" s="8"/>
    </row>
    <row r="758">
      <c r="A758" s="7"/>
      <c r="C758" s="8"/>
    </row>
    <row r="759">
      <c r="A759" s="7"/>
      <c r="C759" s="8"/>
    </row>
    <row r="760">
      <c r="A760" s="7"/>
      <c r="C760" s="8"/>
    </row>
    <row r="761">
      <c r="A761" s="7"/>
      <c r="C761" s="8"/>
    </row>
    <row r="762">
      <c r="A762" s="7"/>
      <c r="C762" s="8"/>
    </row>
    <row r="763">
      <c r="A763" s="7"/>
      <c r="C763" s="8"/>
    </row>
    <row r="764">
      <c r="A764" s="7"/>
      <c r="C764" s="8"/>
    </row>
    <row r="765">
      <c r="A765" s="7"/>
      <c r="C765" s="8"/>
    </row>
    <row r="766">
      <c r="A766" s="7"/>
      <c r="C766" s="8"/>
    </row>
    <row r="767">
      <c r="A767" s="7"/>
      <c r="C767" s="8"/>
    </row>
    <row r="768">
      <c r="A768" s="7"/>
      <c r="C768" s="8"/>
    </row>
    <row r="769">
      <c r="A769" s="7"/>
      <c r="C769" s="8"/>
    </row>
    <row r="770">
      <c r="A770" s="7"/>
      <c r="C770" s="8"/>
    </row>
    <row r="771">
      <c r="A771" s="7"/>
      <c r="C771" s="8"/>
    </row>
    <row r="772">
      <c r="A772" s="7"/>
      <c r="C772" s="8"/>
    </row>
    <row r="773">
      <c r="A773" s="7"/>
      <c r="C773" s="8"/>
    </row>
    <row r="774">
      <c r="A774" s="7"/>
      <c r="C774" s="8"/>
    </row>
    <row r="775">
      <c r="A775" s="7"/>
      <c r="C775" s="8"/>
    </row>
    <row r="776">
      <c r="A776" s="7"/>
      <c r="C776" s="8"/>
    </row>
    <row r="777">
      <c r="A777" s="7"/>
      <c r="C777" s="8"/>
    </row>
    <row r="778">
      <c r="A778" s="7"/>
      <c r="C778" s="8"/>
    </row>
    <row r="779">
      <c r="A779" s="7"/>
      <c r="C779" s="8"/>
    </row>
    <row r="780">
      <c r="A780" s="7"/>
      <c r="C780" s="8"/>
    </row>
    <row r="781">
      <c r="A781" s="7"/>
      <c r="C781" s="8"/>
    </row>
    <row r="782">
      <c r="A782" s="7"/>
      <c r="C782" s="8"/>
    </row>
    <row r="783">
      <c r="A783" s="7"/>
      <c r="C783" s="8"/>
    </row>
    <row r="784">
      <c r="A784" s="7"/>
      <c r="C784" s="8"/>
    </row>
    <row r="785">
      <c r="A785" s="7"/>
      <c r="C785" s="8"/>
    </row>
    <row r="786">
      <c r="A786" s="7"/>
      <c r="C786" s="8"/>
    </row>
    <row r="787">
      <c r="A787" s="7"/>
      <c r="C787" s="8"/>
    </row>
    <row r="788">
      <c r="A788" s="7"/>
      <c r="C788" s="8"/>
    </row>
    <row r="789">
      <c r="A789" s="7"/>
      <c r="C789" s="8"/>
    </row>
    <row r="790">
      <c r="A790" s="7"/>
      <c r="C790" s="8"/>
    </row>
    <row r="791">
      <c r="A791" s="7"/>
      <c r="C791" s="8"/>
    </row>
    <row r="792">
      <c r="A792" s="7"/>
      <c r="C792" s="8"/>
    </row>
    <row r="793">
      <c r="A793" s="7"/>
      <c r="C793" s="8"/>
    </row>
    <row r="794">
      <c r="A794" s="7"/>
      <c r="C794" s="8"/>
    </row>
    <row r="795">
      <c r="A795" s="7"/>
      <c r="C795" s="8"/>
    </row>
    <row r="796">
      <c r="A796" s="7"/>
      <c r="C796" s="8"/>
    </row>
    <row r="797">
      <c r="A797" s="7"/>
      <c r="C797" s="8"/>
    </row>
    <row r="798">
      <c r="A798" s="7"/>
      <c r="C798" s="8"/>
    </row>
    <row r="799">
      <c r="A799" s="7"/>
      <c r="C799" s="8"/>
    </row>
    <row r="800">
      <c r="A800" s="7"/>
      <c r="C800" s="8"/>
    </row>
    <row r="801">
      <c r="A801" s="7"/>
      <c r="C801" s="8"/>
    </row>
    <row r="802">
      <c r="A802" s="7"/>
      <c r="C802" s="8"/>
    </row>
    <row r="803">
      <c r="A803" s="7"/>
      <c r="C803" s="8"/>
    </row>
    <row r="804">
      <c r="A804" s="7"/>
      <c r="C804" s="8"/>
    </row>
    <row r="805">
      <c r="A805" s="7"/>
      <c r="C805" s="8"/>
    </row>
    <row r="806">
      <c r="A806" s="7"/>
      <c r="C806" s="8"/>
    </row>
    <row r="807">
      <c r="A807" s="7"/>
      <c r="C807" s="8"/>
    </row>
    <row r="808">
      <c r="A808" s="7"/>
      <c r="C808" s="8"/>
    </row>
    <row r="809">
      <c r="A809" s="7"/>
      <c r="C809" s="8"/>
    </row>
    <row r="810">
      <c r="A810" s="7"/>
      <c r="C810" s="8"/>
    </row>
    <row r="811">
      <c r="A811" s="7"/>
      <c r="C811" s="8"/>
    </row>
    <row r="812">
      <c r="A812" s="7"/>
      <c r="C812" s="8"/>
    </row>
    <row r="813">
      <c r="A813" s="7"/>
      <c r="C813" s="8"/>
    </row>
    <row r="814">
      <c r="A814" s="7"/>
      <c r="C814" s="8"/>
    </row>
    <row r="815">
      <c r="A815" s="7"/>
      <c r="C815" s="8"/>
    </row>
    <row r="816">
      <c r="A816" s="7"/>
      <c r="C816" s="8"/>
    </row>
    <row r="817">
      <c r="A817" s="7"/>
      <c r="C817" s="8"/>
    </row>
    <row r="818">
      <c r="A818" s="7"/>
      <c r="C818" s="8"/>
    </row>
    <row r="819">
      <c r="A819" s="7"/>
      <c r="C819" s="8"/>
    </row>
    <row r="820">
      <c r="A820" s="7"/>
      <c r="C820" s="8"/>
    </row>
    <row r="821">
      <c r="A821" s="7"/>
      <c r="C821" s="8"/>
    </row>
    <row r="822">
      <c r="A822" s="7"/>
      <c r="C822" s="8"/>
    </row>
    <row r="823">
      <c r="A823" s="7"/>
      <c r="C823" s="8"/>
    </row>
    <row r="824">
      <c r="A824" s="7"/>
      <c r="C824" s="8"/>
    </row>
    <row r="825">
      <c r="A825" s="7"/>
      <c r="C825" s="8"/>
    </row>
    <row r="826">
      <c r="A826" s="7"/>
      <c r="C826" s="8"/>
    </row>
    <row r="827">
      <c r="A827" s="7"/>
      <c r="C827" s="8"/>
    </row>
    <row r="828">
      <c r="A828" s="7"/>
      <c r="C828" s="8"/>
    </row>
    <row r="829">
      <c r="A829" s="7"/>
      <c r="C829" s="8"/>
    </row>
    <row r="830">
      <c r="A830" s="7"/>
      <c r="C830" s="8"/>
    </row>
    <row r="831">
      <c r="A831" s="7"/>
      <c r="C831" s="8"/>
    </row>
    <row r="832">
      <c r="A832" s="7"/>
      <c r="C832" s="8"/>
    </row>
    <row r="833">
      <c r="A833" s="7"/>
      <c r="C833" s="8"/>
    </row>
    <row r="834">
      <c r="A834" s="7"/>
      <c r="C834" s="8"/>
    </row>
    <row r="835">
      <c r="A835" s="7"/>
      <c r="C835" s="8"/>
    </row>
    <row r="836">
      <c r="A836" s="7"/>
      <c r="C836" s="8"/>
    </row>
    <row r="837">
      <c r="A837" s="7"/>
      <c r="C837" s="8"/>
    </row>
    <row r="838">
      <c r="A838" s="7"/>
      <c r="C838" s="8"/>
    </row>
    <row r="839">
      <c r="A839" s="7"/>
      <c r="C839" s="8"/>
    </row>
    <row r="840">
      <c r="A840" s="7"/>
      <c r="C840" s="8"/>
    </row>
    <row r="841">
      <c r="A841" s="7"/>
      <c r="C841" s="8"/>
    </row>
    <row r="842">
      <c r="A842" s="7"/>
      <c r="C842" s="8"/>
    </row>
    <row r="843">
      <c r="A843" s="7"/>
      <c r="C843" s="8"/>
    </row>
    <row r="844">
      <c r="A844" s="7"/>
      <c r="C844" s="8"/>
    </row>
    <row r="845">
      <c r="A845" s="7"/>
      <c r="C845" s="8"/>
    </row>
    <row r="846">
      <c r="A846" s="7"/>
      <c r="C846" s="8"/>
    </row>
    <row r="847">
      <c r="A847" s="7"/>
      <c r="C847" s="8"/>
    </row>
    <row r="848">
      <c r="A848" s="7"/>
      <c r="C848" s="8"/>
    </row>
    <row r="849">
      <c r="A849" s="7"/>
      <c r="C849" s="8"/>
    </row>
    <row r="850">
      <c r="A850" s="7"/>
      <c r="C850" s="8"/>
    </row>
    <row r="851">
      <c r="A851" s="7"/>
      <c r="C851" s="8"/>
    </row>
    <row r="852">
      <c r="A852" s="7"/>
      <c r="C852" s="8"/>
    </row>
    <row r="853">
      <c r="A853" s="7"/>
      <c r="C853" s="8"/>
    </row>
    <row r="854">
      <c r="A854" s="7"/>
      <c r="C854" s="8"/>
    </row>
    <row r="855">
      <c r="A855" s="7"/>
      <c r="C855" s="8"/>
    </row>
    <row r="856">
      <c r="A856" s="7"/>
      <c r="C856" s="8"/>
    </row>
    <row r="857">
      <c r="A857" s="7"/>
      <c r="C857" s="8"/>
    </row>
    <row r="858">
      <c r="A858" s="7"/>
      <c r="C858" s="8"/>
    </row>
    <row r="859">
      <c r="A859" s="7"/>
      <c r="C859" s="8"/>
    </row>
    <row r="860">
      <c r="A860" s="7"/>
      <c r="C860" s="8"/>
    </row>
    <row r="861">
      <c r="A861" s="7"/>
      <c r="C861" s="8"/>
    </row>
    <row r="862">
      <c r="A862" s="7"/>
      <c r="C862" s="8"/>
    </row>
    <row r="863">
      <c r="A863" s="7"/>
      <c r="C863" s="8"/>
    </row>
    <row r="864">
      <c r="A864" s="7"/>
      <c r="C864" s="8"/>
    </row>
    <row r="865">
      <c r="A865" s="7"/>
      <c r="C865" s="8"/>
    </row>
    <row r="866">
      <c r="A866" s="7"/>
      <c r="C866" s="8"/>
    </row>
    <row r="867">
      <c r="A867" s="7"/>
      <c r="C867" s="8"/>
    </row>
    <row r="868">
      <c r="A868" s="7"/>
      <c r="C868" s="8"/>
    </row>
    <row r="869">
      <c r="A869" s="7"/>
      <c r="C869" s="8"/>
    </row>
    <row r="870">
      <c r="A870" s="7"/>
      <c r="C870" s="8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</hyperlinks>
  <drawing r:id="rId2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71.75"/>
    <col customWidth="1" min="5" max="5" width="72.63"/>
  </cols>
  <sheetData>
    <row r="1">
      <c r="A1" s="1">
        <v>1.0</v>
      </c>
      <c r="B1" s="2" t="s">
        <v>0</v>
      </c>
      <c r="C1" s="3">
        <v>43831.0</v>
      </c>
      <c r="D1" s="4" t="s">
        <v>1</v>
      </c>
      <c r="E1" s="2" t="str">
        <f>IFERROR(__xludf.DUMMYFUNCTION("CONCATENATE(B1,REGEXREPLACE(TO_TEXT( C1),""\."",""""),D1)"),"https://bhuvan-app3.nrsc.gov.in/isroeodatadownloadutility/nices_thumb/pblh/PBLH20200101.jpg")</f>
        <v>https://bhuvan-app3.nrsc.gov.in/isroeodatadownloadutility/nices_thumb/pblh/PBLH20200101.jpg</v>
      </c>
      <c r="F1" s="5" t="str">
        <f>IFERROR(__xludf.DUMMYFUNCTION("CONCATENATE(REGEXREPLACE(TO_TEXT( C1),""\."",""""),""_"",TO_TEXT(A1),D1)"),"20200101_001.jpg")</f>
        <v>20200101_001.jpg</v>
      </c>
    </row>
    <row r="2">
      <c r="A2" s="1">
        <v>2.0</v>
      </c>
      <c r="B2" s="2" t="s">
        <v>0</v>
      </c>
      <c r="C2" s="3">
        <v>43832.0</v>
      </c>
      <c r="D2" s="4" t="s">
        <v>1</v>
      </c>
      <c r="E2" s="2" t="str">
        <f>IFERROR(__xludf.DUMMYFUNCTION("CONCATENATE(B2,REGEXREPLACE(TO_TEXT( C2),""\."",""""),D2)"),"https://bhuvan-app3.nrsc.gov.in/isroeodatadownloadutility/nices_thumb/pblh/PBLH20200102.jpg")</f>
        <v>https://bhuvan-app3.nrsc.gov.in/isroeodatadownloadutility/nices_thumb/pblh/PBLH20200102.jpg</v>
      </c>
      <c r="F2" s="5" t="str">
        <f>IFERROR(__xludf.DUMMYFUNCTION("CONCATENATE(REGEXREPLACE(TO_TEXT( C2),""\."",""""),""_"",TO_TEXT(A2),D2)"),"20200102_002.jpg")</f>
        <v>20200102_002.jpg</v>
      </c>
    </row>
    <row r="3">
      <c r="A3" s="1">
        <v>3.0</v>
      </c>
      <c r="B3" s="2" t="s">
        <v>0</v>
      </c>
      <c r="C3" s="3">
        <v>43833.0</v>
      </c>
      <c r="D3" s="4" t="s">
        <v>1</v>
      </c>
      <c r="E3" s="2" t="str">
        <f>IFERROR(__xludf.DUMMYFUNCTION("CONCATENATE(B3,REGEXREPLACE(TO_TEXT( C3),""\."",""""),D3)"),"https://bhuvan-app3.nrsc.gov.in/isroeodatadownloadutility/nices_thumb/pblh/PBLH20200103.jpg")</f>
        <v>https://bhuvan-app3.nrsc.gov.in/isroeodatadownloadutility/nices_thumb/pblh/PBLH20200103.jpg</v>
      </c>
      <c r="F3" s="5" t="str">
        <f>IFERROR(__xludf.DUMMYFUNCTION("CONCATENATE(REGEXREPLACE(TO_TEXT( C3),""\."",""""),""_"",TO_TEXT(A3),D3)"),"20200103_003.jpg")</f>
        <v>20200103_003.jpg</v>
      </c>
    </row>
    <row r="4">
      <c r="A4" s="1">
        <v>4.0</v>
      </c>
      <c r="B4" s="2" t="s">
        <v>0</v>
      </c>
      <c r="C4" s="3">
        <v>43834.0</v>
      </c>
      <c r="D4" s="4" t="s">
        <v>1</v>
      </c>
      <c r="E4" s="2" t="str">
        <f>IFERROR(__xludf.DUMMYFUNCTION("CONCATENATE(B4,REGEXREPLACE(TO_TEXT( C4),""\."",""""),D4)"),"https://bhuvan-app3.nrsc.gov.in/isroeodatadownloadutility/nices_thumb/pblh/PBLH20200104.jpg")</f>
        <v>https://bhuvan-app3.nrsc.gov.in/isroeodatadownloadutility/nices_thumb/pblh/PBLH20200104.jpg</v>
      </c>
      <c r="F4" s="5" t="str">
        <f>IFERROR(__xludf.DUMMYFUNCTION("CONCATENATE(REGEXREPLACE(TO_TEXT( C4),""\."",""""),""_"",TO_TEXT(A4),D4)"),"20200104_004.jpg")</f>
        <v>20200104_004.jpg</v>
      </c>
    </row>
    <row r="5">
      <c r="A5" s="1">
        <v>5.0</v>
      </c>
      <c r="B5" s="2" t="s">
        <v>0</v>
      </c>
      <c r="C5" s="3">
        <v>43835.0</v>
      </c>
      <c r="D5" s="4" t="s">
        <v>1</v>
      </c>
      <c r="E5" s="2" t="str">
        <f>IFERROR(__xludf.DUMMYFUNCTION("CONCATENATE(B5,REGEXREPLACE(TO_TEXT( C5),""\."",""""),D5)"),"https://bhuvan-app3.nrsc.gov.in/isroeodatadownloadutility/nices_thumb/pblh/PBLH20200105.jpg")</f>
        <v>https://bhuvan-app3.nrsc.gov.in/isroeodatadownloadutility/nices_thumb/pblh/PBLH20200105.jpg</v>
      </c>
      <c r="F5" s="5" t="str">
        <f>IFERROR(__xludf.DUMMYFUNCTION("CONCATENATE(REGEXREPLACE(TO_TEXT( C5),""\."",""""),""_"",TO_TEXT(A5),D5)"),"20200105_005.jpg")</f>
        <v>20200105_005.jpg</v>
      </c>
    </row>
    <row r="6">
      <c r="A6" s="1">
        <v>6.0</v>
      </c>
      <c r="B6" s="2" t="s">
        <v>0</v>
      </c>
      <c r="C6" s="3">
        <v>43836.0</v>
      </c>
      <c r="D6" s="4" t="s">
        <v>1</v>
      </c>
      <c r="E6" s="2" t="str">
        <f>IFERROR(__xludf.DUMMYFUNCTION("CONCATENATE(B6,REGEXREPLACE(TO_TEXT( C6),""\."",""""),D6)"),"https://bhuvan-app3.nrsc.gov.in/isroeodatadownloadutility/nices_thumb/pblh/PBLH20200106.jpg")</f>
        <v>https://bhuvan-app3.nrsc.gov.in/isroeodatadownloadutility/nices_thumb/pblh/PBLH20200106.jpg</v>
      </c>
      <c r="F6" s="5" t="str">
        <f>IFERROR(__xludf.DUMMYFUNCTION("CONCATENATE(REGEXREPLACE(TO_TEXT( C6),""\."",""""),""_"",TO_TEXT(A6),D6)"),"20200106_006.jpg")</f>
        <v>20200106_006.jpg</v>
      </c>
    </row>
    <row r="7">
      <c r="A7" s="1">
        <v>7.0</v>
      </c>
      <c r="B7" s="2" t="s">
        <v>0</v>
      </c>
      <c r="C7" s="3">
        <v>43837.0</v>
      </c>
      <c r="D7" s="4" t="s">
        <v>1</v>
      </c>
      <c r="E7" s="2" t="str">
        <f>IFERROR(__xludf.DUMMYFUNCTION("CONCATENATE(B7,REGEXREPLACE(TO_TEXT( C7),""\."",""""),D7)"),"https://bhuvan-app3.nrsc.gov.in/isroeodatadownloadutility/nices_thumb/pblh/PBLH20200107.jpg")</f>
        <v>https://bhuvan-app3.nrsc.gov.in/isroeodatadownloadutility/nices_thumb/pblh/PBLH20200107.jpg</v>
      </c>
      <c r="F7" s="5" t="str">
        <f>IFERROR(__xludf.DUMMYFUNCTION("CONCATENATE(REGEXREPLACE(TO_TEXT( C7),""\."",""""),""_"",TO_TEXT(A7),D7)"),"20200107_007.jpg")</f>
        <v>20200107_007.jpg</v>
      </c>
    </row>
    <row r="8">
      <c r="A8" s="1">
        <v>8.0</v>
      </c>
      <c r="B8" s="2" t="s">
        <v>0</v>
      </c>
      <c r="C8" s="3">
        <v>43838.0</v>
      </c>
      <c r="D8" s="4" t="s">
        <v>1</v>
      </c>
      <c r="E8" s="2" t="str">
        <f>IFERROR(__xludf.DUMMYFUNCTION("CONCATENATE(B8,REGEXREPLACE(TO_TEXT( C8),""\."",""""),D8)"),"https://bhuvan-app3.nrsc.gov.in/isroeodatadownloadutility/nices_thumb/pblh/PBLH20200108.jpg")</f>
        <v>https://bhuvan-app3.nrsc.gov.in/isroeodatadownloadutility/nices_thumb/pblh/PBLH20200108.jpg</v>
      </c>
      <c r="F8" s="5" t="str">
        <f>IFERROR(__xludf.DUMMYFUNCTION("CONCATENATE(REGEXREPLACE(TO_TEXT( C8),""\."",""""),""_"",TO_TEXT(A8),D8)"),"20200108_008.jpg")</f>
        <v>20200108_008.jpg</v>
      </c>
    </row>
    <row r="9">
      <c r="A9" s="1">
        <v>9.0</v>
      </c>
      <c r="B9" s="2" t="s">
        <v>0</v>
      </c>
      <c r="C9" s="3">
        <v>43839.0</v>
      </c>
      <c r="D9" s="4" t="s">
        <v>1</v>
      </c>
      <c r="E9" s="2" t="str">
        <f>IFERROR(__xludf.DUMMYFUNCTION("CONCATENATE(B9,REGEXREPLACE(TO_TEXT( C9),""\."",""""),D9)"),"https://bhuvan-app3.nrsc.gov.in/isroeodatadownloadutility/nices_thumb/pblh/PBLH20200109.jpg")</f>
        <v>https://bhuvan-app3.nrsc.gov.in/isroeodatadownloadutility/nices_thumb/pblh/PBLH20200109.jpg</v>
      </c>
      <c r="F9" s="5" t="str">
        <f>IFERROR(__xludf.DUMMYFUNCTION("CONCATENATE(REGEXREPLACE(TO_TEXT( C9),""\."",""""),""_"",TO_TEXT(A9),D9)"),"20200109_009.jpg")</f>
        <v>20200109_009.jpg</v>
      </c>
    </row>
    <row r="10">
      <c r="A10" s="1">
        <v>10.0</v>
      </c>
      <c r="B10" s="2" t="s">
        <v>0</v>
      </c>
      <c r="C10" s="3">
        <v>43840.0</v>
      </c>
      <c r="D10" s="4" t="s">
        <v>1</v>
      </c>
      <c r="E10" s="2" t="str">
        <f>IFERROR(__xludf.DUMMYFUNCTION("CONCATENATE(B10,REGEXREPLACE(TO_TEXT( C10),""\."",""""),D10)"),"https://bhuvan-app3.nrsc.gov.in/isroeodatadownloadutility/nices_thumb/pblh/PBLH20200110.jpg")</f>
        <v>https://bhuvan-app3.nrsc.gov.in/isroeodatadownloadutility/nices_thumb/pblh/PBLH20200110.jpg</v>
      </c>
      <c r="F10" s="5" t="str">
        <f>IFERROR(__xludf.DUMMYFUNCTION("CONCATENATE(REGEXREPLACE(TO_TEXT( C10),""\."",""""),""_"",TO_TEXT(A10),D10)"),"20200110_010.jpg")</f>
        <v>20200110_010.jpg</v>
      </c>
    </row>
    <row r="11">
      <c r="A11" s="1">
        <v>11.0</v>
      </c>
      <c r="B11" s="2" t="s">
        <v>0</v>
      </c>
      <c r="C11" s="3">
        <v>43841.0</v>
      </c>
      <c r="D11" s="4" t="s">
        <v>1</v>
      </c>
      <c r="E11" s="2" t="str">
        <f>IFERROR(__xludf.DUMMYFUNCTION("CONCATENATE(B11,REGEXREPLACE(TO_TEXT( C11),""\."",""""),D11)"),"https://bhuvan-app3.nrsc.gov.in/isroeodatadownloadutility/nices_thumb/pblh/PBLH20200111.jpg")</f>
        <v>https://bhuvan-app3.nrsc.gov.in/isroeodatadownloadutility/nices_thumb/pblh/PBLH20200111.jpg</v>
      </c>
      <c r="F11" s="5" t="str">
        <f>IFERROR(__xludf.DUMMYFUNCTION("CONCATENATE(REGEXREPLACE(TO_TEXT( C11),""\."",""""),""_"",TO_TEXT(A11),D11)"),"20200111_011.jpg")</f>
        <v>20200111_011.jpg</v>
      </c>
    </row>
    <row r="12">
      <c r="A12" s="1">
        <v>12.0</v>
      </c>
      <c r="B12" s="2" t="s">
        <v>0</v>
      </c>
      <c r="C12" s="3">
        <v>43842.0</v>
      </c>
      <c r="D12" s="4" t="s">
        <v>1</v>
      </c>
      <c r="E12" s="2" t="str">
        <f>IFERROR(__xludf.DUMMYFUNCTION("CONCATENATE(B12,REGEXREPLACE(TO_TEXT( C12),""\."",""""),D12)"),"https://bhuvan-app3.nrsc.gov.in/isroeodatadownloadutility/nices_thumb/pblh/PBLH20200112.jpg")</f>
        <v>https://bhuvan-app3.nrsc.gov.in/isroeodatadownloadutility/nices_thumb/pblh/PBLH20200112.jpg</v>
      </c>
      <c r="F12" s="5" t="str">
        <f>IFERROR(__xludf.DUMMYFUNCTION("CONCATENATE(REGEXREPLACE(TO_TEXT( C12),""\."",""""),""_"",TO_TEXT(A12),D12)"),"20200112_012.jpg")</f>
        <v>20200112_012.jpg</v>
      </c>
    </row>
    <row r="13">
      <c r="A13" s="1">
        <v>13.0</v>
      </c>
      <c r="B13" s="2" t="s">
        <v>0</v>
      </c>
      <c r="C13" s="3">
        <v>43843.0</v>
      </c>
      <c r="D13" s="4" t="s">
        <v>1</v>
      </c>
      <c r="E13" s="2" t="str">
        <f>IFERROR(__xludf.DUMMYFUNCTION("CONCATENATE(B13,REGEXREPLACE(TO_TEXT( C13),""\."",""""),D13)"),"https://bhuvan-app3.nrsc.gov.in/isroeodatadownloadutility/nices_thumb/pblh/PBLH20200113.jpg")</f>
        <v>https://bhuvan-app3.nrsc.gov.in/isroeodatadownloadutility/nices_thumb/pblh/PBLH20200113.jpg</v>
      </c>
      <c r="F13" s="5" t="str">
        <f>IFERROR(__xludf.DUMMYFUNCTION("CONCATENATE(REGEXREPLACE(TO_TEXT( C13),""\."",""""),""_"",TO_TEXT(A13),D13)"),"20200113_013.jpg")</f>
        <v>20200113_013.jpg</v>
      </c>
    </row>
    <row r="14">
      <c r="A14" s="1">
        <v>14.0</v>
      </c>
      <c r="B14" s="2" t="s">
        <v>0</v>
      </c>
      <c r="C14" s="3">
        <v>43844.0</v>
      </c>
      <c r="D14" s="4" t="s">
        <v>1</v>
      </c>
      <c r="E14" s="2" t="str">
        <f>IFERROR(__xludf.DUMMYFUNCTION("CONCATENATE(B14,REGEXREPLACE(TO_TEXT( C14),""\."",""""),D14)"),"https://bhuvan-app3.nrsc.gov.in/isroeodatadownloadutility/nices_thumb/pblh/PBLH20200114.jpg")</f>
        <v>https://bhuvan-app3.nrsc.gov.in/isroeodatadownloadutility/nices_thumb/pblh/PBLH20200114.jpg</v>
      </c>
      <c r="F14" s="5" t="str">
        <f>IFERROR(__xludf.DUMMYFUNCTION("CONCATENATE(REGEXREPLACE(TO_TEXT( C14),""\."",""""),""_"",TO_TEXT(A14),D14)"),"20200114_014.jpg")</f>
        <v>20200114_014.jpg</v>
      </c>
    </row>
    <row r="15">
      <c r="A15" s="1">
        <v>15.0</v>
      </c>
      <c r="B15" s="2" t="s">
        <v>0</v>
      </c>
      <c r="C15" s="3">
        <v>43845.0</v>
      </c>
      <c r="D15" s="4" t="s">
        <v>1</v>
      </c>
      <c r="E15" s="2" t="str">
        <f>IFERROR(__xludf.DUMMYFUNCTION("CONCATENATE(B15,REGEXREPLACE(TO_TEXT( C15),""\."",""""),D15)"),"https://bhuvan-app3.nrsc.gov.in/isroeodatadownloadutility/nices_thumb/pblh/PBLH20200115.jpg")</f>
        <v>https://bhuvan-app3.nrsc.gov.in/isroeodatadownloadutility/nices_thumb/pblh/PBLH20200115.jpg</v>
      </c>
      <c r="F15" s="5" t="str">
        <f>IFERROR(__xludf.DUMMYFUNCTION("CONCATENATE(REGEXREPLACE(TO_TEXT( C15),""\."",""""),""_"",TO_TEXT(A15),D15)"),"20200115_015.jpg")</f>
        <v>20200115_015.jpg</v>
      </c>
    </row>
    <row r="16">
      <c r="A16" s="1">
        <v>16.0</v>
      </c>
      <c r="B16" s="2" t="s">
        <v>0</v>
      </c>
      <c r="C16" s="3">
        <v>43846.0</v>
      </c>
      <c r="D16" s="4" t="s">
        <v>1</v>
      </c>
      <c r="E16" s="2" t="str">
        <f>IFERROR(__xludf.DUMMYFUNCTION("CONCATENATE(B16,REGEXREPLACE(TO_TEXT( C16),""\."",""""),D16)"),"https://bhuvan-app3.nrsc.gov.in/isroeodatadownloadutility/nices_thumb/pblh/PBLH20200116.jpg")</f>
        <v>https://bhuvan-app3.nrsc.gov.in/isroeodatadownloadutility/nices_thumb/pblh/PBLH20200116.jpg</v>
      </c>
      <c r="F16" s="5" t="str">
        <f>IFERROR(__xludf.DUMMYFUNCTION("CONCATENATE(REGEXREPLACE(TO_TEXT( C16),""\."",""""),""_"",TO_TEXT(A16),D16)"),"20200116_016.jpg")</f>
        <v>20200116_016.jpg</v>
      </c>
    </row>
    <row r="17">
      <c r="A17" s="1">
        <v>17.0</v>
      </c>
      <c r="B17" s="2" t="s">
        <v>0</v>
      </c>
      <c r="C17" s="3">
        <v>43847.0</v>
      </c>
      <c r="D17" s="4" t="s">
        <v>1</v>
      </c>
      <c r="E17" s="2" t="str">
        <f>IFERROR(__xludf.DUMMYFUNCTION("CONCATENATE(B17,REGEXREPLACE(TO_TEXT( C17),""\."",""""),D17)"),"https://bhuvan-app3.nrsc.gov.in/isroeodatadownloadutility/nices_thumb/pblh/PBLH20200117.jpg")</f>
        <v>https://bhuvan-app3.nrsc.gov.in/isroeodatadownloadutility/nices_thumb/pblh/PBLH20200117.jpg</v>
      </c>
      <c r="F17" s="5" t="str">
        <f>IFERROR(__xludf.DUMMYFUNCTION("CONCATENATE(REGEXREPLACE(TO_TEXT( C17),""\."",""""),""_"",TO_TEXT(A17),D17)"),"20200117_017.jpg")</f>
        <v>20200117_017.jpg</v>
      </c>
    </row>
    <row r="18">
      <c r="A18" s="1">
        <v>18.0</v>
      </c>
      <c r="B18" s="2" t="s">
        <v>0</v>
      </c>
      <c r="C18" s="3">
        <v>43848.0</v>
      </c>
      <c r="D18" s="4" t="s">
        <v>1</v>
      </c>
      <c r="E18" s="2" t="str">
        <f>IFERROR(__xludf.DUMMYFUNCTION("CONCATENATE(B18,REGEXREPLACE(TO_TEXT( C18),""\."",""""),D18)"),"https://bhuvan-app3.nrsc.gov.in/isroeodatadownloadutility/nices_thumb/pblh/PBLH20200118.jpg")</f>
        <v>https://bhuvan-app3.nrsc.gov.in/isroeodatadownloadutility/nices_thumb/pblh/PBLH20200118.jpg</v>
      </c>
      <c r="F18" s="5" t="str">
        <f>IFERROR(__xludf.DUMMYFUNCTION("CONCATENATE(REGEXREPLACE(TO_TEXT( C18),""\."",""""),""_"",TO_TEXT(A18),D18)"),"20200118_018.jpg")</f>
        <v>20200118_018.jpg</v>
      </c>
    </row>
    <row r="19">
      <c r="A19" s="1">
        <v>19.0</v>
      </c>
      <c r="B19" s="2" t="s">
        <v>0</v>
      </c>
      <c r="C19" s="3">
        <v>43849.0</v>
      </c>
      <c r="D19" s="4" t="s">
        <v>1</v>
      </c>
      <c r="E19" s="2" t="str">
        <f>IFERROR(__xludf.DUMMYFUNCTION("CONCATENATE(B19,REGEXREPLACE(TO_TEXT( C19),""\."",""""),D19)"),"https://bhuvan-app3.nrsc.gov.in/isroeodatadownloadutility/nices_thumb/pblh/PBLH20200119.jpg")</f>
        <v>https://bhuvan-app3.nrsc.gov.in/isroeodatadownloadutility/nices_thumb/pblh/PBLH20200119.jpg</v>
      </c>
      <c r="F19" s="5" t="str">
        <f>IFERROR(__xludf.DUMMYFUNCTION("CONCATENATE(REGEXREPLACE(TO_TEXT( C19),""\."",""""),""_"",TO_TEXT(A19),D19)"),"20200119_019.jpg")</f>
        <v>20200119_019.jpg</v>
      </c>
    </row>
    <row r="20">
      <c r="A20" s="1">
        <v>20.0</v>
      </c>
      <c r="B20" s="2" t="s">
        <v>0</v>
      </c>
      <c r="C20" s="3">
        <v>43850.0</v>
      </c>
      <c r="D20" s="4" t="s">
        <v>1</v>
      </c>
      <c r="E20" s="2" t="str">
        <f>IFERROR(__xludf.DUMMYFUNCTION("CONCATENATE(B20,REGEXREPLACE(TO_TEXT( C20),""\."",""""),D20)"),"https://bhuvan-app3.nrsc.gov.in/isroeodatadownloadutility/nices_thumb/pblh/PBLH20200120.jpg")</f>
        <v>https://bhuvan-app3.nrsc.gov.in/isroeodatadownloadutility/nices_thumb/pblh/PBLH20200120.jpg</v>
      </c>
      <c r="F20" s="5" t="str">
        <f>IFERROR(__xludf.DUMMYFUNCTION("CONCATENATE(REGEXREPLACE(TO_TEXT( C20),""\."",""""),""_"",TO_TEXT(A20),D20)"),"20200120_020.jpg")</f>
        <v>20200120_020.jpg</v>
      </c>
    </row>
    <row r="21">
      <c r="A21" s="1">
        <v>21.0</v>
      </c>
      <c r="B21" s="2" t="s">
        <v>0</v>
      </c>
      <c r="C21" s="3">
        <v>43851.0</v>
      </c>
      <c r="D21" s="4" t="s">
        <v>1</v>
      </c>
      <c r="E21" s="2" t="str">
        <f>IFERROR(__xludf.DUMMYFUNCTION("CONCATENATE(B21,REGEXREPLACE(TO_TEXT( C21),""\."",""""),D21)"),"https://bhuvan-app3.nrsc.gov.in/isroeodatadownloadutility/nices_thumb/pblh/PBLH20200121.jpg")</f>
        <v>https://bhuvan-app3.nrsc.gov.in/isroeodatadownloadutility/nices_thumb/pblh/PBLH20200121.jpg</v>
      </c>
      <c r="F21" s="5" t="str">
        <f>IFERROR(__xludf.DUMMYFUNCTION("CONCATENATE(REGEXREPLACE(TO_TEXT( C21),""\."",""""),""_"",TO_TEXT(A21),D21)"),"20200121_021.jpg")</f>
        <v>20200121_021.jpg</v>
      </c>
    </row>
    <row r="22">
      <c r="A22" s="1">
        <v>22.0</v>
      </c>
      <c r="B22" s="2" t="s">
        <v>0</v>
      </c>
      <c r="C22" s="3">
        <v>43852.0</v>
      </c>
      <c r="D22" s="4" t="s">
        <v>1</v>
      </c>
      <c r="E22" s="2" t="str">
        <f>IFERROR(__xludf.DUMMYFUNCTION("CONCATENATE(B22,REGEXREPLACE(TO_TEXT( C22),""\."",""""),D22)"),"https://bhuvan-app3.nrsc.gov.in/isroeodatadownloadutility/nices_thumb/pblh/PBLH20200122.jpg")</f>
        <v>https://bhuvan-app3.nrsc.gov.in/isroeodatadownloadutility/nices_thumb/pblh/PBLH20200122.jpg</v>
      </c>
      <c r="F22" s="5" t="str">
        <f>IFERROR(__xludf.DUMMYFUNCTION("CONCATENATE(REGEXREPLACE(TO_TEXT( C22),""\."",""""),""_"",TO_TEXT(A22),D22)"),"20200122_022.jpg")</f>
        <v>20200122_022.jpg</v>
      </c>
    </row>
    <row r="23">
      <c r="A23" s="1">
        <v>23.0</v>
      </c>
      <c r="B23" s="2" t="s">
        <v>0</v>
      </c>
      <c r="C23" s="3">
        <v>43853.0</v>
      </c>
      <c r="D23" s="4" t="s">
        <v>1</v>
      </c>
      <c r="E23" s="2" t="str">
        <f>IFERROR(__xludf.DUMMYFUNCTION("CONCATENATE(B23,REGEXREPLACE(TO_TEXT( C23),""\."",""""),D23)"),"https://bhuvan-app3.nrsc.gov.in/isroeodatadownloadutility/nices_thumb/pblh/PBLH20200123.jpg")</f>
        <v>https://bhuvan-app3.nrsc.gov.in/isroeodatadownloadutility/nices_thumb/pblh/PBLH20200123.jpg</v>
      </c>
      <c r="F23" s="5" t="str">
        <f>IFERROR(__xludf.DUMMYFUNCTION("CONCATENATE(REGEXREPLACE(TO_TEXT( C23),""\."",""""),""_"",TO_TEXT(A23),D23)"),"20200123_023.jpg")</f>
        <v>20200123_023.jpg</v>
      </c>
    </row>
    <row r="24">
      <c r="A24" s="1">
        <v>24.0</v>
      </c>
      <c r="B24" s="2" t="s">
        <v>0</v>
      </c>
      <c r="C24" s="3">
        <v>43854.0</v>
      </c>
      <c r="D24" s="4" t="s">
        <v>1</v>
      </c>
      <c r="E24" s="2" t="str">
        <f>IFERROR(__xludf.DUMMYFUNCTION("CONCATENATE(B24,REGEXREPLACE(TO_TEXT( C24),""\."",""""),D24)"),"https://bhuvan-app3.nrsc.gov.in/isroeodatadownloadutility/nices_thumb/pblh/PBLH20200124.jpg")</f>
        <v>https://bhuvan-app3.nrsc.gov.in/isroeodatadownloadutility/nices_thumb/pblh/PBLH20200124.jpg</v>
      </c>
      <c r="F24" s="5" t="str">
        <f>IFERROR(__xludf.DUMMYFUNCTION("CONCATENATE(REGEXREPLACE(TO_TEXT( C24),""\."",""""),""_"",TO_TEXT(A24),D24)"),"20200124_024.jpg")</f>
        <v>20200124_024.jpg</v>
      </c>
    </row>
    <row r="25">
      <c r="A25" s="1">
        <v>25.0</v>
      </c>
      <c r="B25" s="2" t="s">
        <v>0</v>
      </c>
      <c r="C25" s="3">
        <v>43855.0</v>
      </c>
      <c r="D25" s="4" t="s">
        <v>1</v>
      </c>
      <c r="E25" s="2" t="str">
        <f>IFERROR(__xludf.DUMMYFUNCTION("CONCATENATE(B25,REGEXREPLACE(TO_TEXT( C25),""\."",""""),D25)"),"https://bhuvan-app3.nrsc.gov.in/isroeodatadownloadutility/nices_thumb/pblh/PBLH20200125.jpg")</f>
        <v>https://bhuvan-app3.nrsc.gov.in/isroeodatadownloadutility/nices_thumb/pblh/PBLH20200125.jpg</v>
      </c>
      <c r="F25" s="5" t="str">
        <f>IFERROR(__xludf.DUMMYFUNCTION("CONCATENATE(REGEXREPLACE(TO_TEXT( C25),""\."",""""),""_"",TO_TEXT(A25),D25)"),"20200125_025.jpg")</f>
        <v>20200125_025.jpg</v>
      </c>
    </row>
    <row r="26">
      <c r="A26" s="1">
        <v>26.0</v>
      </c>
      <c r="B26" s="2" t="s">
        <v>0</v>
      </c>
      <c r="C26" s="3">
        <v>43856.0</v>
      </c>
      <c r="D26" s="4" t="s">
        <v>1</v>
      </c>
      <c r="E26" s="2" t="str">
        <f>IFERROR(__xludf.DUMMYFUNCTION("CONCATENATE(B26,REGEXREPLACE(TO_TEXT( C26),""\."",""""),D26)"),"https://bhuvan-app3.nrsc.gov.in/isroeodatadownloadutility/nices_thumb/pblh/PBLH20200126.jpg")</f>
        <v>https://bhuvan-app3.nrsc.gov.in/isroeodatadownloadutility/nices_thumb/pblh/PBLH20200126.jpg</v>
      </c>
      <c r="F26" s="5" t="str">
        <f>IFERROR(__xludf.DUMMYFUNCTION("CONCATENATE(REGEXREPLACE(TO_TEXT( C26),""\."",""""),""_"",TO_TEXT(A26),D26)"),"20200126_026.jpg")</f>
        <v>20200126_026.jpg</v>
      </c>
    </row>
    <row r="27">
      <c r="A27" s="1">
        <v>27.0</v>
      </c>
      <c r="B27" s="2" t="s">
        <v>0</v>
      </c>
      <c r="C27" s="3">
        <v>43857.0</v>
      </c>
      <c r="D27" s="4" t="s">
        <v>1</v>
      </c>
      <c r="E27" s="2" t="str">
        <f>IFERROR(__xludf.DUMMYFUNCTION("CONCATENATE(B27,REGEXREPLACE(TO_TEXT( C27),""\."",""""),D27)"),"https://bhuvan-app3.nrsc.gov.in/isroeodatadownloadutility/nices_thumb/pblh/PBLH20200127.jpg")</f>
        <v>https://bhuvan-app3.nrsc.gov.in/isroeodatadownloadutility/nices_thumb/pblh/PBLH20200127.jpg</v>
      </c>
      <c r="F27" s="5" t="str">
        <f>IFERROR(__xludf.DUMMYFUNCTION("CONCATENATE(REGEXREPLACE(TO_TEXT( C27),""\."",""""),""_"",TO_TEXT(A27),D27)"),"20200127_027.jpg")</f>
        <v>20200127_027.jpg</v>
      </c>
    </row>
    <row r="28">
      <c r="A28" s="1">
        <v>28.0</v>
      </c>
      <c r="B28" s="2" t="s">
        <v>0</v>
      </c>
      <c r="C28" s="3">
        <v>43858.0</v>
      </c>
      <c r="D28" s="4" t="s">
        <v>1</v>
      </c>
      <c r="E28" s="2" t="str">
        <f>IFERROR(__xludf.DUMMYFUNCTION("CONCATENATE(B28,REGEXREPLACE(TO_TEXT( C28),""\."",""""),D28)"),"https://bhuvan-app3.nrsc.gov.in/isroeodatadownloadutility/nices_thumb/pblh/PBLH20200128.jpg")</f>
        <v>https://bhuvan-app3.nrsc.gov.in/isroeodatadownloadutility/nices_thumb/pblh/PBLH20200128.jpg</v>
      </c>
      <c r="F28" s="5" t="str">
        <f>IFERROR(__xludf.DUMMYFUNCTION("CONCATENATE(REGEXREPLACE(TO_TEXT( C28),""\."",""""),""_"",TO_TEXT(A28),D28)"),"20200128_028.jpg")</f>
        <v>20200128_028.jpg</v>
      </c>
    </row>
    <row r="29">
      <c r="A29" s="1">
        <v>29.0</v>
      </c>
      <c r="B29" s="2" t="s">
        <v>0</v>
      </c>
      <c r="C29" s="3">
        <v>43859.0</v>
      </c>
      <c r="D29" s="4" t="s">
        <v>1</v>
      </c>
      <c r="E29" s="2" t="str">
        <f>IFERROR(__xludf.DUMMYFUNCTION("CONCATENATE(B29,REGEXREPLACE(TO_TEXT( C29),""\."",""""),D29)"),"https://bhuvan-app3.nrsc.gov.in/isroeodatadownloadutility/nices_thumb/pblh/PBLH20200129.jpg")</f>
        <v>https://bhuvan-app3.nrsc.gov.in/isroeodatadownloadutility/nices_thumb/pblh/PBLH20200129.jpg</v>
      </c>
      <c r="F29" s="5" t="str">
        <f>IFERROR(__xludf.DUMMYFUNCTION("CONCATENATE(REGEXREPLACE(TO_TEXT( C29),""\."",""""),""_"",TO_TEXT(A29),D29)"),"20200129_029.jpg")</f>
        <v>20200129_029.jpg</v>
      </c>
    </row>
    <row r="30">
      <c r="A30" s="1">
        <v>30.0</v>
      </c>
      <c r="B30" s="2" t="s">
        <v>0</v>
      </c>
      <c r="C30" s="3">
        <v>43860.0</v>
      </c>
      <c r="D30" s="4" t="s">
        <v>1</v>
      </c>
      <c r="E30" s="2" t="str">
        <f>IFERROR(__xludf.DUMMYFUNCTION("CONCATENATE(B30,REGEXREPLACE(TO_TEXT( C30),""\."",""""),D30)"),"https://bhuvan-app3.nrsc.gov.in/isroeodatadownloadutility/nices_thumb/pblh/PBLH20200130.jpg")</f>
        <v>https://bhuvan-app3.nrsc.gov.in/isroeodatadownloadutility/nices_thumb/pblh/PBLH20200130.jpg</v>
      </c>
      <c r="F30" s="5" t="str">
        <f>IFERROR(__xludf.DUMMYFUNCTION("CONCATENATE(REGEXREPLACE(TO_TEXT( C30),""\."",""""),""_"",TO_TEXT(A30),D30)"),"20200130_030.jpg")</f>
        <v>20200130_030.jpg</v>
      </c>
    </row>
    <row r="31">
      <c r="A31" s="1">
        <v>31.0</v>
      </c>
      <c r="B31" s="2" t="s">
        <v>0</v>
      </c>
      <c r="C31" s="3">
        <v>43861.0</v>
      </c>
      <c r="D31" s="4" t="s">
        <v>1</v>
      </c>
      <c r="E31" s="2" t="str">
        <f>IFERROR(__xludf.DUMMYFUNCTION("CONCATENATE(B31,REGEXREPLACE(TO_TEXT( C31),""\."",""""),D31)"),"https://bhuvan-app3.nrsc.gov.in/isroeodatadownloadutility/nices_thumb/pblh/PBLH20200131.jpg")</f>
        <v>https://bhuvan-app3.nrsc.gov.in/isroeodatadownloadutility/nices_thumb/pblh/PBLH20200131.jpg</v>
      </c>
      <c r="F31" s="5" t="str">
        <f>IFERROR(__xludf.DUMMYFUNCTION("CONCATENATE(REGEXREPLACE(TO_TEXT( C31),""\."",""""),""_"",TO_TEXT(A31),D31)"),"20200131_031.jpg")</f>
        <v>20200131_031.jpg</v>
      </c>
    </row>
    <row r="32">
      <c r="A32" s="1">
        <v>32.0</v>
      </c>
      <c r="B32" s="2" t="s">
        <v>0</v>
      </c>
      <c r="C32" s="3">
        <v>43862.0</v>
      </c>
      <c r="D32" s="4" t="s">
        <v>1</v>
      </c>
      <c r="E32" s="2" t="str">
        <f>IFERROR(__xludf.DUMMYFUNCTION("CONCATENATE(B32,REGEXREPLACE(TO_TEXT( C32),""\."",""""),D32)"),"https://bhuvan-app3.nrsc.gov.in/isroeodatadownloadutility/nices_thumb/pblh/PBLH20200201.jpg")</f>
        <v>https://bhuvan-app3.nrsc.gov.in/isroeodatadownloadutility/nices_thumb/pblh/PBLH20200201.jpg</v>
      </c>
      <c r="F32" s="5" t="str">
        <f>IFERROR(__xludf.DUMMYFUNCTION("CONCATENATE(REGEXREPLACE(TO_TEXT( C32),""\."",""""),""_"",TO_TEXT(A32),D32)"),"20200201_032.jpg")</f>
        <v>20200201_032.jpg</v>
      </c>
    </row>
    <row r="33">
      <c r="A33" s="1">
        <v>33.0</v>
      </c>
      <c r="B33" s="2" t="s">
        <v>0</v>
      </c>
      <c r="C33" s="3">
        <v>43863.0</v>
      </c>
      <c r="D33" s="4" t="s">
        <v>1</v>
      </c>
      <c r="E33" s="2" t="str">
        <f>IFERROR(__xludf.DUMMYFUNCTION("CONCATENATE(B33,REGEXREPLACE(TO_TEXT( C33),""\."",""""),D33)"),"https://bhuvan-app3.nrsc.gov.in/isroeodatadownloadutility/nices_thumb/pblh/PBLH20200202.jpg")</f>
        <v>https://bhuvan-app3.nrsc.gov.in/isroeodatadownloadutility/nices_thumb/pblh/PBLH20200202.jpg</v>
      </c>
      <c r="F33" s="5" t="str">
        <f>IFERROR(__xludf.DUMMYFUNCTION("CONCATENATE(REGEXREPLACE(TO_TEXT( C33),""\."",""""),""_"",TO_TEXT(A33),D33)"),"20200202_033.jpg")</f>
        <v>20200202_033.jpg</v>
      </c>
    </row>
    <row r="34">
      <c r="A34" s="1">
        <v>34.0</v>
      </c>
      <c r="B34" s="2" t="s">
        <v>0</v>
      </c>
      <c r="C34" s="3">
        <v>43864.0</v>
      </c>
      <c r="D34" s="4" t="s">
        <v>1</v>
      </c>
      <c r="E34" s="2" t="str">
        <f>IFERROR(__xludf.DUMMYFUNCTION("CONCATENATE(B34,REGEXREPLACE(TO_TEXT( C34),""\."",""""),D34)"),"https://bhuvan-app3.nrsc.gov.in/isroeodatadownloadutility/nices_thumb/pblh/PBLH20200203.jpg")</f>
        <v>https://bhuvan-app3.nrsc.gov.in/isroeodatadownloadutility/nices_thumb/pblh/PBLH20200203.jpg</v>
      </c>
      <c r="F34" s="5" t="str">
        <f>IFERROR(__xludf.DUMMYFUNCTION("CONCATENATE(REGEXREPLACE(TO_TEXT( C34),""\."",""""),""_"",TO_TEXT(A34),D34)"),"20200203_034.jpg")</f>
        <v>20200203_034.jpg</v>
      </c>
    </row>
    <row r="35">
      <c r="A35" s="1">
        <v>35.0</v>
      </c>
      <c r="B35" s="2" t="s">
        <v>0</v>
      </c>
      <c r="C35" s="3">
        <v>43865.0</v>
      </c>
      <c r="D35" s="4" t="s">
        <v>1</v>
      </c>
      <c r="E35" s="2" t="str">
        <f>IFERROR(__xludf.DUMMYFUNCTION("CONCATENATE(B35,REGEXREPLACE(TO_TEXT( C35),""\."",""""),D35)"),"https://bhuvan-app3.nrsc.gov.in/isroeodatadownloadutility/nices_thumb/pblh/PBLH20200204.jpg")</f>
        <v>https://bhuvan-app3.nrsc.gov.in/isroeodatadownloadutility/nices_thumb/pblh/PBLH20200204.jpg</v>
      </c>
      <c r="F35" s="5" t="str">
        <f>IFERROR(__xludf.DUMMYFUNCTION("CONCATENATE(REGEXREPLACE(TO_TEXT( C35),""\."",""""),""_"",TO_TEXT(A35),D35)"),"20200204_035.jpg")</f>
        <v>20200204_035.jpg</v>
      </c>
    </row>
    <row r="36">
      <c r="A36" s="1">
        <v>36.0</v>
      </c>
      <c r="B36" s="2" t="s">
        <v>0</v>
      </c>
      <c r="C36" s="3">
        <v>43866.0</v>
      </c>
      <c r="D36" s="4" t="s">
        <v>1</v>
      </c>
      <c r="E36" s="2" t="str">
        <f>IFERROR(__xludf.DUMMYFUNCTION("CONCATENATE(B36,REGEXREPLACE(TO_TEXT( C36),""\."",""""),D36)"),"https://bhuvan-app3.nrsc.gov.in/isroeodatadownloadutility/nices_thumb/pblh/PBLH20200205.jpg")</f>
        <v>https://bhuvan-app3.nrsc.gov.in/isroeodatadownloadutility/nices_thumb/pblh/PBLH20200205.jpg</v>
      </c>
      <c r="F36" s="5" t="str">
        <f>IFERROR(__xludf.DUMMYFUNCTION("CONCATENATE(REGEXREPLACE(TO_TEXT( C36),""\."",""""),""_"",TO_TEXT(A36),D36)"),"20200205_036.jpg")</f>
        <v>20200205_036.jpg</v>
      </c>
    </row>
    <row r="37">
      <c r="A37" s="1">
        <v>37.0</v>
      </c>
      <c r="B37" s="2" t="s">
        <v>0</v>
      </c>
      <c r="C37" s="3">
        <v>43867.0</v>
      </c>
      <c r="D37" s="4" t="s">
        <v>1</v>
      </c>
      <c r="E37" s="2" t="str">
        <f>IFERROR(__xludf.DUMMYFUNCTION("CONCATENATE(B37,REGEXREPLACE(TO_TEXT( C37),""\."",""""),D37)"),"https://bhuvan-app3.nrsc.gov.in/isroeodatadownloadutility/nices_thumb/pblh/PBLH20200206.jpg")</f>
        <v>https://bhuvan-app3.nrsc.gov.in/isroeodatadownloadutility/nices_thumb/pblh/PBLH20200206.jpg</v>
      </c>
      <c r="F37" s="5" t="str">
        <f>IFERROR(__xludf.DUMMYFUNCTION("CONCATENATE(REGEXREPLACE(TO_TEXT( C37),""\."",""""),""_"",TO_TEXT(A37),D37)"),"20200206_037.jpg")</f>
        <v>20200206_037.jpg</v>
      </c>
    </row>
    <row r="38">
      <c r="A38" s="1">
        <v>38.0</v>
      </c>
      <c r="B38" s="2" t="s">
        <v>0</v>
      </c>
      <c r="C38" s="3">
        <v>43868.0</v>
      </c>
      <c r="D38" s="4" t="s">
        <v>1</v>
      </c>
      <c r="E38" s="2" t="str">
        <f>IFERROR(__xludf.DUMMYFUNCTION("CONCATENATE(B38,REGEXREPLACE(TO_TEXT( C38),""\."",""""),D38)"),"https://bhuvan-app3.nrsc.gov.in/isroeodatadownloadutility/nices_thumb/pblh/PBLH20200207.jpg")</f>
        <v>https://bhuvan-app3.nrsc.gov.in/isroeodatadownloadutility/nices_thumb/pblh/PBLH20200207.jpg</v>
      </c>
      <c r="F38" s="5" t="str">
        <f>IFERROR(__xludf.DUMMYFUNCTION("CONCATENATE(REGEXREPLACE(TO_TEXT( C38),""\."",""""),""_"",TO_TEXT(A38),D38)"),"20200207_038.jpg")</f>
        <v>20200207_038.jpg</v>
      </c>
    </row>
    <row r="39">
      <c r="A39" s="1">
        <v>39.0</v>
      </c>
      <c r="B39" s="2" t="s">
        <v>0</v>
      </c>
      <c r="C39" s="3">
        <v>43869.0</v>
      </c>
      <c r="D39" s="4" t="s">
        <v>1</v>
      </c>
      <c r="E39" s="2" t="str">
        <f>IFERROR(__xludf.DUMMYFUNCTION("CONCATENATE(B39,REGEXREPLACE(TO_TEXT( C39),""\."",""""),D39)"),"https://bhuvan-app3.nrsc.gov.in/isroeodatadownloadutility/nices_thumb/pblh/PBLH20200208.jpg")</f>
        <v>https://bhuvan-app3.nrsc.gov.in/isroeodatadownloadutility/nices_thumb/pblh/PBLH20200208.jpg</v>
      </c>
      <c r="F39" s="5" t="str">
        <f>IFERROR(__xludf.DUMMYFUNCTION("CONCATENATE(REGEXREPLACE(TO_TEXT( C39),""\."",""""),""_"",TO_TEXT(A39),D39)"),"20200208_039.jpg")</f>
        <v>20200208_039.jpg</v>
      </c>
    </row>
    <row r="40">
      <c r="A40" s="1">
        <v>40.0</v>
      </c>
      <c r="B40" s="2" t="s">
        <v>0</v>
      </c>
      <c r="C40" s="3">
        <v>43870.0</v>
      </c>
      <c r="D40" s="4" t="s">
        <v>1</v>
      </c>
      <c r="E40" s="2" t="str">
        <f>IFERROR(__xludf.DUMMYFUNCTION("CONCATENATE(B40,REGEXREPLACE(TO_TEXT( C40),""\."",""""),D40)"),"https://bhuvan-app3.nrsc.gov.in/isroeodatadownloadutility/nices_thumb/pblh/PBLH20200209.jpg")</f>
        <v>https://bhuvan-app3.nrsc.gov.in/isroeodatadownloadutility/nices_thumb/pblh/PBLH20200209.jpg</v>
      </c>
      <c r="F40" s="5" t="str">
        <f>IFERROR(__xludf.DUMMYFUNCTION("CONCATENATE(REGEXREPLACE(TO_TEXT( C40),""\."",""""),""_"",TO_TEXT(A40),D40)"),"20200209_040.jpg")</f>
        <v>20200209_040.jpg</v>
      </c>
    </row>
    <row r="41">
      <c r="A41" s="1">
        <v>41.0</v>
      </c>
      <c r="B41" s="2" t="s">
        <v>0</v>
      </c>
      <c r="C41" s="3">
        <v>43871.0</v>
      </c>
      <c r="D41" s="4" t="s">
        <v>1</v>
      </c>
      <c r="E41" s="2" t="str">
        <f>IFERROR(__xludf.DUMMYFUNCTION("CONCATENATE(B41,REGEXREPLACE(TO_TEXT( C41),""\."",""""),D41)"),"https://bhuvan-app3.nrsc.gov.in/isroeodatadownloadutility/nices_thumb/pblh/PBLH20200210.jpg")</f>
        <v>https://bhuvan-app3.nrsc.gov.in/isroeodatadownloadutility/nices_thumb/pblh/PBLH20200210.jpg</v>
      </c>
      <c r="F41" s="5" t="str">
        <f>IFERROR(__xludf.DUMMYFUNCTION("CONCATENATE(REGEXREPLACE(TO_TEXT( C41),""\."",""""),""_"",TO_TEXT(A41),D41)"),"20200210_041.jpg")</f>
        <v>20200210_041.jpg</v>
      </c>
    </row>
    <row r="42">
      <c r="A42" s="1">
        <v>42.0</v>
      </c>
      <c r="B42" s="2" t="s">
        <v>0</v>
      </c>
      <c r="C42" s="3">
        <v>43872.0</v>
      </c>
      <c r="D42" s="4" t="s">
        <v>1</v>
      </c>
      <c r="E42" s="2" t="str">
        <f>IFERROR(__xludf.DUMMYFUNCTION("CONCATENATE(B42,REGEXREPLACE(TO_TEXT( C42),""\."",""""),D42)"),"https://bhuvan-app3.nrsc.gov.in/isroeodatadownloadutility/nices_thumb/pblh/PBLH20200211.jpg")</f>
        <v>https://bhuvan-app3.nrsc.gov.in/isroeodatadownloadutility/nices_thumb/pblh/PBLH20200211.jpg</v>
      </c>
      <c r="F42" s="5" t="str">
        <f>IFERROR(__xludf.DUMMYFUNCTION("CONCATENATE(REGEXREPLACE(TO_TEXT( C42),""\."",""""),""_"",TO_TEXT(A42),D42)"),"20200211_042.jpg")</f>
        <v>20200211_042.jpg</v>
      </c>
    </row>
    <row r="43">
      <c r="A43" s="1">
        <v>43.0</v>
      </c>
      <c r="B43" s="2" t="s">
        <v>0</v>
      </c>
      <c r="C43" s="3">
        <v>43873.0</v>
      </c>
      <c r="D43" s="4" t="s">
        <v>1</v>
      </c>
      <c r="E43" s="2" t="str">
        <f>IFERROR(__xludf.DUMMYFUNCTION("CONCATENATE(B43,REGEXREPLACE(TO_TEXT( C43),""\."",""""),D43)"),"https://bhuvan-app3.nrsc.gov.in/isroeodatadownloadutility/nices_thumb/pblh/PBLH20200212.jpg")</f>
        <v>https://bhuvan-app3.nrsc.gov.in/isroeodatadownloadutility/nices_thumb/pblh/PBLH20200212.jpg</v>
      </c>
      <c r="F43" s="5" t="str">
        <f>IFERROR(__xludf.DUMMYFUNCTION("CONCATENATE(REGEXREPLACE(TO_TEXT( C43),""\."",""""),""_"",TO_TEXT(A43),D43)"),"20200212_043.jpg")</f>
        <v>20200212_043.jpg</v>
      </c>
    </row>
    <row r="44">
      <c r="A44" s="1">
        <v>44.0</v>
      </c>
      <c r="B44" s="2" t="s">
        <v>0</v>
      </c>
      <c r="C44" s="3">
        <v>43874.0</v>
      </c>
      <c r="D44" s="4" t="s">
        <v>1</v>
      </c>
      <c r="E44" s="2" t="str">
        <f>IFERROR(__xludf.DUMMYFUNCTION("CONCATENATE(B44,REGEXREPLACE(TO_TEXT( C44),""\."",""""),D44)"),"https://bhuvan-app3.nrsc.gov.in/isroeodatadownloadutility/nices_thumb/pblh/PBLH20200213.jpg")</f>
        <v>https://bhuvan-app3.nrsc.gov.in/isroeodatadownloadutility/nices_thumb/pblh/PBLH20200213.jpg</v>
      </c>
      <c r="F44" s="5" t="str">
        <f>IFERROR(__xludf.DUMMYFUNCTION("CONCATENATE(REGEXREPLACE(TO_TEXT( C44),""\."",""""),""_"",TO_TEXT(A44),D44)"),"20200213_044.jpg")</f>
        <v>20200213_044.jpg</v>
      </c>
    </row>
    <row r="45">
      <c r="A45" s="1">
        <v>45.0</v>
      </c>
      <c r="B45" s="2" t="s">
        <v>0</v>
      </c>
      <c r="C45" s="3">
        <v>43875.0</v>
      </c>
      <c r="D45" s="4" t="s">
        <v>1</v>
      </c>
      <c r="E45" s="2" t="str">
        <f>IFERROR(__xludf.DUMMYFUNCTION("CONCATENATE(B45,REGEXREPLACE(TO_TEXT( C45),""\."",""""),D45)"),"https://bhuvan-app3.nrsc.gov.in/isroeodatadownloadutility/nices_thumb/pblh/PBLH20200214.jpg")</f>
        <v>https://bhuvan-app3.nrsc.gov.in/isroeodatadownloadutility/nices_thumb/pblh/PBLH20200214.jpg</v>
      </c>
      <c r="F45" s="5" t="str">
        <f>IFERROR(__xludf.DUMMYFUNCTION("CONCATENATE(REGEXREPLACE(TO_TEXT( C45),""\."",""""),""_"",TO_TEXT(A45),D45)"),"20200214_045.jpg")</f>
        <v>20200214_045.jpg</v>
      </c>
    </row>
    <row r="46">
      <c r="A46" s="1">
        <v>46.0</v>
      </c>
      <c r="B46" s="2" t="s">
        <v>0</v>
      </c>
      <c r="C46" s="3">
        <v>43876.0</v>
      </c>
      <c r="D46" s="4" t="s">
        <v>1</v>
      </c>
      <c r="E46" s="2" t="str">
        <f>IFERROR(__xludf.DUMMYFUNCTION("CONCATENATE(B46,REGEXREPLACE(TO_TEXT( C46),""\."",""""),D46)"),"https://bhuvan-app3.nrsc.gov.in/isroeodatadownloadutility/nices_thumb/pblh/PBLH20200215.jpg")</f>
        <v>https://bhuvan-app3.nrsc.gov.in/isroeodatadownloadutility/nices_thumb/pblh/PBLH20200215.jpg</v>
      </c>
      <c r="F46" s="5" t="str">
        <f>IFERROR(__xludf.DUMMYFUNCTION("CONCATENATE(REGEXREPLACE(TO_TEXT( C46),""\."",""""),""_"",TO_TEXT(A46),D46)"),"20200215_046.jpg")</f>
        <v>20200215_046.jpg</v>
      </c>
    </row>
    <row r="47">
      <c r="A47" s="1">
        <v>47.0</v>
      </c>
      <c r="B47" s="2" t="s">
        <v>0</v>
      </c>
      <c r="C47" s="3">
        <v>43877.0</v>
      </c>
      <c r="D47" s="4" t="s">
        <v>1</v>
      </c>
      <c r="E47" s="2" t="str">
        <f>IFERROR(__xludf.DUMMYFUNCTION("CONCATENATE(B47,REGEXREPLACE(TO_TEXT( C47),""\."",""""),D47)"),"https://bhuvan-app3.nrsc.gov.in/isroeodatadownloadutility/nices_thumb/pblh/PBLH20200216.jpg")</f>
        <v>https://bhuvan-app3.nrsc.gov.in/isroeodatadownloadutility/nices_thumb/pblh/PBLH20200216.jpg</v>
      </c>
      <c r="F47" s="5" t="str">
        <f>IFERROR(__xludf.DUMMYFUNCTION("CONCATENATE(REGEXREPLACE(TO_TEXT( C47),""\."",""""),""_"",TO_TEXT(A47),D47)"),"20200216_047.jpg")</f>
        <v>20200216_047.jpg</v>
      </c>
    </row>
    <row r="48">
      <c r="A48" s="1">
        <v>48.0</v>
      </c>
      <c r="B48" s="2" t="s">
        <v>0</v>
      </c>
      <c r="C48" s="3">
        <v>43878.0</v>
      </c>
      <c r="D48" s="4" t="s">
        <v>1</v>
      </c>
      <c r="E48" s="2" t="str">
        <f>IFERROR(__xludf.DUMMYFUNCTION("CONCATENATE(B48,REGEXREPLACE(TO_TEXT( C48),""\."",""""),D48)"),"https://bhuvan-app3.nrsc.gov.in/isroeodatadownloadutility/nices_thumb/pblh/PBLH20200217.jpg")</f>
        <v>https://bhuvan-app3.nrsc.gov.in/isroeodatadownloadutility/nices_thumb/pblh/PBLH20200217.jpg</v>
      </c>
      <c r="F48" s="5" t="str">
        <f>IFERROR(__xludf.DUMMYFUNCTION("CONCATENATE(REGEXREPLACE(TO_TEXT( C48),""\."",""""),""_"",TO_TEXT(A48),D48)"),"20200217_048.jpg")</f>
        <v>20200217_048.jpg</v>
      </c>
    </row>
    <row r="49">
      <c r="A49" s="1">
        <v>49.0</v>
      </c>
      <c r="B49" s="2" t="s">
        <v>0</v>
      </c>
      <c r="C49" s="3">
        <v>43879.0</v>
      </c>
      <c r="D49" s="4" t="s">
        <v>1</v>
      </c>
      <c r="E49" s="2" t="str">
        <f>IFERROR(__xludf.DUMMYFUNCTION("CONCATENATE(B49,REGEXREPLACE(TO_TEXT( C49),""\."",""""),D49)"),"https://bhuvan-app3.nrsc.gov.in/isroeodatadownloadutility/nices_thumb/pblh/PBLH20200218.jpg")</f>
        <v>https://bhuvan-app3.nrsc.gov.in/isroeodatadownloadutility/nices_thumb/pblh/PBLH20200218.jpg</v>
      </c>
      <c r="F49" s="5" t="str">
        <f>IFERROR(__xludf.DUMMYFUNCTION("CONCATENATE(REGEXREPLACE(TO_TEXT( C49),""\."",""""),""_"",TO_TEXT(A49),D49)"),"20200218_049.jpg")</f>
        <v>20200218_049.jpg</v>
      </c>
    </row>
    <row r="50">
      <c r="A50" s="1">
        <v>50.0</v>
      </c>
      <c r="B50" s="2" t="s">
        <v>0</v>
      </c>
      <c r="C50" s="3">
        <v>43880.0</v>
      </c>
      <c r="D50" s="4" t="s">
        <v>1</v>
      </c>
      <c r="E50" s="2" t="str">
        <f>IFERROR(__xludf.DUMMYFUNCTION("CONCATENATE(B50,REGEXREPLACE(TO_TEXT( C50),""\."",""""),D50)"),"https://bhuvan-app3.nrsc.gov.in/isroeodatadownloadutility/nices_thumb/pblh/PBLH20200219.jpg")</f>
        <v>https://bhuvan-app3.nrsc.gov.in/isroeodatadownloadutility/nices_thumb/pblh/PBLH20200219.jpg</v>
      </c>
      <c r="F50" s="5" t="str">
        <f>IFERROR(__xludf.DUMMYFUNCTION("CONCATENATE(REGEXREPLACE(TO_TEXT( C50),""\."",""""),""_"",TO_TEXT(A50),D50)"),"20200219_050.jpg")</f>
        <v>20200219_050.jpg</v>
      </c>
    </row>
    <row r="51">
      <c r="A51" s="1">
        <v>51.0</v>
      </c>
      <c r="B51" s="2" t="s">
        <v>0</v>
      </c>
      <c r="C51" s="3">
        <v>43881.0</v>
      </c>
      <c r="D51" s="4" t="s">
        <v>1</v>
      </c>
      <c r="E51" s="2" t="str">
        <f>IFERROR(__xludf.DUMMYFUNCTION("CONCATENATE(B51,REGEXREPLACE(TO_TEXT( C51),""\."",""""),D51)"),"https://bhuvan-app3.nrsc.gov.in/isroeodatadownloadutility/nices_thumb/pblh/PBLH20200220.jpg")</f>
        <v>https://bhuvan-app3.nrsc.gov.in/isroeodatadownloadutility/nices_thumb/pblh/PBLH20200220.jpg</v>
      </c>
      <c r="F51" s="5" t="str">
        <f>IFERROR(__xludf.DUMMYFUNCTION("CONCATENATE(REGEXREPLACE(TO_TEXT( C51),""\."",""""),""_"",TO_TEXT(A51),D51)"),"20200220_051.jpg")</f>
        <v>20200220_051.jpg</v>
      </c>
    </row>
    <row r="52">
      <c r="A52" s="1">
        <v>52.0</v>
      </c>
      <c r="B52" s="2" t="s">
        <v>0</v>
      </c>
      <c r="C52" s="3">
        <v>43882.0</v>
      </c>
      <c r="D52" s="4" t="s">
        <v>1</v>
      </c>
      <c r="E52" s="2" t="str">
        <f>IFERROR(__xludf.DUMMYFUNCTION("CONCATENATE(B52,REGEXREPLACE(TO_TEXT( C52),""\."",""""),D52)"),"https://bhuvan-app3.nrsc.gov.in/isroeodatadownloadutility/nices_thumb/pblh/PBLH20200221.jpg")</f>
        <v>https://bhuvan-app3.nrsc.gov.in/isroeodatadownloadutility/nices_thumb/pblh/PBLH20200221.jpg</v>
      </c>
      <c r="F52" s="5" t="str">
        <f>IFERROR(__xludf.DUMMYFUNCTION("CONCATENATE(REGEXREPLACE(TO_TEXT( C52),""\."",""""),""_"",TO_TEXT(A52),D52)"),"20200221_052.jpg")</f>
        <v>20200221_052.jpg</v>
      </c>
    </row>
    <row r="53">
      <c r="A53" s="1">
        <v>53.0</v>
      </c>
      <c r="B53" s="2" t="s">
        <v>0</v>
      </c>
      <c r="C53" s="3">
        <v>43883.0</v>
      </c>
      <c r="D53" s="4" t="s">
        <v>1</v>
      </c>
      <c r="E53" s="2" t="str">
        <f>IFERROR(__xludf.DUMMYFUNCTION("CONCATENATE(B53,REGEXREPLACE(TO_TEXT( C53),""\."",""""),D53)"),"https://bhuvan-app3.nrsc.gov.in/isroeodatadownloadutility/nices_thumb/pblh/PBLH20200222.jpg")</f>
        <v>https://bhuvan-app3.nrsc.gov.in/isroeodatadownloadutility/nices_thumb/pblh/PBLH20200222.jpg</v>
      </c>
      <c r="F53" s="5" t="str">
        <f>IFERROR(__xludf.DUMMYFUNCTION("CONCATENATE(REGEXREPLACE(TO_TEXT( C53),""\."",""""),""_"",TO_TEXT(A53),D53)"),"20200222_053.jpg")</f>
        <v>20200222_053.jpg</v>
      </c>
    </row>
    <row r="54">
      <c r="A54" s="1">
        <v>54.0</v>
      </c>
      <c r="B54" s="2" t="s">
        <v>0</v>
      </c>
      <c r="C54" s="3">
        <v>43884.0</v>
      </c>
      <c r="D54" s="4" t="s">
        <v>1</v>
      </c>
      <c r="E54" s="2" t="str">
        <f>IFERROR(__xludf.DUMMYFUNCTION("CONCATENATE(B54,REGEXREPLACE(TO_TEXT( C54),""\."",""""),D54)"),"https://bhuvan-app3.nrsc.gov.in/isroeodatadownloadutility/nices_thumb/pblh/PBLH20200223.jpg")</f>
        <v>https://bhuvan-app3.nrsc.gov.in/isroeodatadownloadutility/nices_thumb/pblh/PBLH20200223.jpg</v>
      </c>
      <c r="F54" s="5" t="str">
        <f>IFERROR(__xludf.DUMMYFUNCTION("CONCATENATE(REGEXREPLACE(TO_TEXT( C54),""\."",""""),""_"",TO_TEXT(A54),D54)"),"20200223_054.jpg")</f>
        <v>20200223_054.jpg</v>
      </c>
    </row>
    <row r="55">
      <c r="A55" s="1">
        <v>55.0</v>
      </c>
      <c r="B55" s="2" t="s">
        <v>0</v>
      </c>
      <c r="C55" s="3">
        <v>43885.0</v>
      </c>
      <c r="D55" s="4" t="s">
        <v>1</v>
      </c>
      <c r="E55" s="2" t="str">
        <f>IFERROR(__xludf.DUMMYFUNCTION("CONCATENATE(B55,REGEXREPLACE(TO_TEXT( C55),""\."",""""),D55)"),"https://bhuvan-app3.nrsc.gov.in/isroeodatadownloadutility/nices_thumb/pblh/PBLH20200224.jpg")</f>
        <v>https://bhuvan-app3.nrsc.gov.in/isroeodatadownloadutility/nices_thumb/pblh/PBLH20200224.jpg</v>
      </c>
      <c r="F55" s="5" t="str">
        <f>IFERROR(__xludf.DUMMYFUNCTION("CONCATENATE(REGEXREPLACE(TO_TEXT( C55),""\."",""""),""_"",TO_TEXT(A55),D55)"),"20200224_055.jpg")</f>
        <v>20200224_055.jpg</v>
      </c>
    </row>
    <row r="56">
      <c r="A56" s="1">
        <v>56.0</v>
      </c>
      <c r="B56" s="2" t="s">
        <v>0</v>
      </c>
      <c r="C56" s="3">
        <v>43886.0</v>
      </c>
      <c r="D56" s="4" t="s">
        <v>1</v>
      </c>
      <c r="E56" s="2" t="str">
        <f>IFERROR(__xludf.DUMMYFUNCTION("CONCATENATE(B56,REGEXREPLACE(TO_TEXT( C56),""\."",""""),D56)"),"https://bhuvan-app3.nrsc.gov.in/isroeodatadownloadutility/nices_thumb/pblh/PBLH20200225.jpg")</f>
        <v>https://bhuvan-app3.nrsc.gov.in/isroeodatadownloadutility/nices_thumb/pblh/PBLH20200225.jpg</v>
      </c>
      <c r="F56" s="5" t="str">
        <f>IFERROR(__xludf.DUMMYFUNCTION("CONCATENATE(REGEXREPLACE(TO_TEXT( C56),""\."",""""),""_"",TO_TEXT(A56),D56)"),"20200225_056.jpg")</f>
        <v>20200225_056.jpg</v>
      </c>
    </row>
    <row r="57">
      <c r="A57" s="1">
        <v>57.0</v>
      </c>
      <c r="B57" s="2" t="s">
        <v>0</v>
      </c>
      <c r="C57" s="3">
        <v>43887.0</v>
      </c>
      <c r="D57" s="4" t="s">
        <v>1</v>
      </c>
      <c r="E57" s="2" t="str">
        <f>IFERROR(__xludf.DUMMYFUNCTION("CONCATENATE(B57,REGEXREPLACE(TO_TEXT( C57),""\."",""""),D57)"),"https://bhuvan-app3.nrsc.gov.in/isroeodatadownloadutility/nices_thumb/pblh/PBLH20200226.jpg")</f>
        <v>https://bhuvan-app3.nrsc.gov.in/isroeodatadownloadutility/nices_thumb/pblh/PBLH20200226.jpg</v>
      </c>
      <c r="F57" s="5" t="str">
        <f>IFERROR(__xludf.DUMMYFUNCTION("CONCATENATE(REGEXREPLACE(TO_TEXT( C57),""\."",""""),""_"",TO_TEXT(A57),D57)"),"20200226_057.jpg")</f>
        <v>20200226_057.jpg</v>
      </c>
    </row>
    <row r="58">
      <c r="A58" s="1">
        <v>58.0</v>
      </c>
      <c r="B58" s="2" t="s">
        <v>0</v>
      </c>
      <c r="C58" s="3">
        <v>43888.0</v>
      </c>
      <c r="D58" s="4" t="s">
        <v>1</v>
      </c>
      <c r="E58" s="2" t="str">
        <f>IFERROR(__xludf.DUMMYFUNCTION("CONCATENATE(B58,REGEXREPLACE(TO_TEXT( C58),""\."",""""),D58)"),"https://bhuvan-app3.nrsc.gov.in/isroeodatadownloadutility/nices_thumb/pblh/PBLH20200227.jpg")</f>
        <v>https://bhuvan-app3.nrsc.gov.in/isroeodatadownloadutility/nices_thumb/pblh/PBLH20200227.jpg</v>
      </c>
      <c r="F58" s="5" t="str">
        <f>IFERROR(__xludf.DUMMYFUNCTION("CONCATENATE(REGEXREPLACE(TO_TEXT( C58),""\."",""""),""_"",TO_TEXT(A58),D58)"),"20200227_058.jpg")</f>
        <v>20200227_058.jpg</v>
      </c>
    </row>
    <row r="59">
      <c r="A59" s="1">
        <v>59.0</v>
      </c>
      <c r="B59" s="2" t="s">
        <v>0</v>
      </c>
      <c r="C59" s="3">
        <v>43889.0</v>
      </c>
      <c r="D59" s="4" t="s">
        <v>1</v>
      </c>
      <c r="E59" s="2" t="str">
        <f>IFERROR(__xludf.DUMMYFUNCTION("CONCATENATE(B59,REGEXREPLACE(TO_TEXT( C59),""\."",""""),D59)"),"https://bhuvan-app3.nrsc.gov.in/isroeodatadownloadutility/nices_thumb/pblh/PBLH20200228.jpg")</f>
        <v>https://bhuvan-app3.nrsc.gov.in/isroeodatadownloadutility/nices_thumb/pblh/PBLH20200228.jpg</v>
      </c>
      <c r="F59" s="5" t="str">
        <f>IFERROR(__xludf.DUMMYFUNCTION("CONCATENATE(REGEXREPLACE(TO_TEXT( C59),""\."",""""),""_"",TO_TEXT(A59),D59)"),"20200228_059.jpg")</f>
        <v>20200228_059.jpg</v>
      </c>
    </row>
    <row r="60">
      <c r="A60" s="1">
        <v>60.0</v>
      </c>
      <c r="B60" s="2" t="s">
        <v>0</v>
      </c>
      <c r="C60" s="3">
        <v>43890.0</v>
      </c>
      <c r="D60" s="4" t="s">
        <v>1</v>
      </c>
      <c r="E60" s="2" t="str">
        <f>IFERROR(__xludf.DUMMYFUNCTION("CONCATENATE(B60,REGEXREPLACE(TO_TEXT( C60),""\."",""""),D60)"),"https://bhuvan-app3.nrsc.gov.in/isroeodatadownloadutility/nices_thumb/pblh/PBLH20200229.jpg")</f>
        <v>https://bhuvan-app3.nrsc.gov.in/isroeodatadownloadutility/nices_thumb/pblh/PBLH20200229.jpg</v>
      </c>
      <c r="F60" s="5" t="str">
        <f>IFERROR(__xludf.DUMMYFUNCTION("CONCATENATE(REGEXREPLACE(TO_TEXT( C60),""\."",""""),""_"",TO_TEXT(A60),D60)"),"20200229_060.jpg")</f>
        <v>20200229_060.jpg</v>
      </c>
    </row>
    <row r="61">
      <c r="A61" s="1">
        <v>61.0</v>
      </c>
      <c r="B61" s="2" t="s">
        <v>0</v>
      </c>
      <c r="C61" s="3">
        <v>43891.0</v>
      </c>
      <c r="D61" s="4" t="s">
        <v>1</v>
      </c>
      <c r="E61" s="2" t="str">
        <f>IFERROR(__xludf.DUMMYFUNCTION("CONCATENATE(B61,REGEXREPLACE(TO_TEXT( C61),""\."",""""),D61)"),"https://bhuvan-app3.nrsc.gov.in/isroeodatadownloadutility/nices_thumb/pblh/PBLH20200301.jpg")</f>
        <v>https://bhuvan-app3.nrsc.gov.in/isroeodatadownloadutility/nices_thumb/pblh/PBLH20200301.jpg</v>
      </c>
      <c r="F61" s="5" t="str">
        <f>IFERROR(__xludf.DUMMYFUNCTION("CONCATENATE(REGEXREPLACE(TO_TEXT( C61),""\."",""""),""_"",TO_TEXT(A61),D61)"),"20200301_061.jpg")</f>
        <v>20200301_061.jpg</v>
      </c>
    </row>
    <row r="62">
      <c r="A62" s="1">
        <v>62.0</v>
      </c>
      <c r="B62" s="2" t="s">
        <v>0</v>
      </c>
      <c r="C62" s="3">
        <v>43892.0</v>
      </c>
      <c r="D62" s="4" t="s">
        <v>1</v>
      </c>
      <c r="E62" s="2" t="str">
        <f>IFERROR(__xludf.DUMMYFUNCTION("CONCATENATE(B62,REGEXREPLACE(TO_TEXT( C62),""\."",""""),D62)"),"https://bhuvan-app3.nrsc.gov.in/isroeodatadownloadutility/nices_thumb/pblh/PBLH20200302.jpg")</f>
        <v>https://bhuvan-app3.nrsc.gov.in/isroeodatadownloadutility/nices_thumb/pblh/PBLH20200302.jpg</v>
      </c>
      <c r="F62" s="5" t="str">
        <f>IFERROR(__xludf.DUMMYFUNCTION("CONCATENATE(REGEXREPLACE(TO_TEXT( C62),""\."",""""),""_"",TO_TEXT(A62),D62)"),"20200302_062.jpg")</f>
        <v>20200302_062.jpg</v>
      </c>
    </row>
    <row r="63">
      <c r="A63" s="1">
        <v>63.0</v>
      </c>
      <c r="B63" s="2" t="s">
        <v>0</v>
      </c>
      <c r="C63" s="3">
        <v>43893.0</v>
      </c>
      <c r="D63" s="4" t="s">
        <v>1</v>
      </c>
      <c r="E63" s="2" t="str">
        <f>IFERROR(__xludf.DUMMYFUNCTION("CONCATENATE(B63,REGEXREPLACE(TO_TEXT( C63),""\."",""""),D63)"),"https://bhuvan-app3.nrsc.gov.in/isroeodatadownloadutility/nices_thumb/pblh/PBLH20200303.jpg")</f>
        <v>https://bhuvan-app3.nrsc.gov.in/isroeodatadownloadutility/nices_thumb/pblh/PBLH20200303.jpg</v>
      </c>
      <c r="F63" s="5" t="str">
        <f>IFERROR(__xludf.DUMMYFUNCTION("CONCATENATE(REGEXREPLACE(TO_TEXT( C63),""\."",""""),""_"",TO_TEXT(A63),D63)"),"20200303_063.jpg")</f>
        <v>20200303_063.jpg</v>
      </c>
    </row>
    <row r="64">
      <c r="A64" s="1">
        <v>64.0</v>
      </c>
      <c r="B64" s="2" t="s">
        <v>0</v>
      </c>
      <c r="C64" s="3">
        <v>43894.0</v>
      </c>
      <c r="D64" s="4" t="s">
        <v>1</v>
      </c>
      <c r="E64" s="2" t="str">
        <f>IFERROR(__xludf.DUMMYFUNCTION("CONCATENATE(B64,REGEXREPLACE(TO_TEXT( C64),""\."",""""),D64)"),"https://bhuvan-app3.nrsc.gov.in/isroeodatadownloadutility/nices_thumb/pblh/PBLH20200304.jpg")</f>
        <v>https://bhuvan-app3.nrsc.gov.in/isroeodatadownloadutility/nices_thumb/pblh/PBLH20200304.jpg</v>
      </c>
      <c r="F64" s="5" t="str">
        <f>IFERROR(__xludf.DUMMYFUNCTION("CONCATENATE(REGEXREPLACE(TO_TEXT( C64),""\."",""""),""_"",TO_TEXT(A64),D64)"),"20200304_064.jpg")</f>
        <v>20200304_064.jpg</v>
      </c>
    </row>
    <row r="65">
      <c r="A65" s="1">
        <v>65.0</v>
      </c>
      <c r="B65" s="2" t="s">
        <v>0</v>
      </c>
      <c r="C65" s="3">
        <v>43895.0</v>
      </c>
      <c r="D65" s="4" t="s">
        <v>1</v>
      </c>
      <c r="E65" s="2" t="str">
        <f>IFERROR(__xludf.DUMMYFUNCTION("CONCATENATE(B65,REGEXREPLACE(TO_TEXT( C65),""\."",""""),D65)"),"https://bhuvan-app3.nrsc.gov.in/isroeodatadownloadutility/nices_thumb/pblh/PBLH20200305.jpg")</f>
        <v>https://bhuvan-app3.nrsc.gov.in/isroeodatadownloadutility/nices_thumb/pblh/PBLH20200305.jpg</v>
      </c>
      <c r="F65" s="5" t="str">
        <f>IFERROR(__xludf.DUMMYFUNCTION("CONCATENATE(REGEXREPLACE(TO_TEXT( C65),""\."",""""),""_"",TO_TEXT(A65),D65)"),"20200305_065.jpg")</f>
        <v>20200305_065.jpg</v>
      </c>
    </row>
    <row r="66">
      <c r="A66" s="1">
        <v>66.0</v>
      </c>
      <c r="B66" s="2" t="s">
        <v>0</v>
      </c>
      <c r="C66" s="3">
        <v>43896.0</v>
      </c>
      <c r="D66" s="4" t="s">
        <v>1</v>
      </c>
      <c r="E66" s="2" t="str">
        <f>IFERROR(__xludf.DUMMYFUNCTION("CONCATENATE(B66,REGEXREPLACE(TO_TEXT( C66),""\."",""""),D66)"),"https://bhuvan-app3.nrsc.gov.in/isroeodatadownloadutility/nices_thumb/pblh/PBLH20200306.jpg")</f>
        <v>https://bhuvan-app3.nrsc.gov.in/isroeodatadownloadutility/nices_thumb/pblh/PBLH20200306.jpg</v>
      </c>
      <c r="F66" s="5" t="str">
        <f>IFERROR(__xludf.DUMMYFUNCTION("CONCATENATE(REGEXREPLACE(TO_TEXT( C66),""\."",""""),""_"",TO_TEXT(A66),D66)"),"20200306_066.jpg")</f>
        <v>20200306_066.jpg</v>
      </c>
    </row>
    <row r="67">
      <c r="A67" s="1">
        <v>67.0</v>
      </c>
      <c r="B67" s="2" t="s">
        <v>0</v>
      </c>
      <c r="C67" s="3">
        <v>43897.0</v>
      </c>
      <c r="D67" s="4" t="s">
        <v>1</v>
      </c>
      <c r="E67" s="2" t="str">
        <f>IFERROR(__xludf.DUMMYFUNCTION("CONCATENATE(B67,REGEXREPLACE(TO_TEXT( C67),""\."",""""),D67)"),"https://bhuvan-app3.nrsc.gov.in/isroeodatadownloadutility/nices_thumb/pblh/PBLH20200307.jpg")</f>
        <v>https://bhuvan-app3.nrsc.gov.in/isroeodatadownloadutility/nices_thumb/pblh/PBLH20200307.jpg</v>
      </c>
      <c r="F67" s="5" t="str">
        <f>IFERROR(__xludf.DUMMYFUNCTION("CONCATENATE(REGEXREPLACE(TO_TEXT( C67),""\."",""""),""_"",TO_TEXT(A67),D67)"),"20200307_067.jpg")</f>
        <v>20200307_067.jpg</v>
      </c>
    </row>
    <row r="68">
      <c r="A68" s="1">
        <v>68.0</v>
      </c>
      <c r="B68" s="2" t="s">
        <v>0</v>
      </c>
      <c r="C68" s="3">
        <v>43898.0</v>
      </c>
      <c r="D68" s="4" t="s">
        <v>1</v>
      </c>
      <c r="E68" s="2" t="str">
        <f>IFERROR(__xludf.DUMMYFUNCTION("CONCATENATE(B68,REGEXREPLACE(TO_TEXT( C68),""\."",""""),D68)"),"https://bhuvan-app3.nrsc.gov.in/isroeodatadownloadutility/nices_thumb/pblh/PBLH20200308.jpg")</f>
        <v>https://bhuvan-app3.nrsc.gov.in/isroeodatadownloadutility/nices_thumb/pblh/PBLH20200308.jpg</v>
      </c>
      <c r="F68" s="5" t="str">
        <f>IFERROR(__xludf.DUMMYFUNCTION("CONCATENATE(REGEXREPLACE(TO_TEXT( C68),""\."",""""),""_"",TO_TEXT(A68),D68)"),"20200308_068.jpg")</f>
        <v>20200308_068.jpg</v>
      </c>
    </row>
    <row r="69">
      <c r="A69" s="1">
        <v>69.0</v>
      </c>
      <c r="B69" s="2" t="s">
        <v>0</v>
      </c>
      <c r="C69" s="3">
        <v>43899.0</v>
      </c>
      <c r="D69" s="4" t="s">
        <v>1</v>
      </c>
      <c r="E69" s="2" t="str">
        <f>IFERROR(__xludf.DUMMYFUNCTION("CONCATENATE(B69,REGEXREPLACE(TO_TEXT( C69),""\."",""""),D69)"),"https://bhuvan-app3.nrsc.gov.in/isroeodatadownloadutility/nices_thumb/pblh/PBLH20200309.jpg")</f>
        <v>https://bhuvan-app3.nrsc.gov.in/isroeodatadownloadutility/nices_thumb/pblh/PBLH20200309.jpg</v>
      </c>
      <c r="F69" s="5" t="str">
        <f>IFERROR(__xludf.DUMMYFUNCTION("CONCATENATE(REGEXREPLACE(TO_TEXT( C69),""\."",""""),""_"",TO_TEXT(A69),D69)"),"20200309_069.jpg")</f>
        <v>20200309_069.jpg</v>
      </c>
    </row>
    <row r="70">
      <c r="A70" s="1">
        <v>70.0</v>
      </c>
      <c r="B70" s="2" t="s">
        <v>0</v>
      </c>
      <c r="C70" s="3">
        <v>43900.0</v>
      </c>
      <c r="D70" s="4" t="s">
        <v>1</v>
      </c>
      <c r="E70" s="2" t="str">
        <f>IFERROR(__xludf.DUMMYFUNCTION("CONCATENATE(B70,REGEXREPLACE(TO_TEXT( C70),""\."",""""),D70)"),"https://bhuvan-app3.nrsc.gov.in/isroeodatadownloadutility/nices_thumb/pblh/PBLH20200310.jpg")</f>
        <v>https://bhuvan-app3.nrsc.gov.in/isroeodatadownloadutility/nices_thumb/pblh/PBLH20200310.jpg</v>
      </c>
      <c r="F70" s="5" t="str">
        <f>IFERROR(__xludf.DUMMYFUNCTION("CONCATENATE(REGEXREPLACE(TO_TEXT( C70),""\."",""""),""_"",TO_TEXT(A70),D70)"),"20200310_070.jpg")</f>
        <v>20200310_070.jpg</v>
      </c>
    </row>
    <row r="71">
      <c r="A71" s="1">
        <v>71.0</v>
      </c>
      <c r="B71" s="2" t="s">
        <v>0</v>
      </c>
      <c r="C71" s="3">
        <v>43901.0</v>
      </c>
      <c r="D71" s="4" t="s">
        <v>1</v>
      </c>
      <c r="E71" s="2" t="str">
        <f>IFERROR(__xludf.DUMMYFUNCTION("CONCATENATE(B71,REGEXREPLACE(TO_TEXT( C71),""\."",""""),D71)"),"https://bhuvan-app3.nrsc.gov.in/isroeodatadownloadutility/nices_thumb/pblh/PBLH20200311.jpg")</f>
        <v>https://bhuvan-app3.nrsc.gov.in/isroeodatadownloadutility/nices_thumb/pblh/PBLH20200311.jpg</v>
      </c>
      <c r="F71" s="5" t="str">
        <f>IFERROR(__xludf.DUMMYFUNCTION("CONCATENATE(REGEXREPLACE(TO_TEXT( C71),""\."",""""),""_"",TO_TEXT(A71),D71)"),"20200311_071.jpg")</f>
        <v>20200311_071.jpg</v>
      </c>
    </row>
    <row r="72">
      <c r="A72" s="1">
        <v>72.0</v>
      </c>
      <c r="B72" s="2" t="s">
        <v>0</v>
      </c>
      <c r="C72" s="3">
        <v>43902.0</v>
      </c>
      <c r="D72" s="4" t="s">
        <v>1</v>
      </c>
      <c r="E72" s="2" t="str">
        <f>IFERROR(__xludf.DUMMYFUNCTION("CONCATENATE(B72,REGEXREPLACE(TO_TEXT( C72),""\."",""""),D72)"),"https://bhuvan-app3.nrsc.gov.in/isroeodatadownloadutility/nices_thumb/pblh/PBLH20200312.jpg")</f>
        <v>https://bhuvan-app3.nrsc.gov.in/isroeodatadownloadutility/nices_thumb/pblh/PBLH20200312.jpg</v>
      </c>
      <c r="F72" s="5" t="str">
        <f>IFERROR(__xludf.DUMMYFUNCTION("CONCATENATE(REGEXREPLACE(TO_TEXT( C72),""\."",""""),""_"",TO_TEXT(A72),D72)"),"20200312_072.jpg")</f>
        <v>20200312_072.jpg</v>
      </c>
    </row>
    <row r="73">
      <c r="A73" s="1">
        <v>73.0</v>
      </c>
      <c r="B73" s="2" t="s">
        <v>0</v>
      </c>
      <c r="C73" s="3">
        <v>43903.0</v>
      </c>
      <c r="D73" s="4" t="s">
        <v>1</v>
      </c>
      <c r="E73" s="2" t="str">
        <f>IFERROR(__xludf.DUMMYFUNCTION("CONCATENATE(B73,REGEXREPLACE(TO_TEXT( C73),""\."",""""),D73)"),"https://bhuvan-app3.nrsc.gov.in/isroeodatadownloadutility/nices_thumb/pblh/PBLH20200313.jpg")</f>
        <v>https://bhuvan-app3.nrsc.gov.in/isroeodatadownloadutility/nices_thumb/pblh/PBLH20200313.jpg</v>
      </c>
      <c r="F73" s="5" t="str">
        <f>IFERROR(__xludf.DUMMYFUNCTION("CONCATENATE(REGEXREPLACE(TO_TEXT( C73),""\."",""""),""_"",TO_TEXT(A73),D73)"),"20200313_073.jpg")</f>
        <v>20200313_073.jpg</v>
      </c>
    </row>
    <row r="74">
      <c r="A74" s="1">
        <v>74.0</v>
      </c>
      <c r="B74" s="2" t="s">
        <v>0</v>
      </c>
      <c r="C74" s="3">
        <v>43904.0</v>
      </c>
      <c r="D74" s="4" t="s">
        <v>1</v>
      </c>
      <c r="E74" s="2" t="str">
        <f>IFERROR(__xludf.DUMMYFUNCTION("CONCATENATE(B74,REGEXREPLACE(TO_TEXT( C74),""\."",""""),D74)"),"https://bhuvan-app3.nrsc.gov.in/isroeodatadownloadutility/nices_thumb/pblh/PBLH20200314.jpg")</f>
        <v>https://bhuvan-app3.nrsc.gov.in/isroeodatadownloadutility/nices_thumb/pblh/PBLH20200314.jpg</v>
      </c>
      <c r="F74" s="5" t="str">
        <f>IFERROR(__xludf.DUMMYFUNCTION("CONCATENATE(REGEXREPLACE(TO_TEXT( C74),""\."",""""),""_"",TO_TEXT(A74),D74)"),"20200314_074.jpg")</f>
        <v>20200314_074.jpg</v>
      </c>
    </row>
    <row r="75">
      <c r="A75" s="1">
        <v>75.0</v>
      </c>
      <c r="B75" s="2" t="s">
        <v>0</v>
      </c>
      <c r="C75" s="3">
        <v>43905.0</v>
      </c>
      <c r="D75" s="4" t="s">
        <v>1</v>
      </c>
      <c r="E75" s="2" t="str">
        <f>IFERROR(__xludf.DUMMYFUNCTION("CONCATENATE(B75,REGEXREPLACE(TO_TEXT( C75),""\."",""""),D75)"),"https://bhuvan-app3.nrsc.gov.in/isroeodatadownloadutility/nices_thumb/pblh/PBLH20200315.jpg")</f>
        <v>https://bhuvan-app3.nrsc.gov.in/isroeodatadownloadutility/nices_thumb/pblh/PBLH20200315.jpg</v>
      </c>
      <c r="F75" s="5" t="str">
        <f>IFERROR(__xludf.DUMMYFUNCTION("CONCATENATE(REGEXREPLACE(TO_TEXT( C75),""\."",""""),""_"",TO_TEXT(A75),D75)"),"20200315_075.jpg")</f>
        <v>20200315_075.jpg</v>
      </c>
    </row>
    <row r="76">
      <c r="A76" s="1">
        <v>76.0</v>
      </c>
      <c r="B76" s="2" t="s">
        <v>0</v>
      </c>
      <c r="C76" s="3">
        <v>43906.0</v>
      </c>
      <c r="D76" s="4" t="s">
        <v>1</v>
      </c>
      <c r="E76" s="2" t="str">
        <f>IFERROR(__xludf.DUMMYFUNCTION("CONCATENATE(B76,REGEXREPLACE(TO_TEXT( C76),""\."",""""),D76)"),"https://bhuvan-app3.nrsc.gov.in/isroeodatadownloadutility/nices_thumb/pblh/PBLH20200316.jpg")</f>
        <v>https://bhuvan-app3.nrsc.gov.in/isroeodatadownloadutility/nices_thumb/pblh/PBLH20200316.jpg</v>
      </c>
      <c r="F76" s="5" t="str">
        <f>IFERROR(__xludf.DUMMYFUNCTION("CONCATENATE(REGEXREPLACE(TO_TEXT( C76),""\."",""""),""_"",TO_TEXT(A76),D76)"),"20200316_076.jpg")</f>
        <v>20200316_076.jpg</v>
      </c>
    </row>
    <row r="77">
      <c r="A77" s="1">
        <v>77.0</v>
      </c>
      <c r="B77" s="2" t="s">
        <v>0</v>
      </c>
      <c r="C77" s="3">
        <v>43907.0</v>
      </c>
      <c r="D77" s="4" t="s">
        <v>1</v>
      </c>
      <c r="E77" s="2" t="str">
        <f>IFERROR(__xludf.DUMMYFUNCTION("CONCATENATE(B77,REGEXREPLACE(TO_TEXT( C77),""\."",""""),D77)"),"https://bhuvan-app3.nrsc.gov.in/isroeodatadownloadutility/nices_thumb/pblh/PBLH20200317.jpg")</f>
        <v>https://bhuvan-app3.nrsc.gov.in/isroeodatadownloadutility/nices_thumb/pblh/PBLH20200317.jpg</v>
      </c>
      <c r="F77" s="5" t="str">
        <f>IFERROR(__xludf.DUMMYFUNCTION("CONCATENATE(REGEXREPLACE(TO_TEXT( C77),""\."",""""),""_"",TO_TEXT(A77),D77)"),"20200317_077.jpg")</f>
        <v>20200317_077.jpg</v>
      </c>
    </row>
    <row r="78">
      <c r="A78" s="1">
        <v>78.0</v>
      </c>
      <c r="B78" s="2" t="s">
        <v>0</v>
      </c>
      <c r="C78" s="3">
        <v>43908.0</v>
      </c>
      <c r="D78" s="4" t="s">
        <v>1</v>
      </c>
      <c r="E78" s="2" t="str">
        <f>IFERROR(__xludf.DUMMYFUNCTION("CONCATENATE(B78,REGEXREPLACE(TO_TEXT( C78),""\."",""""),D78)"),"https://bhuvan-app3.nrsc.gov.in/isroeodatadownloadutility/nices_thumb/pblh/PBLH20200318.jpg")</f>
        <v>https://bhuvan-app3.nrsc.gov.in/isroeodatadownloadutility/nices_thumb/pblh/PBLH20200318.jpg</v>
      </c>
      <c r="F78" s="5" t="str">
        <f>IFERROR(__xludf.DUMMYFUNCTION("CONCATENATE(REGEXREPLACE(TO_TEXT( C78),""\."",""""),""_"",TO_TEXT(A78),D78)"),"20200318_078.jpg")</f>
        <v>20200318_078.jpg</v>
      </c>
    </row>
    <row r="79">
      <c r="A79" s="1">
        <v>79.0</v>
      </c>
      <c r="B79" s="2" t="s">
        <v>0</v>
      </c>
      <c r="C79" s="3">
        <v>43909.0</v>
      </c>
      <c r="D79" s="4" t="s">
        <v>1</v>
      </c>
      <c r="E79" s="2" t="str">
        <f>IFERROR(__xludf.DUMMYFUNCTION("CONCATENATE(B79,REGEXREPLACE(TO_TEXT( C79),""\."",""""),D79)"),"https://bhuvan-app3.nrsc.gov.in/isroeodatadownloadutility/nices_thumb/pblh/PBLH20200319.jpg")</f>
        <v>https://bhuvan-app3.nrsc.gov.in/isroeodatadownloadutility/nices_thumb/pblh/PBLH20200319.jpg</v>
      </c>
      <c r="F79" s="5" t="str">
        <f>IFERROR(__xludf.DUMMYFUNCTION("CONCATENATE(REGEXREPLACE(TO_TEXT( C79),""\."",""""),""_"",TO_TEXT(A79),D79)"),"20200319_079.jpg")</f>
        <v>20200319_079.jpg</v>
      </c>
    </row>
    <row r="80">
      <c r="A80" s="1">
        <v>80.0</v>
      </c>
      <c r="B80" s="2" t="s">
        <v>0</v>
      </c>
      <c r="C80" s="3">
        <v>43910.0</v>
      </c>
      <c r="D80" s="4" t="s">
        <v>1</v>
      </c>
      <c r="E80" s="2" t="str">
        <f>IFERROR(__xludf.DUMMYFUNCTION("CONCATENATE(B80,REGEXREPLACE(TO_TEXT( C80),""\."",""""),D80)"),"https://bhuvan-app3.nrsc.gov.in/isroeodatadownloadutility/nices_thumb/pblh/PBLH20200320.jpg")</f>
        <v>https://bhuvan-app3.nrsc.gov.in/isroeodatadownloadutility/nices_thumb/pblh/PBLH20200320.jpg</v>
      </c>
      <c r="F80" s="5" t="str">
        <f>IFERROR(__xludf.DUMMYFUNCTION("CONCATENATE(REGEXREPLACE(TO_TEXT( C80),""\."",""""),""_"",TO_TEXT(A80),D80)"),"20200320_080.jpg")</f>
        <v>20200320_080.jpg</v>
      </c>
    </row>
    <row r="81">
      <c r="A81" s="1">
        <v>81.0</v>
      </c>
      <c r="B81" s="2" t="s">
        <v>0</v>
      </c>
      <c r="C81" s="3">
        <v>43911.0</v>
      </c>
      <c r="D81" s="4" t="s">
        <v>1</v>
      </c>
      <c r="E81" s="2" t="str">
        <f>IFERROR(__xludf.DUMMYFUNCTION("CONCATENATE(B81,REGEXREPLACE(TO_TEXT( C81),""\."",""""),D81)"),"https://bhuvan-app3.nrsc.gov.in/isroeodatadownloadutility/nices_thumb/pblh/PBLH20200321.jpg")</f>
        <v>https://bhuvan-app3.nrsc.gov.in/isroeodatadownloadutility/nices_thumb/pblh/PBLH20200321.jpg</v>
      </c>
      <c r="F81" s="5" t="str">
        <f>IFERROR(__xludf.DUMMYFUNCTION("CONCATENATE(REGEXREPLACE(TO_TEXT( C81),""\."",""""),""_"",TO_TEXT(A81),D81)"),"20200321_081.jpg")</f>
        <v>20200321_081.jpg</v>
      </c>
    </row>
    <row r="82">
      <c r="A82" s="1">
        <v>82.0</v>
      </c>
      <c r="B82" s="2" t="s">
        <v>0</v>
      </c>
      <c r="C82" s="3">
        <v>43912.0</v>
      </c>
      <c r="D82" s="4" t="s">
        <v>1</v>
      </c>
      <c r="E82" s="2" t="str">
        <f>IFERROR(__xludf.DUMMYFUNCTION("CONCATENATE(B82,REGEXREPLACE(TO_TEXT( C82),""\."",""""),D82)"),"https://bhuvan-app3.nrsc.gov.in/isroeodatadownloadutility/nices_thumb/pblh/PBLH20200322.jpg")</f>
        <v>https://bhuvan-app3.nrsc.gov.in/isroeodatadownloadutility/nices_thumb/pblh/PBLH20200322.jpg</v>
      </c>
      <c r="F82" s="5" t="str">
        <f>IFERROR(__xludf.DUMMYFUNCTION("CONCATENATE(REGEXREPLACE(TO_TEXT( C82),""\."",""""),""_"",TO_TEXT(A82),D82)"),"20200322_082.jpg")</f>
        <v>20200322_082.jpg</v>
      </c>
    </row>
    <row r="83">
      <c r="A83" s="1">
        <v>83.0</v>
      </c>
      <c r="B83" s="2" t="s">
        <v>0</v>
      </c>
      <c r="C83" s="3">
        <v>43913.0</v>
      </c>
      <c r="D83" s="4" t="s">
        <v>1</v>
      </c>
      <c r="E83" s="2" t="str">
        <f>IFERROR(__xludf.DUMMYFUNCTION("CONCATENATE(B83,REGEXREPLACE(TO_TEXT( C83),""\."",""""),D83)"),"https://bhuvan-app3.nrsc.gov.in/isroeodatadownloadutility/nices_thumb/pblh/PBLH20200323.jpg")</f>
        <v>https://bhuvan-app3.nrsc.gov.in/isroeodatadownloadutility/nices_thumb/pblh/PBLH20200323.jpg</v>
      </c>
      <c r="F83" s="5" t="str">
        <f>IFERROR(__xludf.DUMMYFUNCTION("CONCATENATE(REGEXREPLACE(TO_TEXT( C83),""\."",""""),""_"",TO_TEXT(A83),D83)"),"20200323_083.jpg")</f>
        <v>20200323_083.jpg</v>
      </c>
    </row>
    <row r="84">
      <c r="A84" s="1">
        <v>84.0</v>
      </c>
      <c r="B84" s="2" t="s">
        <v>0</v>
      </c>
      <c r="C84" s="3">
        <v>43914.0</v>
      </c>
      <c r="D84" s="4" t="s">
        <v>1</v>
      </c>
      <c r="E84" s="2" t="str">
        <f>IFERROR(__xludf.DUMMYFUNCTION("CONCATENATE(B84,REGEXREPLACE(TO_TEXT( C84),""\."",""""),D84)"),"https://bhuvan-app3.nrsc.gov.in/isroeodatadownloadutility/nices_thumb/pblh/PBLH20200324.jpg")</f>
        <v>https://bhuvan-app3.nrsc.gov.in/isroeodatadownloadutility/nices_thumb/pblh/PBLH20200324.jpg</v>
      </c>
      <c r="F84" s="5" t="str">
        <f>IFERROR(__xludf.DUMMYFUNCTION("CONCATENATE(REGEXREPLACE(TO_TEXT( C84),""\."",""""),""_"",TO_TEXT(A84),D84)"),"20200324_084.jpg")</f>
        <v>20200324_084.jpg</v>
      </c>
    </row>
    <row r="85">
      <c r="A85" s="1">
        <v>85.0</v>
      </c>
      <c r="B85" s="2" t="s">
        <v>0</v>
      </c>
      <c r="C85" s="3">
        <v>43915.0</v>
      </c>
      <c r="D85" s="4" t="s">
        <v>1</v>
      </c>
      <c r="E85" s="2" t="str">
        <f>IFERROR(__xludf.DUMMYFUNCTION("CONCATENATE(B85,REGEXREPLACE(TO_TEXT( C85),""\."",""""),D85)"),"https://bhuvan-app3.nrsc.gov.in/isroeodatadownloadutility/nices_thumb/pblh/PBLH20200325.jpg")</f>
        <v>https://bhuvan-app3.nrsc.gov.in/isroeodatadownloadutility/nices_thumb/pblh/PBLH20200325.jpg</v>
      </c>
      <c r="F85" s="5" t="str">
        <f>IFERROR(__xludf.DUMMYFUNCTION("CONCATENATE(REGEXREPLACE(TO_TEXT( C85),""\."",""""),""_"",TO_TEXT(A85),D85)"),"20200325_085.jpg")</f>
        <v>20200325_085.jpg</v>
      </c>
    </row>
    <row r="86">
      <c r="A86" s="1">
        <v>86.0</v>
      </c>
      <c r="B86" s="2" t="s">
        <v>0</v>
      </c>
      <c r="C86" s="3">
        <v>43916.0</v>
      </c>
      <c r="D86" s="4" t="s">
        <v>1</v>
      </c>
      <c r="E86" s="2" t="str">
        <f>IFERROR(__xludf.DUMMYFUNCTION("CONCATENATE(B86,REGEXREPLACE(TO_TEXT( C86),""\."",""""),D86)"),"https://bhuvan-app3.nrsc.gov.in/isroeodatadownloadutility/nices_thumb/pblh/PBLH20200326.jpg")</f>
        <v>https://bhuvan-app3.nrsc.gov.in/isroeodatadownloadutility/nices_thumb/pblh/PBLH20200326.jpg</v>
      </c>
      <c r="F86" s="5" t="str">
        <f>IFERROR(__xludf.DUMMYFUNCTION("CONCATENATE(REGEXREPLACE(TO_TEXT( C86),""\."",""""),""_"",TO_TEXT(A86),D86)"),"20200326_086.jpg")</f>
        <v>20200326_086.jpg</v>
      </c>
    </row>
    <row r="87">
      <c r="A87" s="1">
        <v>87.0</v>
      </c>
      <c r="B87" s="2" t="s">
        <v>0</v>
      </c>
      <c r="C87" s="3">
        <v>43917.0</v>
      </c>
      <c r="D87" s="4" t="s">
        <v>1</v>
      </c>
      <c r="E87" s="2" t="str">
        <f>IFERROR(__xludf.DUMMYFUNCTION("CONCATENATE(B87,REGEXREPLACE(TO_TEXT( C87),""\."",""""),D87)"),"https://bhuvan-app3.nrsc.gov.in/isroeodatadownloadutility/nices_thumb/pblh/PBLH20200327.jpg")</f>
        <v>https://bhuvan-app3.nrsc.gov.in/isroeodatadownloadutility/nices_thumb/pblh/PBLH20200327.jpg</v>
      </c>
      <c r="F87" s="5" t="str">
        <f>IFERROR(__xludf.DUMMYFUNCTION("CONCATENATE(REGEXREPLACE(TO_TEXT( C87),""\."",""""),""_"",TO_TEXT(A87),D87)"),"20200327_087.jpg")</f>
        <v>20200327_087.jpg</v>
      </c>
    </row>
    <row r="88">
      <c r="A88" s="1">
        <v>88.0</v>
      </c>
      <c r="B88" s="2" t="s">
        <v>0</v>
      </c>
      <c r="C88" s="3">
        <v>43918.0</v>
      </c>
      <c r="D88" s="4" t="s">
        <v>1</v>
      </c>
      <c r="E88" s="2" t="str">
        <f>IFERROR(__xludf.DUMMYFUNCTION("CONCATENATE(B88,REGEXREPLACE(TO_TEXT( C88),""\."",""""),D88)"),"https://bhuvan-app3.nrsc.gov.in/isroeodatadownloadutility/nices_thumb/pblh/PBLH20200328.jpg")</f>
        <v>https://bhuvan-app3.nrsc.gov.in/isroeodatadownloadutility/nices_thumb/pblh/PBLH20200328.jpg</v>
      </c>
      <c r="F88" s="5" t="str">
        <f>IFERROR(__xludf.DUMMYFUNCTION("CONCATENATE(REGEXREPLACE(TO_TEXT( C88),""\."",""""),""_"",TO_TEXT(A88),D88)"),"20200328_088.jpg")</f>
        <v>20200328_088.jpg</v>
      </c>
    </row>
    <row r="89">
      <c r="A89" s="1">
        <v>89.0</v>
      </c>
      <c r="B89" s="2" t="s">
        <v>0</v>
      </c>
      <c r="C89" s="3">
        <v>43919.0</v>
      </c>
      <c r="D89" s="4" t="s">
        <v>1</v>
      </c>
      <c r="E89" s="2" t="str">
        <f>IFERROR(__xludf.DUMMYFUNCTION("CONCATENATE(B89,REGEXREPLACE(TO_TEXT( C89),""\."",""""),D89)"),"https://bhuvan-app3.nrsc.gov.in/isroeodatadownloadutility/nices_thumb/pblh/PBLH20200329.jpg")</f>
        <v>https://bhuvan-app3.nrsc.gov.in/isroeodatadownloadutility/nices_thumb/pblh/PBLH20200329.jpg</v>
      </c>
      <c r="F89" s="5" t="str">
        <f>IFERROR(__xludf.DUMMYFUNCTION("CONCATENATE(REGEXREPLACE(TO_TEXT( C89),""\."",""""),""_"",TO_TEXT(A89),D89)"),"20200329_089.jpg")</f>
        <v>20200329_089.jpg</v>
      </c>
    </row>
    <row r="90">
      <c r="A90" s="1">
        <v>90.0</v>
      </c>
      <c r="B90" s="2" t="s">
        <v>0</v>
      </c>
      <c r="C90" s="3">
        <v>43920.0</v>
      </c>
      <c r="D90" s="4" t="s">
        <v>1</v>
      </c>
      <c r="E90" s="2" t="str">
        <f>IFERROR(__xludf.DUMMYFUNCTION("CONCATENATE(B90,REGEXREPLACE(TO_TEXT( C90),""\."",""""),D90)"),"https://bhuvan-app3.nrsc.gov.in/isroeodatadownloadutility/nices_thumb/pblh/PBLH20200330.jpg")</f>
        <v>https://bhuvan-app3.nrsc.gov.in/isroeodatadownloadutility/nices_thumb/pblh/PBLH20200330.jpg</v>
      </c>
      <c r="F90" s="5" t="str">
        <f>IFERROR(__xludf.DUMMYFUNCTION("CONCATENATE(REGEXREPLACE(TO_TEXT( C90),""\."",""""),""_"",TO_TEXT(A90),D90)"),"20200330_090.jpg")</f>
        <v>20200330_090.jpg</v>
      </c>
    </row>
    <row r="91">
      <c r="A91" s="1">
        <v>91.0</v>
      </c>
      <c r="B91" s="2" t="s">
        <v>0</v>
      </c>
      <c r="C91" s="3">
        <v>43921.0</v>
      </c>
      <c r="D91" s="4" t="s">
        <v>1</v>
      </c>
      <c r="E91" s="2" t="str">
        <f>IFERROR(__xludf.DUMMYFUNCTION("CONCATENATE(B91,REGEXREPLACE(TO_TEXT( C91),""\."",""""),D91)"),"https://bhuvan-app3.nrsc.gov.in/isroeodatadownloadutility/nices_thumb/pblh/PBLH20200331.jpg")</f>
        <v>https://bhuvan-app3.nrsc.gov.in/isroeodatadownloadutility/nices_thumb/pblh/PBLH20200331.jpg</v>
      </c>
      <c r="F91" s="5" t="str">
        <f>IFERROR(__xludf.DUMMYFUNCTION("CONCATENATE(REGEXREPLACE(TO_TEXT( C91),""\."",""""),""_"",TO_TEXT(A91),D91)"),"20200331_091.jpg")</f>
        <v>20200331_091.jpg</v>
      </c>
    </row>
    <row r="92">
      <c r="A92" s="1">
        <v>92.0</v>
      </c>
      <c r="B92" s="2" t="s">
        <v>0</v>
      </c>
      <c r="C92" s="3">
        <v>43922.0</v>
      </c>
      <c r="D92" s="4" t="s">
        <v>1</v>
      </c>
      <c r="E92" s="2" t="str">
        <f>IFERROR(__xludf.DUMMYFUNCTION("CONCATENATE(B92,REGEXREPLACE(TO_TEXT( C92),""\."",""""),D92)"),"https://bhuvan-app3.nrsc.gov.in/isroeodatadownloadutility/nices_thumb/pblh/PBLH20200401.jpg")</f>
        <v>https://bhuvan-app3.nrsc.gov.in/isroeodatadownloadutility/nices_thumb/pblh/PBLH20200401.jpg</v>
      </c>
      <c r="F92" s="5" t="str">
        <f>IFERROR(__xludf.DUMMYFUNCTION("CONCATENATE(REGEXREPLACE(TO_TEXT( C92),""\."",""""),""_"",TO_TEXT(A92),D92)"),"20200401_092.jpg")</f>
        <v>20200401_092.jpg</v>
      </c>
    </row>
    <row r="93">
      <c r="A93" s="1">
        <v>93.0</v>
      </c>
      <c r="B93" s="2" t="s">
        <v>0</v>
      </c>
      <c r="C93" s="3">
        <v>43923.0</v>
      </c>
      <c r="D93" s="4" t="s">
        <v>1</v>
      </c>
      <c r="E93" s="2" t="str">
        <f>IFERROR(__xludf.DUMMYFUNCTION("CONCATENATE(B93,REGEXREPLACE(TO_TEXT( C93),""\."",""""),D93)"),"https://bhuvan-app3.nrsc.gov.in/isroeodatadownloadutility/nices_thumb/pblh/PBLH20200402.jpg")</f>
        <v>https://bhuvan-app3.nrsc.gov.in/isroeodatadownloadutility/nices_thumb/pblh/PBLH20200402.jpg</v>
      </c>
      <c r="F93" s="5" t="str">
        <f>IFERROR(__xludf.DUMMYFUNCTION("CONCATENATE(REGEXREPLACE(TO_TEXT( C93),""\."",""""),""_"",TO_TEXT(A93),D93)"),"20200402_093.jpg")</f>
        <v>20200402_093.jpg</v>
      </c>
    </row>
    <row r="94">
      <c r="A94" s="1">
        <v>94.0</v>
      </c>
      <c r="B94" s="2" t="s">
        <v>0</v>
      </c>
      <c r="C94" s="3">
        <v>43924.0</v>
      </c>
      <c r="D94" s="4" t="s">
        <v>1</v>
      </c>
      <c r="E94" s="2" t="str">
        <f>IFERROR(__xludf.DUMMYFUNCTION("CONCATENATE(B94,REGEXREPLACE(TO_TEXT( C94),""\."",""""),D94)"),"https://bhuvan-app3.nrsc.gov.in/isroeodatadownloadutility/nices_thumb/pblh/PBLH20200403.jpg")</f>
        <v>https://bhuvan-app3.nrsc.gov.in/isroeodatadownloadutility/nices_thumb/pblh/PBLH20200403.jpg</v>
      </c>
      <c r="F94" s="5" t="str">
        <f>IFERROR(__xludf.DUMMYFUNCTION("CONCATENATE(REGEXREPLACE(TO_TEXT( C94),""\."",""""),""_"",TO_TEXT(A94),D94)"),"20200403_094.jpg")</f>
        <v>20200403_094.jpg</v>
      </c>
    </row>
    <row r="95">
      <c r="A95" s="1">
        <v>95.0</v>
      </c>
      <c r="B95" s="2" t="s">
        <v>0</v>
      </c>
      <c r="C95" s="3">
        <v>43925.0</v>
      </c>
      <c r="D95" s="4" t="s">
        <v>1</v>
      </c>
      <c r="E95" s="2" t="str">
        <f>IFERROR(__xludf.DUMMYFUNCTION("CONCATENATE(B95,REGEXREPLACE(TO_TEXT( C95),""\."",""""),D95)"),"https://bhuvan-app3.nrsc.gov.in/isroeodatadownloadutility/nices_thumb/pblh/PBLH20200404.jpg")</f>
        <v>https://bhuvan-app3.nrsc.gov.in/isroeodatadownloadutility/nices_thumb/pblh/PBLH20200404.jpg</v>
      </c>
      <c r="F95" s="5" t="str">
        <f>IFERROR(__xludf.DUMMYFUNCTION("CONCATENATE(REGEXREPLACE(TO_TEXT( C95),""\."",""""),""_"",TO_TEXT(A95),D95)"),"20200404_095.jpg")</f>
        <v>20200404_095.jpg</v>
      </c>
    </row>
    <row r="96">
      <c r="A96" s="1">
        <v>96.0</v>
      </c>
      <c r="B96" s="2" t="s">
        <v>0</v>
      </c>
      <c r="C96" s="3">
        <v>43926.0</v>
      </c>
      <c r="D96" s="4" t="s">
        <v>1</v>
      </c>
      <c r="E96" s="2" t="str">
        <f>IFERROR(__xludf.DUMMYFUNCTION("CONCATENATE(B96,REGEXREPLACE(TO_TEXT( C96),""\."",""""),D96)"),"https://bhuvan-app3.nrsc.gov.in/isroeodatadownloadutility/nices_thumb/pblh/PBLH20200405.jpg")</f>
        <v>https://bhuvan-app3.nrsc.gov.in/isroeodatadownloadutility/nices_thumb/pblh/PBLH20200405.jpg</v>
      </c>
      <c r="F96" s="5" t="str">
        <f>IFERROR(__xludf.DUMMYFUNCTION("CONCATENATE(REGEXREPLACE(TO_TEXT( C96),""\."",""""),""_"",TO_TEXT(A96),D96)"),"20200405_096.jpg")</f>
        <v>20200405_096.jpg</v>
      </c>
    </row>
    <row r="97">
      <c r="A97" s="1">
        <v>97.0</v>
      </c>
      <c r="B97" s="2" t="s">
        <v>0</v>
      </c>
      <c r="C97" s="3">
        <v>43927.0</v>
      </c>
      <c r="D97" s="4" t="s">
        <v>1</v>
      </c>
      <c r="E97" s="2" t="str">
        <f>IFERROR(__xludf.DUMMYFUNCTION("CONCATENATE(B97,REGEXREPLACE(TO_TEXT( C97),""\."",""""),D97)"),"https://bhuvan-app3.nrsc.gov.in/isroeodatadownloadutility/nices_thumb/pblh/PBLH20200406.jpg")</f>
        <v>https://bhuvan-app3.nrsc.gov.in/isroeodatadownloadutility/nices_thumb/pblh/PBLH20200406.jpg</v>
      </c>
      <c r="F97" s="5" t="str">
        <f>IFERROR(__xludf.DUMMYFUNCTION("CONCATENATE(REGEXREPLACE(TO_TEXT( C97),""\."",""""),""_"",TO_TEXT(A97),D97)"),"20200406_097.jpg")</f>
        <v>20200406_097.jpg</v>
      </c>
    </row>
    <row r="98">
      <c r="A98" s="1">
        <v>98.0</v>
      </c>
      <c r="B98" s="2" t="s">
        <v>0</v>
      </c>
      <c r="C98" s="3">
        <v>43928.0</v>
      </c>
      <c r="D98" s="4" t="s">
        <v>1</v>
      </c>
      <c r="E98" s="2" t="str">
        <f>IFERROR(__xludf.DUMMYFUNCTION("CONCATENATE(B98,REGEXREPLACE(TO_TEXT( C98),""\."",""""),D98)"),"https://bhuvan-app3.nrsc.gov.in/isroeodatadownloadutility/nices_thumb/pblh/PBLH20200407.jpg")</f>
        <v>https://bhuvan-app3.nrsc.gov.in/isroeodatadownloadutility/nices_thumb/pblh/PBLH20200407.jpg</v>
      </c>
      <c r="F98" s="5" t="str">
        <f>IFERROR(__xludf.DUMMYFUNCTION("CONCATENATE(REGEXREPLACE(TO_TEXT( C98),""\."",""""),""_"",TO_TEXT(A98),D98)"),"20200407_098.jpg")</f>
        <v>20200407_098.jpg</v>
      </c>
    </row>
    <row r="99">
      <c r="A99" s="1">
        <v>99.0</v>
      </c>
      <c r="B99" s="2" t="s">
        <v>0</v>
      </c>
      <c r="C99" s="3">
        <v>43929.0</v>
      </c>
      <c r="D99" s="4" t="s">
        <v>1</v>
      </c>
      <c r="E99" s="2" t="str">
        <f>IFERROR(__xludf.DUMMYFUNCTION("CONCATENATE(B99,REGEXREPLACE(TO_TEXT( C99),""\."",""""),D99)"),"https://bhuvan-app3.nrsc.gov.in/isroeodatadownloadutility/nices_thumb/pblh/PBLH20200408.jpg")</f>
        <v>https://bhuvan-app3.nrsc.gov.in/isroeodatadownloadutility/nices_thumb/pblh/PBLH20200408.jpg</v>
      </c>
      <c r="F99" s="5" t="str">
        <f>IFERROR(__xludf.DUMMYFUNCTION("CONCATENATE(REGEXREPLACE(TO_TEXT( C99),""\."",""""),""_"",TO_TEXT(A99),D99)"),"20200408_099.jpg")</f>
        <v>20200408_099.jpg</v>
      </c>
    </row>
    <row r="100">
      <c r="A100" s="1">
        <v>100.0</v>
      </c>
      <c r="B100" s="2" t="s">
        <v>0</v>
      </c>
      <c r="C100" s="3">
        <v>43930.0</v>
      </c>
      <c r="D100" s="4" t="s">
        <v>1</v>
      </c>
      <c r="E100" s="2" t="str">
        <f>IFERROR(__xludf.DUMMYFUNCTION("CONCATENATE(B100,REGEXREPLACE(TO_TEXT( C100),""\."",""""),D100)"),"https://bhuvan-app3.nrsc.gov.in/isroeodatadownloadutility/nices_thumb/pblh/PBLH20200409.jpg")</f>
        <v>https://bhuvan-app3.nrsc.gov.in/isroeodatadownloadutility/nices_thumb/pblh/PBLH20200409.jpg</v>
      </c>
      <c r="F100" s="5" t="str">
        <f>IFERROR(__xludf.DUMMYFUNCTION("CONCATENATE(REGEXREPLACE(TO_TEXT( C100),""\."",""""),""_"",TO_TEXT(A100),D100)"),"20200409_100.jpg")</f>
        <v>20200409_100.jpg</v>
      </c>
    </row>
    <row r="101">
      <c r="A101" s="1">
        <v>101.0</v>
      </c>
      <c r="B101" s="2" t="s">
        <v>0</v>
      </c>
      <c r="C101" s="3">
        <v>43931.0</v>
      </c>
      <c r="D101" s="4" t="s">
        <v>1</v>
      </c>
      <c r="E101" s="2" t="str">
        <f>IFERROR(__xludf.DUMMYFUNCTION("CONCATENATE(B101,REGEXREPLACE(TO_TEXT( C101),""\."",""""),D101)"),"https://bhuvan-app3.nrsc.gov.in/isroeodatadownloadutility/nices_thumb/pblh/PBLH20200410.jpg")</f>
        <v>https://bhuvan-app3.nrsc.gov.in/isroeodatadownloadutility/nices_thumb/pblh/PBLH20200410.jpg</v>
      </c>
      <c r="F101" s="5" t="str">
        <f>IFERROR(__xludf.DUMMYFUNCTION("CONCATENATE(REGEXREPLACE(TO_TEXT( C101),""\."",""""),""_"",TO_TEXT(A101),D101)"),"20200410_101.jpg")</f>
        <v>20200410_101.jpg</v>
      </c>
    </row>
    <row r="102">
      <c r="A102" s="1">
        <v>102.0</v>
      </c>
      <c r="B102" s="2" t="s">
        <v>0</v>
      </c>
      <c r="C102" s="3">
        <v>43932.0</v>
      </c>
      <c r="D102" s="4" t="s">
        <v>1</v>
      </c>
      <c r="E102" s="2" t="str">
        <f>IFERROR(__xludf.DUMMYFUNCTION("CONCATENATE(B102,REGEXREPLACE(TO_TEXT( C102),""\."",""""),D102)"),"https://bhuvan-app3.nrsc.gov.in/isroeodatadownloadutility/nices_thumb/pblh/PBLH20200411.jpg")</f>
        <v>https://bhuvan-app3.nrsc.gov.in/isroeodatadownloadutility/nices_thumb/pblh/PBLH20200411.jpg</v>
      </c>
      <c r="F102" s="5" t="str">
        <f>IFERROR(__xludf.DUMMYFUNCTION("CONCATENATE(REGEXREPLACE(TO_TEXT( C102),""\."",""""),""_"",TO_TEXT(A102),D102)"),"20200411_102.jpg")</f>
        <v>20200411_102.jpg</v>
      </c>
    </row>
    <row r="103">
      <c r="A103" s="1">
        <v>103.0</v>
      </c>
      <c r="B103" s="2" t="s">
        <v>0</v>
      </c>
      <c r="C103" s="3">
        <v>43933.0</v>
      </c>
      <c r="D103" s="4" t="s">
        <v>1</v>
      </c>
      <c r="E103" s="2" t="str">
        <f>IFERROR(__xludf.DUMMYFUNCTION("CONCATENATE(B103,REGEXREPLACE(TO_TEXT( C103),""\."",""""),D103)"),"https://bhuvan-app3.nrsc.gov.in/isroeodatadownloadutility/nices_thumb/pblh/PBLH20200412.jpg")</f>
        <v>https://bhuvan-app3.nrsc.gov.in/isroeodatadownloadutility/nices_thumb/pblh/PBLH20200412.jpg</v>
      </c>
      <c r="F103" s="5" t="str">
        <f>IFERROR(__xludf.DUMMYFUNCTION("CONCATENATE(REGEXREPLACE(TO_TEXT( C103),""\."",""""),""_"",TO_TEXT(A103),D103)"),"20200412_103.jpg")</f>
        <v>20200412_103.jpg</v>
      </c>
    </row>
    <row r="104">
      <c r="A104" s="1">
        <v>104.0</v>
      </c>
      <c r="B104" s="2" t="s">
        <v>0</v>
      </c>
      <c r="C104" s="3">
        <v>43934.0</v>
      </c>
      <c r="D104" s="4" t="s">
        <v>1</v>
      </c>
      <c r="E104" s="2" t="str">
        <f>IFERROR(__xludf.DUMMYFUNCTION("CONCATENATE(B104,REGEXREPLACE(TO_TEXT( C104),""\."",""""),D104)"),"https://bhuvan-app3.nrsc.gov.in/isroeodatadownloadutility/nices_thumb/pblh/PBLH20200413.jpg")</f>
        <v>https://bhuvan-app3.nrsc.gov.in/isroeodatadownloadutility/nices_thumb/pblh/PBLH20200413.jpg</v>
      </c>
      <c r="F104" s="5" t="str">
        <f>IFERROR(__xludf.DUMMYFUNCTION("CONCATENATE(REGEXREPLACE(TO_TEXT( C104),""\."",""""),""_"",TO_TEXT(A104),D104)"),"20200413_104.jpg")</f>
        <v>20200413_104.jpg</v>
      </c>
    </row>
    <row r="105">
      <c r="A105" s="1">
        <v>105.0</v>
      </c>
      <c r="B105" s="2" t="s">
        <v>0</v>
      </c>
      <c r="C105" s="3">
        <v>43935.0</v>
      </c>
      <c r="D105" s="4" t="s">
        <v>1</v>
      </c>
      <c r="E105" s="2" t="str">
        <f>IFERROR(__xludf.DUMMYFUNCTION("CONCATENATE(B105,REGEXREPLACE(TO_TEXT( C105),""\."",""""),D105)"),"https://bhuvan-app3.nrsc.gov.in/isroeodatadownloadutility/nices_thumb/pblh/PBLH20200414.jpg")</f>
        <v>https://bhuvan-app3.nrsc.gov.in/isroeodatadownloadutility/nices_thumb/pblh/PBLH20200414.jpg</v>
      </c>
      <c r="F105" s="5" t="str">
        <f>IFERROR(__xludf.DUMMYFUNCTION("CONCATENATE(REGEXREPLACE(TO_TEXT( C105),""\."",""""),""_"",TO_TEXT(A105),D105)"),"20200414_105.jpg")</f>
        <v>20200414_105.jpg</v>
      </c>
    </row>
    <row r="106">
      <c r="A106" s="1">
        <v>106.0</v>
      </c>
      <c r="B106" s="2" t="s">
        <v>0</v>
      </c>
      <c r="C106" s="3">
        <v>43936.0</v>
      </c>
      <c r="D106" s="4" t="s">
        <v>1</v>
      </c>
      <c r="E106" s="2" t="str">
        <f>IFERROR(__xludf.DUMMYFUNCTION("CONCATENATE(B106,REGEXREPLACE(TO_TEXT( C106),""\."",""""),D106)"),"https://bhuvan-app3.nrsc.gov.in/isroeodatadownloadutility/nices_thumb/pblh/PBLH20200415.jpg")</f>
        <v>https://bhuvan-app3.nrsc.gov.in/isroeodatadownloadutility/nices_thumb/pblh/PBLH20200415.jpg</v>
      </c>
      <c r="F106" s="5" t="str">
        <f>IFERROR(__xludf.DUMMYFUNCTION("CONCATENATE(REGEXREPLACE(TO_TEXT( C106),""\."",""""),""_"",TO_TEXT(A106),D106)"),"20200415_106.jpg")</f>
        <v>20200415_106.jpg</v>
      </c>
    </row>
    <row r="107">
      <c r="A107" s="1">
        <v>107.0</v>
      </c>
      <c r="B107" s="2" t="s">
        <v>0</v>
      </c>
      <c r="C107" s="3">
        <v>43937.0</v>
      </c>
      <c r="D107" s="4" t="s">
        <v>1</v>
      </c>
      <c r="E107" s="2" t="str">
        <f>IFERROR(__xludf.DUMMYFUNCTION("CONCATENATE(B107,REGEXREPLACE(TO_TEXT( C107),""\."",""""),D107)"),"https://bhuvan-app3.nrsc.gov.in/isroeodatadownloadutility/nices_thumb/pblh/PBLH20200416.jpg")</f>
        <v>https://bhuvan-app3.nrsc.gov.in/isroeodatadownloadutility/nices_thumb/pblh/PBLH20200416.jpg</v>
      </c>
      <c r="F107" s="5" t="str">
        <f>IFERROR(__xludf.DUMMYFUNCTION("CONCATENATE(REGEXREPLACE(TO_TEXT( C107),""\."",""""),""_"",TO_TEXT(A107),D107)"),"20200416_107.jpg")</f>
        <v>20200416_107.jpg</v>
      </c>
    </row>
    <row r="108">
      <c r="A108" s="1">
        <v>108.0</v>
      </c>
      <c r="B108" s="2" t="s">
        <v>0</v>
      </c>
      <c r="C108" s="3">
        <v>43938.0</v>
      </c>
      <c r="D108" s="4" t="s">
        <v>1</v>
      </c>
      <c r="E108" s="2" t="str">
        <f>IFERROR(__xludf.DUMMYFUNCTION("CONCATENATE(B108,REGEXREPLACE(TO_TEXT( C108),""\."",""""),D108)"),"https://bhuvan-app3.nrsc.gov.in/isroeodatadownloadutility/nices_thumb/pblh/PBLH20200417.jpg")</f>
        <v>https://bhuvan-app3.nrsc.gov.in/isroeodatadownloadutility/nices_thumb/pblh/PBLH20200417.jpg</v>
      </c>
      <c r="F108" s="5" t="str">
        <f>IFERROR(__xludf.DUMMYFUNCTION("CONCATENATE(REGEXREPLACE(TO_TEXT( C108),""\."",""""),""_"",TO_TEXT(A108),D108)"),"20200417_108.jpg")</f>
        <v>20200417_108.jpg</v>
      </c>
    </row>
    <row r="109">
      <c r="A109" s="1">
        <v>109.0</v>
      </c>
      <c r="B109" s="2" t="s">
        <v>0</v>
      </c>
      <c r="C109" s="3">
        <v>43939.0</v>
      </c>
      <c r="D109" s="4" t="s">
        <v>1</v>
      </c>
      <c r="E109" s="2" t="str">
        <f>IFERROR(__xludf.DUMMYFUNCTION("CONCATENATE(B109,REGEXREPLACE(TO_TEXT( C109),""\."",""""),D109)"),"https://bhuvan-app3.nrsc.gov.in/isroeodatadownloadutility/nices_thumb/pblh/PBLH20200418.jpg")</f>
        <v>https://bhuvan-app3.nrsc.gov.in/isroeodatadownloadutility/nices_thumb/pblh/PBLH20200418.jpg</v>
      </c>
      <c r="F109" s="5" t="str">
        <f>IFERROR(__xludf.DUMMYFUNCTION("CONCATENATE(REGEXREPLACE(TO_TEXT( C109),""\."",""""),""_"",TO_TEXT(A109),D109)"),"20200418_109.jpg")</f>
        <v>20200418_109.jpg</v>
      </c>
    </row>
    <row r="110">
      <c r="A110" s="1">
        <v>110.0</v>
      </c>
      <c r="B110" s="2" t="s">
        <v>0</v>
      </c>
      <c r="C110" s="3">
        <v>43940.0</v>
      </c>
      <c r="D110" s="4" t="s">
        <v>1</v>
      </c>
      <c r="E110" s="2" t="str">
        <f>IFERROR(__xludf.DUMMYFUNCTION("CONCATENATE(B110,REGEXREPLACE(TO_TEXT( C110),""\."",""""),D110)"),"https://bhuvan-app3.nrsc.gov.in/isroeodatadownloadutility/nices_thumb/pblh/PBLH20200419.jpg")</f>
        <v>https://bhuvan-app3.nrsc.gov.in/isroeodatadownloadutility/nices_thumb/pblh/PBLH20200419.jpg</v>
      </c>
      <c r="F110" s="5" t="str">
        <f>IFERROR(__xludf.DUMMYFUNCTION("CONCATENATE(REGEXREPLACE(TO_TEXT( C110),""\."",""""),""_"",TO_TEXT(A110),D110)"),"20200419_110.jpg")</f>
        <v>20200419_110.jpg</v>
      </c>
    </row>
    <row r="111">
      <c r="A111" s="1">
        <v>111.0</v>
      </c>
      <c r="B111" s="2" t="s">
        <v>0</v>
      </c>
      <c r="C111" s="3">
        <v>43941.0</v>
      </c>
      <c r="D111" s="4" t="s">
        <v>1</v>
      </c>
      <c r="E111" s="2" t="str">
        <f>IFERROR(__xludf.DUMMYFUNCTION("CONCATENATE(B111,REGEXREPLACE(TO_TEXT( C111),""\."",""""),D111)"),"https://bhuvan-app3.nrsc.gov.in/isroeodatadownloadutility/nices_thumb/pblh/PBLH20200420.jpg")</f>
        <v>https://bhuvan-app3.nrsc.gov.in/isroeodatadownloadutility/nices_thumb/pblh/PBLH20200420.jpg</v>
      </c>
      <c r="F111" s="5" t="str">
        <f>IFERROR(__xludf.DUMMYFUNCTION("CONCATENATE(REGEXREPLACE(TO_TEXT( C111),""\."",""""),""_"",TO_TEXT(A111),D111)"),"20200420_111.jpg")</f>
        <v>20200420_111.jpg</v>
      </c>
    </row>
    <row r="112">
      <c r="A112" s="1">
        <v>112.0</v>
      </c>
      <c r="B112" s="2" t="s">
        <v>0</v>
      </c>
      <c r="C112" s="3">
        <v>43942.0</v>
      </c>
      <c r="D112" s="4" t="s">
        <v>1</v>
      </c>
      <c r="E112" s="2" t="str">
        <f>IFERROR(__xludf.DUMMYFUNCTION("CONCATENATE(B112,REGEXREPLACE(TO_TEXT( C112),""\."",""""),D112)"),"https://bhuvan-app3.nrsc.gov.in/isroeodatadownloadutility/nices_thumb/pblh/PBLH20200421.jpg")</f>
        <v>https://bhuvan-app3.nrsc.gov.in/isroeodatadownloadutility/nices_thumb/pblh/PBLH20200421.jpg</v>
      </c>
      <c r="F112" s="5" t="str">
        <f>IFERROR(__xludf.DUMMYFUNCTION("CONCATENATE(REGEXREPLACE(TO_TEXT( C112),""\."",""""),""_"",TO_TEXT(A112),D112)"),"20200421_112.jpg")</f>
        <v>20200421_112.jpg</v>
      </c>
    </row>
    <row r="113">
      <c r="A113" s="1">
        <v>113.0</v>
      </c>
      <c r="B113" s="2" t="s">
        <v>0</v>
      </c>
      <c r="C113" s="3">
        <v>43943.0</v>
      </c>
      <c r="D113" s="4" t="s">
        <v>1</v>
      </c>
      <c r="E113" s="2" t="str">
        <f>IFERROR(__xludf.DUMMYFUNCTION("CONCATENATE(B113,REGEXREPLACE(TO_TEXT( C113),""\."",""""),D113)"),"https://bhuvan-app3.nrsc.gov.in/isroeodatadownloadutility/nices_thumb/pblh/PBLH20200422.jpg")</f>
        <v>https://bhuvan-app3.nrsc.gov.in/isroeodatadownloadutility/nices_thumb/pblh/PBLH20200422.jpg</v>
      </c>
      <c r="F113" s="5" t="str">
        <f>IFERROR(__xludf.DUMMYFUNCTION("CONCATENATE(REGEXREPLACE(TO_TEXT( C113),""\."",""""),""_"",TO_TEXT(A113),D113)"),"20200422_113.jpg")</f>
        <v>20200422_113.jpg</v>
      </c>
    </row>
    <row r="114">
      <c r="A114" s="1">
        <v>114.0</v>
      </c>
      <c r="B114" s="2" t="s">
        <v>0</v>
      </c>
      <c r="C114" s="3">
        <v>43944.0</v>
      </c>
      <c r="D114" s="4" t="s">
        <v>1</v>
      </c>
      <c r="E114" s="2" t="str">
        <f>IFERROR(__xludf.DUMMYFUNCTION("CONCATENATE(B114,REGEXREPLACE(TO_TEXT( C114),""\."",""""),D114)"),"https://bhuvan-app3.nrsc.gov.in/isroeodatadownloadutility/nices_thumb/pblh/PBLH20200423.jpg")</f>
        <v>https://bhuvan-app3.nrsc.gov.in/isroeodatadownloadutility/nices_thumb/pblh/PBLH20200423.jpg</v>
      </c>
      <c r="F114" s="5" t="str">
        <f>IFERROR(__xludf.DUMMYFUNCTION("CONCATENATE(REGEXREPLACE(TO_TEXT( C114),""\."",""""),""_"",TO_TEXT(A114),D114)"),"20200423_114.jpg")</f>
        <v>20200423_114.jpg</v>
      </c>
    </row>
    <row r="115">
      <c r="A115" s="1">
        <v>115.0</v>
      </c>
      <c r="B115" s="2" t="s">
        <v>0</v>
      </c>
      <c r="C115" s="3">
        <v>43945.0</v>
      </c>
      <c r="D115" s="4" t="s">
        <v>1</v>
      </c>
      <c r="E115" s="2" t="str">
        <f>IFERROR(__xludf.DUMMYFUNCTION("CONCATENATE(B115,REGEXREPLACE(TO_TEXT( C115),""\."",""""),D115)"),"https://bhuvan-app3.nrsc.gov.in/isroeodatadownloadutility/nices_thumb/pblh/PBLH20200424.jpg")</f>
        <v>https://bhuvan-app3.nrsc.gov.in/isroeodatadownloadutility/nices_thumb/pblh/PBLH20200424.jpg</v>
      </c>
      <c r="F115" s="5" t="str">
        <f>IFERROR(__xludf.DUMMYFUNCTION("CONCATENATE(REGEXREPLACE(TO_TEXT( C115),""\."",""""),""_"",TO_TEXT(A115),D115)"),"20200424_115.jpg")</f>
        <v>20200424_115.jpg</v>
      </c>
    </row>
    <row r="116">
      <c r="A116" s="1">
        <v>116.0</v>
      </c>
      <c r="B116" s="2" t="s">
        <v>0</v>
      </c>
      <c r="C116" s="3">
        <v>43946.0</v>
      </c>
      <c r="D116" s="4" t="s">
        <v>1</v>
      </c>
      <c r="E116" s="2" t="str">
        <f>IFERROR(__xludf.DUMMYFUNCTION("CONCATENATE(B116,REGEXREPLACE(TO_TEXT( C116),""\."",""""),D116)"),"https://bhuvan-app3.nrsc.gov.in/isroeodatadownloadutility/nices_thumb/pblh/PBLH20200425.jpg")</f>
        <v>https://bhuvan-app3.nrsc.gov.in/isroeodatadownloadutility/nices_thumb/pblh/PBLH20200425.jpg</v>
      </c>
      <c r="F116" s="5" t="str">
        <f>IFERROR(__xludf.DUMMYFUNCTION("CONCATENATE(REGEXREPLACE(TO_TEXT( C116),""\."",""""),""_"",TO_TEXT(A116),D116)"),"20200425_116.jpg")</f>
        <v>20200425_116.jpg</v>
      </c>
    </row>
    <row r="117">
      <c r="A117" s="1">
        <v>117.0</v>
      </c>
      <c r="B117" s="2" t="s">
        <v>0</v>
      </c>
      <c r="C117" s="3">
        <v>43947.0</v>
      </c>
      <c r="D117" s="4" t="s">
        <v>1</v>
      </c>
      <c r="E117" s="2" t="str">
        <f>IFERROR(__xludf.DUMMYFUNCTION("CONCATENATE(B117,REGEXREPLACE(TO_TEXT( C117),""\."",""""),D117)"),"https://bhuvan-app3.nrsc.gov.in/isroeodatadownloadutility/nices_thumb/pblh/PBLH20200426.jpg")</f>
        <v>https://bhuvan-app3.nrsc.gov.in/isroeodatadownloadutility/nices_thumb/pblh/PBLH20200426.jpg</v>
      </c>
      <c r="F117" s="5" t="str">
        <f>IFERROR(__xludf.DUMMYFUNCTION("CONCATENATE(REGEXREPLACE(TO_TEXT( C117),""\."",""""),""_"",TO_TEXT(A117),D117)"),"20200426_117.jpg")</f>
        <v>20200426_117.jpg</v>
      </c>
    </row>
    <row r="118">
      <c r="A118" s="1">
        <v>118.0</v>
      </c>
      <c r="B118" s="2" t="s">
        <v>0</v>
      </c>
      <c r="C118" s="3">
        <v>43948.0</v>
      </c>
      <c r="D118" s="4" t="s">
        <v>1</v>
      </c>
      <c r="E118" s="2" t="str">
        <f>IFERROR(__xludf.DUMMYFUNCTION("CONCATENATE(B118,REGEXREPLACE(TO_TEXT( C118),""\."",""""),D118)"),"https://bhuvan-app3.nrsc.gov.in/isroeodatadownloadutility/nices_thumb/pblh/PBLH20200427.jpg")</f>
        <v>https://bhuvan-app3.nrsc.gov.in/isroeodatadownloadutility/nices_thumb/pblh/PBLH20200427.jpg</v>
      </c>
      <c r="F118" s="5" t="str">
        <f>IFERROR(__xludf.DUMMYFUNCTION("CONCATENATE(REGEXREPLACE(TO_TEXT( C118),""\."",""""),""_"",TO_TEXT(A118),D118)"),"20200427_118.jpg")</f>
        <v>20200427_118.jpg</v>
      </c>
    </row>
    <row r="119">
      <c r="A119" s="1">
        <v>119.0</v>
      </c>
      <c r="B119" s="2" t="s">
        <v>0</v>
      </c>
      <c r="C119" s="3">
        <v>43949.0</v>
      </c>
      <c r="D119" s="4" t="s">
        <v>1</v>
      </c>
      <c r="E119" s="2" t="str">
        <f>IFERROR(__xludf.DUMMYFUNCTION("CONCATENATE(B119,REGEXREPLACE(TO_TEXT( C119),""\."",""""),D119)"),"https://bhuvan-app3.nrsc.gov.in/isroeodatadownloadutility/nices_thumb/pblh/PBLH20200428.jpg")</f>
        <v>https://bhuvan-app3.nrsc.gov.in/isroeodatadownloadutility/nices_thumb/pblh/PBLH20200428.jpg</v>
      </c>
      <c r="F119" s="5" t="str">
        <f>IFERROR(__xludf.DUMMYFUNCTION("CONCATENATE(REGEXREPLACE(TO_TEXT( C119),""\."",""""),""_"",TO_TEXT(A119),D119)"),"20200428_119.jpg")</f>
        <v>20200428_119.jpg</v>
      </c>
    </row>
    <row r="120">
      <c r="A120" s="1">
        <v>120.0</v>
      </c>
      <c r="B120" s="2" t="s">
        <v>0</v>
      </c>
      <c r="C120" s="3">
        <v>43950.0</v>
      </c>
      <c r="D120" s="4" t="s">
        <v>1</v>
      </c>
      <c r="E120" s="2" t="str">
        <f>IFERROR(__xludf.DUMMYFUNCTION("CONCATENATE(B120,REGEXREPLACE(TO_TEXT( C120),""\."",""""),D120)"),"https://bhuvan-app3.nrsc.gov.in/isroeodatadownloadutility/nices_thumb/pblh/PBLH20200429.jpg")</f>
        <v>https://bhuvan-app3.nrsc.gov.in/isroeodatadownloadutility/nices_thumb/pblh/PBLH20200429.jpg</v>
      </c>
      <c r="F120" s="5" t="str">
        <f>IFERROR(__xludf.DUMMYFUNCTION("CONCATENATE(REGEXREPLACE(TO_TEXT( C120),""\."",""""),""_"",TO_TEXT(A120),D120)"),"20200429_120.jpg")</f>
        <v>20200429_120.jpg</v>
      </c>
    </row>
    <row r="121">
      <c r="A121" s="1">
        <v>121.0</v>
      </c>
      <c r="B121" s="2" t="s">
        <v>0</v>
      </c>
      <c r="C121" s="3">
        <v>43951.0</v>
      </c>
      <c r="D121" s="4" t="s">
        <v>1</v>
      </c>
      <c r="E121" s="2" t="str">
        <f>IFERROR(__xludf.DUMMYFUNCTION("CONCATENATE(B121,REGEXREPLACE(TO_TEXT( C121),""\."",""""),D121)"),"https://bhuvan-app3.nrsc.gov.in/isroeodatadownloadutility/nices_thumb/pblh/PBLH20200430.jpg")</f>
        <v>https://bhuvan-app3.nrsc.gov.in/isroeodatadownloadutility/nices_thumb/pblh/PBLH20200430.jpg</v>
      </c>
      <c r="F121" s="5" t="str">
        <f>IFERROR(__xludf.DUMMYFUNCTION("CONCATENATE(REGEXREPLACE(TO_TEXT( C121),""\."",""""),""_"",TO_TEXT(A121),D121)"),"20200430_121.jpg")</f>
        <v>20200430_121.jpg</v>
      </c>
    </row>
    <row r="122">
      <c r="A122" s="1">
        <v>122.0</v>
      </c>
      <c r="B122" s="2" t="s">
        <v>0</v>
      </c>
      <c r="C122" s="3">
        <v>43952.0</v>
      </c>
      <c r="D122" s="4" t="s">
        <v>1</v>
      </c>
      <c r="E122" s="2" t="str">
        <f>IFERROR(__xludf.DUMMYFUNCTION("CONCATENATE(B122,REGEXREPLACE(TO_TEXT( C122),""\."",""""),D122)"),"https://bhuvan-app3.nrsc.gov.in/isroeodatadownloadutility/nices_thumb/pblh/PBLH20200501.jpg")</f>
        <v>https://bhuvan-app3.nrsc.gov.in/isroeodatadownloadutility/nices_thumb/pblh/PBLH20200501.jpg</v>
      </c>
      <c r="F122" s="5" t="str">
        <f>IFERROR(__xludf.DUMMYFUNCTION("CONCATENATE(REGEXREPLACE(TO_TEXT( C122),""\."",""""),""_"",TO_TEXT(A122),D122)"),"20200501_122.jpg")</f>
        <v>20200501_122.jpg</v>
      </c>
    </row>
    <row r="123">
      <c r="A123" s="1">
        <v>123.0</v>
      </c>
      <c r="B123" s="2" t="s">
        <v>0</v>
      </c>
      <c r="C123" s="3">
        <v>43953.0</v>
      </c>
      <c r="D123" s="4" t="s">
        <v>1</v>
      </c>
      <c r="E123" s="2" t="str">
        <f>IFERROR(__xludf.DUMMYFUNCTION("CONCATENATE(B123,REGEXREPLACE(TO_TEXT( C123),""\."",""""),D123)"),"https://bhuvan-app3.nrsc.gov.in/isroeodatadownloadutility/nices_thumb/pblh/PBLH20200502.jpg")</f>
        <v>https://bhuvan-app3.nrsc.gov.in/isroeodatadownloadutility/nices_thumb/pblh/PBLH20200502.jpg</v>
      </c>
      <c r="F123" s="5" t="str">
        <f>IFERROR(__xludf.DUMMYFUNCTION("CONCATENATE(REGEXREPLACE(TO_TEXT( C123),""\."",""""),""_"",TO_TEXT(A123),D123)"),"20200502_123.jpg")</f>
        <v>20200502_123.jpg</v>
      </c>
    </row>
    <row r="124">
      <c r="A124" s="1">
        <v>124.0</v>
      </c>
      <c r="B124" s="2" t="s">
        <v>0</v>
      </c>
      <c r="C124" s="3">
        <v>43954.0</v>
      </c>
      <c r="D124" s="4" t="s">
        <v>1</v>
      </c>
      <c r="E124" s="2" t="str">
        <f>IFERROR(__xludf.DUMMYFUNCTION("CONCATENATE(B124,REGEXREPLACE(TO_TEXT( C124),""\."",""""),D124)"),"https://bhuvan-app3.nrsc.gov.in/isroeodatadownloadutility/nices_thumb/pblh/PBLH20200503.jpg")</f>
        <v>https://bhuvan-app3.nrsc.gov.in/isroeodatadownloadutility/nices_thumb/pblh/PBLH20200503.jpg</v>
      </c>
      <c r="F124" s="5" t="str">
        <f>IFERROR(__xludf.DUMMYFUNCTION("CONCATENATE(REGEXREPLACE(TO_TEXT( C124),""\."",""""),""_"",TO_TEXT(A124),D124)"),"20200503_124.jpg")</f>
        <v>20200503_124.jpg</v>
      </c>
    </row>
    <row r="125">
      <c r="A125" s="1">
        <v>125.0</v>
      </c>
      <c r="B125" s="2" t="s">
        <v>0</v>
      </c>
      <c r="C125" s="3">
        <v>43955.0</v>
      </c>
      <c r="D125" s="4" t="s">
        <v>1</v>
      </c>
      <c r="E125" s="2" t="str">
        <f>IFERROR(__xludf.DUMMYFUNCTION("CONCATENATE(B125,REGEXREPLACE(TO_TEXT( C125),""\."",""""),D125)"),"https://bhuvan-app3.nrsc.gov.in/isroeodatadownloadutility/nices_thumb/pblh/PBLH20200504.jpg")</f>
        <v>https://bhuvan-app3.nrsc.gov.in/isroeodatadownloadutility/nices_thumb/pblh/PBLH20200504.jpg</v>
      </c>
      <c r="F125" s="5" t="str">
        <f>IFERROR(__xludf.DUMMYFUNCTION("CONCATENATE(REGEXREPLACE(TO_TEXT( C125),""\."",""""),""_"",TO_TEXT(A125),D125)"),"20200504_125.jpg")</f>
        <v>20200504_125.jpg</v>
      </c>
    </row>
    <row r="126">
      <c r="A126" s="1">
        <v>126.0</v>
      </c>
      <c r="B126" s="2" t="s">
        <v>0</v>
      </c>
      <c r="C126" s="3">
        <v>43956.0</v>
      </c>
      <c r="D126" s="4" t="s">
        <v>1</v>
      </c>
      <c r="E126" s="2" t="str">
        <f>IFERROR(__xludf.DUMMYFUNCTION("CONCATENATE(B126,REGEXREPLACE(TO_TEXT( C126),""\."",""""),D126)"),"https://bhuvan-app3.nrsc.gov.in/isroeodatadownloadutility/nices_thumb/pblh/PBLH20200505.jpg")</f>
        <v>https://bhuvan-app3.nrsc.gov.in/isroeodatadownloadutility/nices_thumb/pblh/PBLH20200505.jpg</v>
      </c>
      <c r="F126" s="5" t="str">
        <f>IFERROR(__xludf.DUMMYFUNCTION("CONCATENATE(REGEXREPLACE(TO_TEXT( C126),""\."",""""),""_"",TO_TEXT(A126),D126)"),"20200505_126.jpg")</f>
        <v>20200505_126.jpg</v>
      </c>
    </row>
    <row r="127">
      <c r="A127" s="1">
        <v>127.0</v>
      </c>
      <c r="B127" s="2" t="s">
        <v>0</v>
      </c>
      <c r="C127" s="3">
        <v>43957.0</v>
      </c>
      <c r="D127" s="4" t="s">
        <v>1</v>
      </c>
      <c r="E127" s="2" t="str">
        <f>IFERROR(__xludf.DUMMYFUNCTION("CONCATENATE(B127,REGEXREPLACE(TO_TEXT( C127),""\."",""""),D127)"),"https://bhuvan-app3.nrsc.gov.in/isroeodatadownloadutility/nices_thumb/pblh/PBLH20200506.jpg")</f>
        <v>https://bhuvan-app3.nrsc.gov.in/isroeodatadownloadutility/nices_thumb/pblh/PBLH20200506.jpg</v>
      </c>
      <c r="F127" s="5" t="str">
        <f>IFERROR(__xludf.DUMMYFUNCTION("CONCATENATE(REGEXREPLACE(TO_TEXT( C127),""\."",""""),""_"",TO_TEXT(A127),D127)"),"20200506_127.jpg")</f>
        <v>20200506_127.jpg</v>
      </c>
    </row>
    <row r="128">
      <c r="A128" s="1">
        <v>128.0</v>
      </c>
      <c r="B128" s="2" t="s">
        <v>0</v>
      </c>
      <c r="C128" s="3">
        <v>43958.0</v>
      </c>
      <c r="D128" s="4" t="s">
        <v>1</v>
      </c>
      <c r="E128" s="2" t="str">
        <f>IFERROR(__xludf.DUMMYFUNCTION("CONCATENATE(B128,REGEXREPLACE(TO_TEXT( C128),""\."",""""),D128)"),"https://bhuvan-app3.nrsc.gov.in/isroeodatadownloadutility/nices_thumb/pblh/PBLH20200507.jpg")</f>
        <v>https://bhuvan-app3.nrsc.gov.in/isroeodatadownloadutility/nices_thumb/pblh/PBLH20200507.jpg</v>
      </c>
      <c r="F128" s="5" t="str">
        <f>IFERROR(__xludf.DUMMYFUNCTION("CONCATENATE(REGEXREPLACE(TO_TEXT( C128),""\."",""""),""_"",TO_TEXT(A128),D128)"),"20200507_128.jpg")</f>
        <v>20200507_128.jpg</v>
      </c>
    </row>
    <row r="129">
      <c r="A129" s="1">
        <v>129.0</v>
      </c>
      <c r="B129" s="2" t="s">
        <v>0</v>
      </c>
      <c r="C129" s="3">
        <v>43959.0</v>
      </c>
      <c r="D129" s="4" t="s">
        <v>1</v>
      </c>
      <c r="E129" s="2" t="str">
        <f>IFERROR(__xludf.DUMMYFUNCTION("CONCATENATE(B129,REGEXREPLACE(TO_TEXT( C129),""\."",""""),D129)"),"https://bhuvan-app3.nrsc.gov.in/isroeodatadownloadutility/nices_thumb/pblh/PBLH20200508.jpg")</f>
        <v>https://bhuvan-app3.nrsc.gov.in/isroeodatadownloadutility/nices_thumb/pblh/PBLH20200508.jpg</v>
      </c>
      <c r="F129" s="5" t="str">
        <f>IFERROR(__xludf.DUMMYFUNCTION("CONCATENATE(REGEXREPLACE(TO_TEXT( C129),""\."",""""),""_"",TO_TEXT(A129),D129)"),"20200508_129.jpg")</f>
        <v>20200508_129.jpg</v>
      </c>
    </row>
    <row r="130">
      <c r="A130" s="1">
        <v>130.0</v>
      </c>
      <c r="B130" s="2" t="s">
        <v>0</v>
      </c>
      <c r="C130" s="3">
        <v>43960.0</v>
      </c>
      <c r="D130" s="4" t="s">
        <v>1</v>
      </c>
      <c r="E130" s="2" t="str">
        <f>IFERROR(__xludf.DUMMYFUNCTION("CONCATENATE(B130,REGEXREPLACE(TO_TEXT( C130),""\."",""""),D130)"),"https://bhuvan-app3.nrsc.gov.in/isroeodatadownloadutility/nices_thumb/pblh/PBLH20200509.jpg")</f>
        <v>https://bhuvan-app3.nrsc.gov.in/isroeodatadownloadutility/nices_thumb/pblh/PBLH20200509.jpg</v>
      </c>
      <c r="F130" s="5" t="str">
        <f>IFERROR(__xludf.DUMMYFUNCTION("CONCATENATE(REGEXREPLACE(TO_TEXT( C130),""\."",""""),""_"",TO_TEXT(A130),D130)"),"20200509_130.jpg")</f>
        <v>20200509_130.jpg</v>
      </c>
    </row>
    <row r="131">
      <c r="A131" s="1">
        <v>131.0</v>
      </c>
      <c r="B131" s="2" t="s">
        <v>0</v>
      </c>
      <c r="C131" s="3">
        <v>43961.0</v>
      </c>
      <c r="D131" s="4" t="s">
        <v>1</v>
      </c>
      <c r="E131" s="2" t="str">
        <f>IFERROR(__xludf.DUMMYFUNCTION("CONCATENATE(B131,REGEXREPLACE(TO_TEXT( C131),""\."",""""),D131)"),"https://bhuvan-app3.nrsc.gov.in/isroeodatadownloadutility/nices_thumb/pblh/PBLH20200510.jpg")</f>
        <v>https://bhuvan-app3.nrsc.gov.in/isroeodatadownloadutility/nices_thumb/pblh/PBLH20200510.jpg</v>
      </c>
      <c r="F131" s="5" t="str">
        <f>IFERROR(__xludf.DUMMYFUNCTION("CONCATENATE(REGEXREPLACE(TO_TEXT( C131),""\."",""""),""_"",TO_TEXT(A131),D131)"),"20200510_131.jpg")</f>
        <v>20200510_131.jpg</v>
      </c>
    </row>
    <row r="132">
      <c r="A132" s="1">
        <v>132.0</v>
      </c>
      <c r="B132" s="2" t="s">
        <v>0</v>
      </c>
      <c r="C132" s="3">
        <v>43962.0</v>
      </c>
      <c r="D132" s="4" t="s">
        <v>1</v>
      </c>
      <c r="E132" s="2" t="str">
        <f>IFERROR(__xludf.DUMMYFUNCTION("CONCATENATE(B132,REGEXREPLACE(TO_TEXT( C132),""\."",""""),D132)"),"https://bhuvan-app3.nrsc.gov.in/isroeodatadownloadutility/nices_thumb/pblh/PBLH20200511.jpg")</f>
        <v>https://bhuvan-app3.nrsc.gov.in/isroeodatadownloadutility/nices_thumb/pblh/PBLH20200511.jpg</v>
      </c>
      <c r="F132" s="5" t="str">
        <f>IFERROR(__xludf.DUMMYFUNCTION("CONCATENATE(REGEXREPLACE(TO_TEXT( C132),""\."",""""),""_"",TO_TEXT(A132),D132)"),"20200511_132.jpg")</f>
        <v>20200511_132.jpg</v>
      </c>
    </row>
    <row r="133">
      <c r="A133" s="1">
        <v>133.0</v>
      </c>
      <c r="B133" s="2" t="s">
        <v>0</v>
      </c>
      <c r="C133" s="3">
        <v>43963.0</v>
      </c>
      <c r="D133" s="4" t="s">
        <v>1</v>
      </c>
      <c r="E133" s="2" t="str">
        <f>IFERROR(__xludf.DUMMYFUNCTION("CONCATENATE(B133,REGEXREPLACE(TO_TEXT( C133),""\."",""""),D133)"),"https://bhuvan-app3.nrsc.gov.in/isroeodatadownloadutility/nices_thumb/pblh/PBLH20200512.jpg")</f>
        <v>https://bhuvan-app3.nrsc.gov.in/isroeodatadownloadutility/nices_thumb/pblh/PBLH20200512.jpg</v>
      </c>
      <c r="F133" s="5" t="str">
        <f>IFERROR(__xludf.DUMMYFUNCTION("CONCATENATE(REGEXREPLACE(TO_TEXT( C133),""\."",""""),""_"",TO_TEXT(A133),D133)"),"20200512_133.jpg")</f>
        <v>20200512_133.jpg</v>
      </c>
    </row>
    <row r="134">
      <c r="A134" s="1">
        <v>134.0</v>
      </c>
      <c r="B134" s="2" t="s">
        <v>0</v>
      </c>
      <c r="C134" s="3">
        <v>43964.0</v>
      </c>
      <c r="D134" s="4" t="s">
        <v>1</v>
      </c>
      <c r="E134" s="2" t="str">
        <f>IFERROR(__xludf.DUMMYFUNCTION("CONCATENATE(B134,REGEXREPLACE(TO_TEXT( C134),""\."",""""),D134)"),"https://bhuvan-app3.nrsc.gov.in/isroeodatadownloadutility/nices_thumb/pblh/PBLH20200513.jpg")</f>
        <v>https://bhuvan-app3.nrsc.gov.in/isroeodatadownloadutility/nices_thumb/pblh/PBLH20200513.jpg</v>
      </c>
      <c r="F134" s="5" t="str">
        <f>IFERROR(__xludf.DUMMYFUNCTION("CONCATENATE(REGEXREPLACE(TO_TEXT( C134),""\."",""""),""_"",TO_TEXT(A134),D134)"),"20200513_134.jpg")</f>
        <v>20200513_134.jpg</v>
      </c>
    </row>
    <row r="135">
      <c r="A135" s="1">
        <v>135.0</v>
      </c>
      <c r="B135" s="2" t="s">
        <v>0</v>
      </c>
      <c r="C135" s="3">
        <v>43965.0</v>
      </c>
      <c r="D135" s="4" t="s">
        <v>1</v>
      </c>
      <c r="E135" s="2" t="str">
        <f>IFERROR(__xludf.DUMMYFUNCTION("CONCATENATE(B135,REGEXREPLACE(TO_TEXT( C135),""\."",""""),D135)"),"https://bhuvan-app3.nrsc.gov.in/isroeodatadownloadutility/nices_thumb/pblh/PBLH20200514.jpg")</f>
        <v>https://bhuvan-app3.nrsc.gov.in/isroeodatadownloadutility/nices_thumb/pblh/PBLH20200514.jpg</v>
      </c>
      <c r="F135" s="5" t="str">
        <f>IFERROR(__xludf.DUMMYFUNCTION("CONCATENATE(REGEXREPLACE(TO_TEXT( C135),""\."",""""),""_"",TO_TEXT(A135),D135)"),"20200514_135.jpg")</f>
        <v>20200514_135.jpg</v>
      </c>
    </row>
    <row r="136">
      <c r="A136" s="1">
        <v>136.0</v>
      </c>
      <c r="B136" s="2" t="s">
        <v>0</v>
      </c>
      <c r="C136" s="3">
        <v>43966.0</v>
      </c>
      <c r="D136" s="4" t="s">
        <v>1</v>
      </c>
      <c r="E136" s="2" t="str">
        <f>IFERROR(__xludf.DUMMYFUNCTION("CONCATENATE(B136,REGEXREPLACE(TO_TEXT( C136),""\."",""""),D136)"),"https://bhuvan-app3.nrsc.gov.in/isroeodatadownloadutility/nices_thumb/pblh/PBLH20200515.jpg")</f>
        <v>https://bhuvan-app3.nrsc.gov.in/isroeodatadownloadutility/nices_thumb/pblh/PBLH20200515.jpg</v>
      </c>
      <c r="F136" s="5" t="str">
        <f>IFERROR(__xludf.DUMMYFUNCTION("CONCATENATE(REGEXREPLACE(TO_TEXT( C136),""\."",""""),""_"",TO_TEXT(A136),D136)"),"20200515_136.jpg")</f>
        <v>20200515_136.jpg</v>
      </c>
    </row>
    <row r="137">
      <c r="A137" s="1">
        <v>137.0</v>
      </c>
      <c r="B137" s="2" t="s">
        <v>0</v>
      </c>
      <c r="C137" s="3">
        <v>43967.0</v>
      </c>
      <c r="D137" s="4" t="s">
        <v>1</v>
      </c>
      <c r="E137" s="2" t="str">
        <f>IFERROR(__xludf.DUMMYFUNCTION("CONCATENATE(B137,REGEXREPLACE(TO_TEXT( C137),""\."",""""),D137)"),"https://bhuvan-app3.nrsc.gov.in/isroeodatadownloadutility/nices_thumb/pblh/PBLH20200516.jpg")</f>
        <v>https://bhuvan-app3.nrsc.gov.in/isroeodatadownloadutility/nices_thumb/pblh/PBLH20200516.jpg</v>
      </c>
      <c r="F137" s="5" t="str">
        <f>IFERROR(__xludf.DUMMYFUNCTION("CONCATENATE(REGEXREPLACE(TO_TEXT( C137),""\."",""""),""_"",TO_TEXT(A137),D137)"),"20200516_137.jpg")</f>
        <v>20200516_137.jpg</v>
      </c>
    </row>
    <row r="138">
      <c r="A138" s="1">
        <v>138.0</v>
      </c>
      <c r="B138" s="2" t="s">
        <v>0</v>
      </c>
      <c r="C138" s="3">
        <v>43968.0</v>
      </c>
      <c r="D138" s="4" t="s">
        <v>1</v>
      </c>
      <c r="E138" s="2" t="str">
        <f>IFERROR(__xludf.DUMMYFUNCTION("CONCATENATE(B138,REGEXREPLACE(TO_TEXT( C138),""\."",""""),D138)"),"https://bhuvan-app3.nrsc.gov.in/isroeodatadownloadutility/nices_thumb/pblh/PBLH20200517.jpg")</f>
        <v>https://bhuvan-app3.nrsc.gov.in/isroeodatadownloadutility/nices_thumb/pblh/PBLH20200517.jpg</v>
      </c>
      <c r="F138" s="5" t="str">
        <f>IFERROR(__xludf.DUMMYFUNCTION("CONCATENATE(REGEXREPLACE(TO_TEXT( C138),""\."",""""),""_"",TO_TEXT(A138),D138)"),"20200517_138.jpg")</f>
        <v>20200517_138.jpg</v>
      </c>
    </row>
    <row r="139">
      <c r="A139" s="1">
        <v>139.0</v>
      </c>
      <c r="B139" s="2" t="s">
        <v>0</v>
      </c>
      <c r="C139" s="3">
        <v>43969.0</v>
      </c>
      <c r="D139" s="4" t="s">
        <v>1</v>
      </c>
      <c r="E139" s="2" t="str">
        <f>IFERROR(__xludf.DUMMYFUNCTION("CONCATENATE(B139,REGEXREPLACE(TO_TEXT( C139),""\."",""""),D139)"),"https://bhuvan-app3.nrsc.gov.in/isroeodatadownloadutility/nices_thumb/pblh/PBLH20200518.jpg")</f>
        <v>https://bhuvan-app3.nrsc.gov.in/isroeodatadownloadutility/nices_thumb/pblh/PBLH20200518.jpg</v>
      </c>
      <c r="F139" s="5" t="str">
        <f>IFERROR(__xludf.DUMMYFUNCTION("CONCATENATE(REGEXREPLACE(TO_TEXT( C139),""\."",""""),""_"",TO_TEXT(A139),D139)"),"20200518_139.jpg")</f>
        <v>20200518_139.jpg</v>
      </c>
    </row>
    <row r="140">
      <c r="A140" s="1">
        <v>140.0</v>
      </c>
      <c r="B140" s="2" t="s">
        <v>0</v>
      </c>
      <c r="C140" s="3">
        <v>43970.0</v>
      </c>
      <c r="D140" s="4" t="s">
        <v>1</v>
      </c>
      <c r="E140" s="2" t="str">
        <f>IFERROR(__xludf.DUMMYFUNCTION("CONCATENATE(B140,REGEXREPLACE(TO_TEXT( C140),""\."",""""),D140)"),"https://bhuvan-app3.nrsc.gov.in/isroeodatadownloadutility/nices_thumb/pblh/PBLH20200519.jpg")</f>
        <v>https://bhuvan-app3.nrsc.gov.in/isroeodatadownloadutility/nices_thumb/pblh/PBLH20200519.jpg</v>
      </c>
      <c r="F140" s="5" t="str">
        <f>IFERROR(__xludf.DUMMYFUNCTION("CONCATENATE(REGEXREPLACE(TO_TEXT( C140),""\."",""""),""_"",TO_TEXT(A140),D140)"),"20200519_140.jpg")</f>
        <v>20200519_140.jpg</v>
      </c>
    </row>
    <row r="141">
      <c r="A141" s="1">
        <v>141.0</v>
      </c>
      <c r="B141" s="2" t="s">
        <v>0</v>
      </c>
      <c r="C141" s="3">
        <v>43971.0</v>
      </c>
      <c r="D141" s="4" t="s">
        <v>1</v>
      </c>
      <c r="E141" s="2" t="str">
        <f>IFERROR(__xludf.DUMMYFUNCTION("CONCATENATE(B141,REGEXREPLACE(TO_TEXT( C141),""\."",""""),D141)"),"https://bhuvan-app3.nrsc.gov.in/isroeodatadownloadutility/nices_thumb/pblh/PBLH20200520.jpg")</f>
        <v>https://bhuvan-app3.nrsc.gov.in/isroeodatadownloadutility/nices_thumb/pblh/PBLH20200520.jpg</v>
      </c>
      <c r="F141" s="5" t="str">
        <f>IFERROR(__xludf.DUMMYFUNCTION("CONCATENATE(REGEXREPLACE(TO_TEXT( C141),""\."",""""),""_"",TO_TEXT(A141),D141)"),"20200520_141.jpg")</f>
        <v>20200520_141.jpg</v>
      </c>
    </row>
    <row r="142">
      <c r="A142" s="1">
        <v>142.0</v>
      </c>
      <c r="B142" s="2" t="s">
        <v>0</v>
      </c>
      <c r="C142" s="3">
        <v>43972.0</v>
      </c>
      <c r="D142" s="4" t="s">
        <v>1</v>
      </c>
      <c r="E142" s="2" t="str">
        <f>IFERROR(__xludf.DUMMYFUNCTION("CONCATENATE(B142,REGEXREPLACE(TO_TEXT( C142),""\."",""""),D142)"),"https://bhuvan-app3.nrsc.gov.in/isroeodatadownloadutility/nices_thumb/pblh/PBLH20200521.jpg")</f>
        <v>https://bhuvan-app3.nrsc.gov.in/isroeodatadownloadutility/nices_thumb/pblh/PBLH20200521.jpg</v>
      </c>
      <c r="F142" s="5" t="str">
        <f>IFERROR(__xludf.DUMMYFUNCTION("CONCATENATE(REGEXREPLACE(TO_TEXT( C142),""\."",""""),""_"",TO_TEXT(A142),D142)"),"20200521_142.jpg")</f>
        <v>20200521_142.jpg</v>
      </c>
    </row>
    <row r="143">
      <c r="A143" s="1">
        <v>143.0</v>
      </c>
      <c r="B143" s="2" t="s">
        <v>0</v>
      </c>
      <c r="C143" s="3">
        <v>43973.0</v>
      </c>
      <c r="D143" s="4" t="s">
        <v>1</v>
      </c>
      <c r="E143" s="2" t="str">
        <f>IFERROR(__xludf.DUMMYFUNCTION("CONCATENATE(B143,REGEXREPLACE(TO_TEXT( C143),""\."",""""),D143)"),"https://bhuvan-app3.nrsc.gov.in/isroeodatadownloadutility/nices_thumb/pblh/PBLH20200522.jpg")</f>
        <v>https://bhuvan-app3.nrsc.gov.in/isroeodatadownloadutility/nices_thumb/pblh/PBLH20200522.jpg</v>
      </c>
      <c r="F143" s="5" t="str">
        <f>IFERROR(__xludf.DUMMYFUNCTION("CONCATENATE(REGEXREPLACE(TO_TEXT( C143),""\."",""""),""_"",TO_TEXT(A143),D143)"),"20200522_143.jpg")</f>
        <v>20200522_143.jpg</v>
      </c>
    </row>
    <row r="144">
      <c r="A144" s="1">
        <v>144.0</v>
      </c>
      <c r="B144" s="2" t="s">
        <v>0</v>
      </c>
      <c r="C144" s="3">
        <v>43974.0</v>
      </c>
      <c r="D144" s="4" t="s">
        <v>1</v>
      </c>
      <c r="E144" s="2" t="str">
        <f>IFERROR(__xludf.DUMMYFUNCTION("CONCATENATE(B144,REGEXREPLACE(TO_TEXT( C144),""\."",""""),D144)"),"https://bhuvan-app3.nrsc.gov.in/isroeodatadownloadutility/nices_thumb/pblh/PBLH20200523.jpg")</f>
        <v>https://bhuvan-app3.nrsc.gov.in/isroeodatadownloadutility/nices_thumb/pblh/PBLH20200523.jpg</v>
      </c>
      <c r="F144" s="5" t="str">
        <f>IFERROR(__xludf.DUMMYFUNCTION("CONCATENATE(REGEXREPLACE(TO_TEXT( C144),""\."",""""),""_"",TO_TEXT(A144),D144)"),"20200523_144.jpg")</f>
        <v>20200523_144.jpg</v>
      </c>
    </row>
    <row r="145">
      <c r="A145" s="1">
        <v>145.0</v>
      </c>
      <c r="B145" s="2" t="s">
        <v>0</v>
      </c>
      <c r="C145" s="3">
        <v>43975.0</v>
      </c>
      <c r="D145" s="4" t="s">
        <v>1</v>
      </c>
      <c r="E145" s="2" t="str">
        <f>IFERROR(__xludf.DUMMYFUNCTION("CONCATENATE(B145,REGEXREPLACE(TO_TEXT( C145),""\."",""""),D145)"),"https://bhuvan-app3.nrsc.gov.in/isroeodatadownloadutility/nices_thumb/pblh/PBLH20200524.jpg")</f>
        <v>https://bhuvan-app3.nrsc.gov.in/isroeodatadownloadutility/nices_thumb/pblh/PBLH20200524.jpg</v>
      </c>
      <c r="F145" s="5" t="str">
        <f>IFERROR(__xludf.DUMMYFUNCTION("CONCATENATE(REGEXREPLACE(TO_TEXT( C145),""\."",""""),""_"",TO_TEXT(A145),D145)"),"20200524_145.jpg")</f>
        <v>20200524_145.jpg</v>
      </c>
    </row>
    <row r="146">
      <c r="A146" s="1">
        <v>146.0</v>
      </c>
      <c r="B146" s="2" t="s">
        <v>0</v>
      </c>
      <c r="C146" s="3">
        <v>43976.0</v>
      </c>
      <c r="D146" s="4" t="s">
        <v>1</v>
      </c>
      <c r="E146" s="2" t="str">
        <f>IFERROR(__xludf.DUMMYFUNCTION("CONCATENATE(B146,REGEXREPLACE(TO_TEXT( C146),""\."",""""),D146)"),"https://bhuvan-app3.nrsc.gov.in/isroeodatadownloadutility/nices_thumb/pblh/PBLH20200525.jpg")</f>
        <v>https://bhuvan-app3.nrsc.gov.in/isroeodatadownloadutility/nices_thumb/pblh/PBLH20200525.jpg</v>
      </c>
      <c r="F146" s="5" t="str">
        <f>IFERROR(__xludf.DUMMYFUNCTION("CONCATENATE(REGEXREPLACE(TO_TEXT( C146),""\."",""""),""_"",TO_TEXT(A146),D146)"),"20200525_146.jpg")</f>
        <v>20200525_146.jpg</v>
      </c>
    </row>
    <row r="147">
      <c r="A147" s="1">
        <v>147.0</v>
      </c>
      <c r="B147" s="2" t="s">
        <v>0</v>
      </c>
      <c r="C147" s="3">
        <v>43977.0</v>
      </c>
      <c r="D147" s="4" t="s">
        <v>1</v>
      </c>
      <c r="E147" s="2" t="str">
        <f>IFERROR(__xludf.DUMMYFUNCTION("CONCATENATE(B147,REGEXREPLACE(TO_TEXT( C147),""\."",""""),D147)"),"https://bhuvan-app3.nrsc.gov.in/isroeodatadownloadutility/nices_thumb/pblh/PBLH20200526.jpg")</f>
        <v>https://bhuvan-app3.nrsc.gov.in/isroeodatadownloadutility/nices_thumb/pblh/PBLH20200526.jpg</v>
      </c>
      <c r="F147" s="5" t="str">
        <f>IFERROR(__xludf.DUMMYFUNCTION("CONCATENATE(REGEXREPLACE(TO_TEXT( C147),""\."",""""),""_"",TO_TEXT(A147),D147)"),"20200526_147.jpg")</f>
        <v>20200526_147.jpg</v>
      </c>
    </row>
    <row r="148">
      <c r="A148" s="1">
        <v>148.0</v>
      </c>
      <c r="B148" s="2" t="s">
        <v>0</v>
      </c>
      <c r="C148" s="3">
        <v>43978.0</v>
      </c>
      <c r="D148" s="4" t="s">
        <v>1</v>
      </c>
      <c r="E148" s="2" t="str">
        <f>IFERROR(__xludf.DUMMYFUNCTION("CONCATENATE(B148,REGEXREPLACE(TO_TEXT( C148),""\."",""""),D148)"),"https://bhuvan-app3.nrsc.gov.in/isroeodatadownloadutility/nices_thumb/pblh/PBLH20200527.jpg")</f>
        <v>https://bhuvan-app3.nrsc.gov.in/isroeodatadownloadutility/nices_thumb/pblh/PBLH20200527.jpg</v>
      </c>
      <c r="F148" s="5" t="str">
        <f>IFERROR(__xludf.DUMMYFUNCTION("CONCATENATE(REGEXREPLACE(TO_TEXT( C148),""\."",""""),""_"",TO_TEXT(A148),D148)"),"20200527_148.jpg")</f>
        <v>20200527_148.jpg</v>
      </c>
    </row>
    <row r="149">
      <c r="A149" s="1">
        <v>149.0</v>
      </c>
      <c r="B149" s="2" t="s">
        <v>0</v>
      </c>
      <c r="C149" s="3">
        <v>43979.0</v>
      </c>
      <c r="D149" s="4" t="s">
        <v>1</v>
      </c>
      <c r="E149" s="2" t="str">
        <f>IFERROR(__xludf.DUMMYFUNCTION("CONCATENATE(B149,REGEXREPLACE(TO_TEXT( C149),""\."",""""),D149)"),"https://bhuvan-app3.nrsc.gov.in/isroeodatadownloadutility/nices_thumb/pblh/PBLH20200528.jpg")</f>
        <v>https://bhuvan-app3.nrsc.gov.in/isroeodatadownloadutility/nices_thumb/pblh/PBLH20200528.jpg</v>
      </c>
      <c r="F149" s="5" t="str">
        <f>IFERROR(__xludf.DUMMYFUNCTION("CONCATENATE(REGEXREPLACE(TO_TEXT( C149),""\."",""""),""_"",TO_TEXT(A149),D149)"),"20200528_149.jpg")</f>
        <v>20200528_149.jpg</v>
      </c>
    </row>
    <row r="150">
      <c r="A150" s="1">
        <v>150.0</v>
      </c>
      <c r="B150" s="2" t="s">
        <v>0</v>
      </c>
      <c r="C150" s="3">
        <v>43980.0</v>
      </c>
      <c r="D150" s="4" t="s">
        <v>1</v>
      </c>
      <c r="E150" s="2" t="str">
        <f>IFERROR(__xludf.DUMMYFUNCTION("CONCATENATE(B150,REGEXREPLACE(TO_TEXT( C150),""\."",""""),D150)"),"https://bhuvan-app3.nrsc.gov.in/isroeodatadownloadutility/nices_thumb/pblh/PBLH20200529.jpg")</f>
        <v>https://bhuvan-app3.nrsc.gov.in/isroeodatadownloadutility/nices_thumb/pblh/PBLH20200529.jpg</v>
      </c>
      <c r="F150" s="5" t="str">
        <f>IFERROR(__xludf.DUMMYFUNCTION("CONCATENATE(REGEXREPLACE(TO_TEXT( C150),""\."",""""),""_"",TO_TEXT(A150),D150)"),"20200529_150.jpg")</f>
        <v>20200529_150.jpg</v>
      </c>
    </row>
    <row r="151">
      <c r="A151" s="1">
        <v>151.0</v>
      </c>
      <c r="B151" s="2" t="s">
        <v>0</v>
      </c>
      <c r="C151" s="3">
        <v>43981.0</v>
      </c>
      <c r="D151" s="4" t="s">
        <v>1</v>
      </c>
      <c r="E151" s="2" t="str">
        <f>IFERROR(__xludf.DUMMYFUNCTION("CONCATENATE(B151,REGEXREPLACE(TO_TEXT( C151),""\."",""""),D151)"),"https://bhuvan-app3.nrsc.gov.in/isroeodatadownloadutility/nices_thumb/pblh/PBLH20200530.jpg")</f>
        <v>https://bhuvan-app3.nrsc.gov.in/isroeodatadownloadutility/nices_thumb/pblh/PBLH20200530.jpg</v>
      </c>
      <c r="F151" s="5" t="str">
        <f>IFERROR(__xludf.DUMMYFUNCTION("CONCATENATE(REGEXREPLACE(TO_TEXT( C151),""\."",""""),""_"",TO_TEXT(A151),D151)"),"20200530_151.jpg")</f>
        <v>20200530_151.jpg</v>
      </c>
    </row>
    <row r="152">
      <c r="A152" s="1">
        <v>152.0</v>
      </c>
      <c r="B152" s="2" t="s">
        <v>0</v>
      </c>
      <c r="C152" s="3">
        <v>43982.0</v>
      </c>
      <c r="D152" s="4" t="s">
        <v>1</v>
      </c>
      <c r="E152" s="2" t="str">
        <f>IFERROR(__xludf.DUMMYFUNCTION("CONCATENATE(B152,REGEXREPLACE(TO_TEXT( C152),""\."",""""),D152)"),"https://bhuvan-app3.nrsc.gov.in/isroeodatadownloadutility/nices_thumb/pblh/PBLH20200531.jpg")</f>
        <v>https://bhuvan-app3.nrsc.gov.in/isroeodatadownloadutility/nices_thumb/pblh/PBLH20200531.jpg</v>
      </c>
      <c r="F152" s="5" t="str">
        <f>IFERROR(__xludf.DUMMYFUNCTION("CONCATENATE(REGEXREPLACE(TO_TEXT( C152),""\."",""""),""_"",TO_TEXT(A152),D152)"),"20200531_152.jpg")</f>
        <v>20200531_152.jpg</v>
      </c>
    </row>
    <row r="153">
      <c r="A153" s="1">
        <v>153.0</v>
      </c>
      <c r="B153" s="2" t="s">
        <v>0</v>
      </c>
      <c r="C153" s="3">
        <v>43983.0</v>
      </c>
      <c r="D153" s="4" t="s">
        <v>1</v>
      </c>
      <c r="E153" s="2" t="str">
        <f>IFERROR(__xludf.DUMMYFUNCTION("CONCATENATE(B153,REGEXREPLACE(TO_TEXT( C153),""\."",""""),D153)"),"https://bhuvan-app3.nrsc.gov.in/isroeodatadownloadutility/nices_thumb/pblh/PBLH20200601.jpg")</f>
        <v>https://bhuvan-app3.nrsc.gov.in/isroeodatadownloadutility/nices_thumb/pblh/PBLH20200601.jpg</v>
      </c>
      <c r="F153" s="5" t="str">
        <f>IFERROR(__xludf.DUMMYFUNCTION("CONCATENATE(REGEXREPLACE(TO_TEXT( C153),""\."",""""),""_"",TO_TEXT(A153),D153)"),"20200601_153.jpg")</f>
        <v>20200601_153.jpg</v>
      </c>
    </row>
    <row r="154">
      <c r="A154" s="1">
        <v>154.0</v>
      </c>
      <c r="B154" s="2" t="s">
        <v>0</v>
      </c>
      <c r="C154" s="3">
        <v>43984.0</v>
      </c>
      <c r="D154" s="4" t="s">
        <v>1</v>
      </c>
      <c r="E154" s="2" t="str">
        <f>IFERROR(__xludf.DUMMYFUNCTION("CONCATENATE(B154,REGEXREPLACE(TO_TEXT( C154),""\."",""""),D154)"),"https://bhuvan-app3.nrsc.gov.in/isroeodatadownloadutility/nices_thumb/pblh/PBLH20200602.jpg")</f>
        <v>https://bhuvan-app3.nrsc.gov.in/isroeodatadownloadutility/nices_thumb/pblh/PBLH20200602.jpg</v>
      </c>
      <c r="F154" s="5" t="str">
        <f>IFERROR(__xludf.DUMMYFUNCTION("CONCATENATE(REGEXREPLACE(TO_TEXT( C154),""\."",""""),""_"",TO_TEXT(A154),D154)"),"20200602_154.jpg")</f>
        <v>20200602_154.jpg</v>
      </c>
    </row>
    <row r="155">
      <c r="A155" s="1">
        <v>155.0</v>
      </c>
      <c r="B155" s="2" t="s">
        <v>0</v>
      </c>
      <c r="C155" s="3">
        <v>43985.0</v>
      </c>
      <c r="D155" s="4" t="s">
        <v>1</v>
      </c>
      <c r="E155" s="2" t="str">
        <f>IFERROR(__xludf.DUMMYFUNCTION("CONCATENATE(B155,REGEXREPLACE(TO_TEXT( C155),""\."",""""),D155)"),"https://bhuvan-app3.nrsc.gov.in/isroeodatadownloadutility/nices_thumb/pblh/PBLH20200603.jpg")</f>
        <v>https://bhuvan-app3.nrsc.gov.in/isroeodatadownloadutility/nices_thumb/pblh/PBLH20200603.jpg</v>
      </c>
      <c r="F155" s="5" t="str">
        <f>IFERROR(__xludf.DUMMYFUNCTION("CONCATENATE(REGEXREPLACE(TO_TEXT( C155),""\."",""""),""_"",TO_TEXT(A155),D155)"),"20200603_155.jpg")</f>
        <v>20200603_155.jpg</v>
      </c>
    </row>
    <row r="156">
      <c r="A156" s="1">
        <v>156.0</v>
      </c>
      <c r="B156" s="2" t="s">
        <v>0</v>
      </c>
      <c r="C156" s="3">
        <v>43986.0</v>
      </c>
      <c r="D156" s="4" t="s">
        <v>1</v>
      </c>
      <c r="E156" s="2" t="str">
        <f>IFERROR(__xludf.DUMMYFUNCTION("CONCATENATE(B156,REGEXREPLACE(TO_TEXT( C156),""\."",""""),D156)"),"https://bhuvan-app3.nrsc.gov.in/isroeodatadownloadutility/nices_thumb/pblh/PBLH20200604.jpg")</f>
        <v>https://bhuvan-app3.nrsc.gov.in/isroeodatadownloadutility/nices_thumb/pblh/PBLH20200604.jpg</v>
      </c>
      <c r="F156" s="5" t="str">
        <f>IFERROR(__xludf.DUMMYFUNCTION("CONCATENATE(REGEXREPLACE(TO_TEXT( C156),""\."",""""),""_"",TO_TEXT(A156),D156)"),"20200604_156.jpg")</f>
        <v>20200604_156.jpg</v>
      </c>
    </row>
    <row r="157">
      <c r="A157" s="1">
        <v>157.0</v>
      </c>
      <c r="B157" s="2" t="s">
        <v>0</v>
      </c>
      <c r="C157" s="3">
        <v>43987.0</v>
      </c>
      <c r="D157" s="4" t="s">
        <v>1</v>
      </c>
      <c r="E157" s="2" t="str">
        <f>IFERROR(__xludf.DUMMYFUNCTION("CONCATENATE(B157,REGEXREPLACE(TO_TEXT( C157),""\."",""""),D157)"),"https://bhuvan-app3.nrsc.gov.in/isroeodatadownloadutility/nices_thumb/pblh/PBLH20200605.jpg")</f>
        <v>https://bhuvan-app3.nrsc.gov.in/isroeodatadownloadutility/nices_thumb/pblh/PBLH20200605.jpg</v>
      </c>
      <c r="F157" s="5" t="str">
        <f>IFERROR(__xludf.DUMMYFUNCTION("CONCATENATE(REGEXREPLACE(TO_TEXT( C157),""\."",""""),""_"",TO_TEXT(A157),D157)"),"20200605_157.jpg")</f>
        <v>20200605_157.jpg</v>
      </c>
    </row>
    <row r="158">
      <c r="A158" s="1">
        <v>158.0</v>
      </c>
      <c r="B158" s="2" t="s">
        <v>0</v>
      </c>
      <c r="C158" s="3">
        <v>43988.0</v>
      </c>
      <c r="D158" s="4" t="s">
        <v>1</v>
      </c>
      <c r="E158" s="2" t="str">
        <f>IFERROR(__xludf.DUMMYFUNCTION("CONCATENATE(B158,REGEXREPLACE(TO_TEXT( C158),""\."",""""),D158)"),"https://bhuvan-app3.nrsc.gov.in/isroeodatadownloadutility/nices_thumb/pblh/PBLH20200606.jpg")</f>
        <v>https://bhuvan-app3.nrsc.gov.in/isroeodatadownloadutility/nices_thumb/pblh/PBLH20200606.jpg</v>
      </c>
      <c r="F158" s="5" t="str">
        <f>IFERROR(__xludf.DUMMYFUNCTION("CONCATENATE(REGEXREPLACE(TO_TEXT( C158),""\."",""""),""_"",TO_TEXT(A158),D158)"),"20200606_158.jpg")</f>
        <v>20200606_158.jpg</v>
      </c>
    </row>
    <row r="159">
      <c r="A159" s="1">
        <v>159.0</v>
      </c>
      <c r="B159" s="2" t="s">
        <v>0</v>
      </c>
      <c r="C159" s="3">
        <v>43989.0</v>
      </c>
      <c r="D159" s="4" t="s">
        <v>1</v>
      </c>
      <c r="E159" s="2" t="str">
        <f>IFERROR(__xludf.DUMMYFUNCTION("CONCATENATE(B159,REGEXREPLACE(TO_TEXT( C159),""\."",""""),D159)"),"https://bhuvan-app3.nrsc.gov.in/isroeodatadownloadutility/nices_thumb/pblh/PBLH20200607.jpg")</f>
        <v>https://bhuvan-app3.nrsc.gov.in/isroeodatadownloadutility/nices_thumb/pblh/PBLH20200607.jpg</v>
      </c>
      <c r="F159" s="5" t="str">
        <f>IFERROR(__xludf.DUMMYFUNCTION("CONCATENATE(REGEXREPLACE(TO_TEXT( C159),""\."",""""),""_"",TO_TEXT(A159),D159)"),"20200607_159.jpg")</f>
        <v>20200607_159.jpg</v>
      </c>
    </row>
    <row r="160">
      <c r="A160" s="1">
        <v>160.0</v>
      </c>
      <c r="B160" s="2" t="s">
        <v>0</v>
      </c>
      <c r="C160" s="3">
        <v>43990.0</v>
      </c>
      <c r="D160" s="4" t="s">
        <v>1</v>
      </c>
      <c r="E160" s="2" t="str">
        <f>IFERROR(__xludf.DUMMYFUNCTION("CONCATENATE(B160,REGEXREPLACE(TO_TEXT( C160),""\."",""""),D160)"),"https://bhuvan-app3.nrsc.gov.in/isroeodatadownloadutility/nices_thumb/pblh/PBLH20200608.jpg")</f>
        <v>https://bhuvan-app3.nrsc.gov.in/isroeodatadownloadutility/nices_thumb/pblh/PBLH20200608.jpg</v>
      </c>
      <c r="F160" s="5" t="str">
        <f>IFERROR(__xludf.DUMMYFUNCTION("CONCATENATE(REGEXREPLACE(TO_TEXT( C160),""\."",""""),""_"",TO_TEXT(A160),D160)"),"20200608_160.jpg")</f>
        <v>20200608_160.jpg</v>
      </c>
    </row>
    <row r="161">
      <c r="A161" s="1">
        <v>161.0</v>
      </c>
      <c r="B161" s="2" t="s">
        <v>0</v>
      </c>
      <c r="C161" s="3">
        <v>43991.0</v>
      </c>
      <c r="D161" s="4" t="s">
        <v>1</v>
      </c>
      <c r="E161" s="2" t="str">
        <f>IFERROR(__xludf.DUMMYFUNCTION("CONCATENATE(B161,REGEXREPLACE(TO_TEXT( C161),""\."",""""),D161)"),"https://bhuvan-app3.nrsc.gov.in/isroeodatadownloadutility/nices_thumb/pblh/PBLH20200609.jpg")</f>
        <v>https://bhuvan-app3.nrsc.gov.in/isroeodatadownloadutility/nices_thumb/pblh/PBLH20200609.jpg</v>
      </c>
      <c r="F161" s="5" t="str">
        <f>IFERROR(__xludf.DUMMYFUNCTION("CONCATENATE(REGEXREPLACE(TO_TEXT( C161),""\."",""""),""_"",TO_TEXT(A161),D161)"),"20200609_161.jpg")</f>
        <v>20200609_161.jpg</v>
      </c>
    </row>
    <row r="162">
      <c r="A162" s="1">
        <v>162.0</v>
      </c>
      <c r="B162" s="2" t="s">
        <v>0</v>
      </c>
      <c r="C162" s="3">
        <v>43992.0</v>
      </c>
      <c r="D162" s="4" t="s">
        <v>1</v>
      </c>
      <c r="E162" s="2" t="str">
        <f>IFERROR(__xludf.DUMMYFUNCTION("CONCATENATE(B162,REGEXREPLACE(TO_TEXT( C162),""\."",""""),D162)"),"https://bhuvan-app3.nrsc.gov.in/isroeodatadownloadutility/nices_thumb/pblh/PBLH20200610.jpg")</f>
        <v>https://bhuvan-app3.nrsc.gov.in/isroeodatadownloadutility/nices_thumb/pblh/PBLH20200610.jpg</v>
      </c>
      <c r="F162" s="5" t="str">
        <f>IFERROR(__xludf.DUMMYFUNCTION("CONCATENATE(REGEXREPLACE(TO_TEXT( C162),""\."",""""),""_"",TO_TEXT(A162),D162)"),"20200610_162.jpg")</f>
        <v>20200610_162.jpg</v>
      </c>
    </row>
    <row r="163">
      <c r="A163" s="1">
        <v>163.0</v>
      </c>
      <c r="B163" s="2" t="s">
        <v>0</v>
      </c>
      <c r="C163" s="3">
        <v>43993.0</v>
      </c>
      <c r="D163" s="4" t="s">
        <v>1</v>
      </c>
      <c r="E163" s="2" t="str">
        <f>IFERROR(__xludf.DUMMYFUNCTION("CONCATENATE(B163,REGEXREPLACE(TO_TEXT( C163),""\."",""""),D163)"),"https://bhuvan-app3.nrsc.gov.in/isroeodatadownloadutility/nices_thumb/pblh/PBLH20200611.jpg")</f>
        <v>https://bhuvan-app3.nrsc.gov.in/isroeodatadownloadutility/nices_thumb/pblh/PBLH20200611.jpg</v>
      </c>
      <c r="F163" s="5" t="str">
        <f>IFERROR(__xludf.DUMMYFUNCTION("CONCATENATE(REGEXREPLACE(TO_TEXT( C163),""\."",""""),""_"",TO_TEXT(A163),D163)"),"20200611_163.jpg")</f>
        <v>20200611_163.jpg</v>
      </c>
    </row>
    <row r="164">
      <c r="A164" s="1">
        <v>164.0</v>
      </c>
      <c r="B164" s="2" t="s">
        <v>0</v>
      </c>
      <c r="C164" s="3">
        <v>43994.0</v>
      </c>
      <c r="D164" s="4" t="s">
        <v>1</v>
      </c>
      <c r="E164" s="2" t="str">
        <f>IFERROR(__xludf.DUMMYFUNCTION("CONCATENATE(B164,REGEXREPLACE(TO_TEXT( C164),""\."",""""),D164)"),"https://bhuvan-app3.nrsc.gov.in/isroeodatadownloadutility/nices_thumb/pblh/PBLH20200612.jpg")</f>
        <v>https://bhuvan-app3.nrsc.gov.in/isroeodatadownloadutility/nices_thumb/pblh/PBLH20200612.jpg</v>
      </c>
      <c r="F164" s="5" t="str">
        <f>IFERROR(__xludf.DUMMYFUNCTION("CONCATENATE(REGEXREPLACE(TO_TEXT( C164),""\."",""""),""_"",TO_TEXT(A164),D164)"),"20200612_164.jpg")</f>
        <v>20200612_164.jpg</v>
      </c>
    </row>
    <row r="165">
      <c r="A165" s="1">
        <v>165.0</v>
      </c>
      <c r="B165" s="2" t="s">
        <v>0</v>
      </c>
      <c r="C165" s="3">
        <v>43995.0</v>
      </c>
      <c r="D165" s="4" t="s">
        <v>1</v>
      </c>
      <c r="E165" s="2" t="str">
        <f>IFERROR(__xludf.DUMMYFUNCTION("CONCATENATE(B165,REGEXREPLACE(TO_TEXT( C165),""\."",""""),D165)"),"https://bhuvan-app3.nrsc.gov.in/isroeodatadownloadutility/nices_thumb/pblh/PBLH20200613.jpg")</f>
        <v>https://bhuvan-app3.nrsc.gov.in/isroeodatadownloadutility/nices_thumb/pblh/PBLH20200613.jpg</v>
      </c>
      <c r="F165" s="5" t="str">
        <f>IFERROR(__xludf.DUMMYFUNCTION("CONCATENATE(REGEXREPLACE(TO_TEXT( C165),""\."",""""),""_"",TO_TEXT(A165),D165)"),"20200613_165.jpg")</f>
        <v>20200613_165.jpg</v>
      </c>
    </row>
    <row r="166">
      <c r="A166" s="1">
        <v>166.0</v>
      </c>
      <c r="B166" s="2" t="s">
        <v>0</v>
      </c>
      <c r="C166" s="3">
        <v>43996.0</v>
      </c>
      <c r="D166" s="4" t="s">
        <v>1</v>
      </c>
      <c r="E166" s="2" t="str">
        <f>IFERROR(__xludf.DUMMYFUNCTION("CONCATENATE(B166,REGEXREPLACE(TO_TEXT( C166),""\."",""""),D166)"),"https://bhuvan-app3.nrsc.gov.in/isroeodatadownloadutility/nices_thumb/pblh/PBLH20200614.jpg")</f>
        <v>https://bhuvan-app3.nrsc.gov.in/isroeodatadownloadutility/nices_thumb/pblh/PBLH20200614.jpg</v>
      </c>
      <c r="F166" s="5" t="str">
        <f>IFERROR(__xludf.DUMMYFUNCTION("CONCATENATE(REGEXREPLACE(TO_TEXT( C166),""\."",""""),""_"",TO_TEXT(A166),D166)"),"20200614_166.jpg")</f>
        <v>20200614_166.jpg</v>
      </c>
    </row>
    <row r="167">
      <c r="A167" s="1">
        <v>167.0</v>
      </c>
      <c r="B167" s="2" t="s">
        <v>0</v>
      </c>
      <c r="C167" s="3">
        <v>43997.0</v>
      </c>
      <c r="D167" s="4" t="s">
        <v>1</v>
      </c>
      <c r="E167" s="2" t="str">
        <f>IFERROR(__xludf.DUMMYFUNCTION("CONCATENATE(B167,REGEXREPLACE(TO_TEXT( C167),""\."",""""),D167)"),"https://bhuvan-app3.nrsc.gov.in/isroeodatadownloadutility/nices_thumb/pblh/PBLH20200615.jpg")</f>
        <v>https://bhuvan-app3.nrsc.gov.in/isroeodatadownloadutility/nices_thumb/pblh/PBLH20200615.jpg</v>
      </c>
      <c r="F167" s="5" t="str">
        <f>IFERROR(__xludf.DUMMYFUNCTION("CONCATENATE(REGEXREPLACE(TO_TEXT( C167),""\."",""""),""_"",TO_TEXT(A167),D167)"),"20200615_167.jpg")</f>
        <v>20200615_167.jpg</v>
      </c>
    </row>
    <row r="168">
      <c r="A168" s="1">
        <v>168.0</v>
      </c>
      <c r="B168" s="2" t="s">
        <v>0</v>
      </c>
      <c r="C168" s="3">
        <v>43998.0</v>
      </c>
      <c r="D168" s="4" t="s">
        <v>1</v>
      </c>
      <c r="E168" s="2" t="str">
        <f>IFERROR(__xludf.DUMMYFUNCTION("CONCATENATE(B168,REGEXREPLACE(TO_TEXT( C168),""\."",""""),D168)"),"https://bhuvan-app3.nrsc.gov.in/isroeodatadownloadutility/nices_thumb/pblh/PBLH20200616.jpg")</f>
        <v>https://bhuvan-app3.nrsc.gov.in/isroeodatadownloadutility/nices_thumb/pblh/PBLH20200616.jpg</v>
      </c>
      <c r="F168" s="5" t="str">
        <f>IFERROR(__xludf.DUMMYFUNCTION("CONCATENATE(REGEXREPLACE(TO_TEXT( C168),""\."",""""),""_"",TO_TEXT(A168),D168)"),"20200616_168.jpg")</f>
        <v>20200616_168.jpg</v>
      </c>
    </row>
    <row r="169">
      <c r="A169" s="1">
        <v>169.0</v>
      </c>
      <c r="B169" s="2" t="s">
        <v>0</v>
      </c>
      <c r="C169" s="3">
        <v>43999.0</v>
      </c>
      <c r="D169" s="4" t="s">
        <v>1</v>
      </c>
      <c r="E169" s="2" t="str">
        <f>IFERROR(__xludf.DUMMYFUNCTION("CONCATENATE(B169,REGEXREPLACE(TO_TEXT( C169),""\."",""""),D169)"),"https://bhuvan-app3.nrsc.gov.in/isroeodatadownloadutility/nices_thumb/pblh/PBLH20200617.jpg")</f>
        <v>https://bhuvan-app3.nrsc.gov.in/isroeodatadownloadutility/nices_thumb/pblh/PBLH20200617.jpg</v>
      </c>
      <c r="F169" s="5" t="str">
        <f>IFERROR(__xludf.DUMMYFUNCTION("CONCATENATE(REGEXREPLACE(TO_TEXT( C169),""\."",""""),""_"",TO_TEXT(A169),D169)"),"20200617_169.jpg")</f>
        <v>20200617_169.jpg</v>
      </c>
    </row>
    <row r="170">
      <c r="A170" s="1">
        <v>170.0</v>
      </c>
      <c r="B170" s="2" t="s">
        <v>0</v>
      </c>
      <c r="C170" s="3">
        <v>44000.0</v>
      </c>
      <c r="D170" s="4" t="s">
        <v>1</v>
      </c>
      <c r="E170" s="2" t="str">
        <f>IFERROR(__xludf.DUMMYFUNCTION("CONCATENATE(B170,REGEXREPLACE(TO_TEXT( C170),""\."",""""),D170)"),"https://bhuvan-app3.nrsc.gov.in/isroeodatadownloadutility/nices_thumb/pblh/PBLH20200618.jpg")</f>
        <v>https://bhuvan-app3.nrsc.gov.in/isroeodatadownloadutility/nices_thumb/pblh/PBLH20200618.jpg</v>
      </c>
      <c r="F170" s="5" t="str">
        <f>IFERROR(__xludf.DUMMYFUNCTION("CONCATENATE(REGEXREPLACE(TO_TEXT( C170),""\."",""""),""_"",TO_TEXT(A170),D170)"),"20200618_170.jpg")</f>
        <v>20200618_170.jpg</v>
      </c>
    </row>
    <row r="171">
      <c r="A171" s="1">
        <v>171.0</v>
      </c>
      <c r="B171" s="2" t="s">
        <v>0</v>
      </c>
      <c r="C171" s="3">
        <v>44001.0</v>
      </c>
      <c r="D171" s="4" t="s">
        <v>1</v>
      </c>
      <c r="E171" s="2" t="str">
        <f>IFERROR(__xludf.DUMMYFUNCTION("CONCATENATE(B171,REGEXREPLACE(TO_TEXT( C171),""\."",""""),D171)"),"https://bhuvan-app3.nrsc.gov.in/isroeodatadownloadutility/nices_thumb/pblh/PBLH20200619.jpg")</f>
        <v>https://bhuvan-app3.nrsc.gov.in/isroeodatadownloadutility/nices_thumb/pblh/PBLH20200619.jpg</v>
      </c>
      <c r="F171" s="5" t="str">
        <f>IFERROR(__xludf.DUMMYFUNCTION("CONCATENATE(REGEXREPLACE(TO_TEXT( C171),""\."",""""),""_"",TO_TEXT(A171),D171)"),"20200619_171.jpg")</f>
        <v>20200619_171.jpg</v>
      </c>
    </row>
    <row r="172">
      <c r="A172" s="1">
        <v>172.0</v>
      </c>
      <c r="B172" s="2" t="s">
        <v>0</v>
      </c>
      <c r="C172" s="3">
        <v>44002.0</v>
      </c>
      <c r="D172" s="4" t="s">
        <v>1</v>
      </c>
      <c r="E172" s="2" t="str">
        <f>IFERROR(__xludf.DUMMYFUNCTION("CONCATENATE(B172,REGEXREPLACE(TO_TEXT( C172),""\."",""""),D172)"),"https://bhuvan-app3.nrsc.gov.in/isroeodatadownloadutility/nices_thumb/pblh/PBLH20200620.jpg")</f>
        <v>https://bhuvan-app3.nrsc.gov.in/isroeodatadownloadutility/nices_thumb/pblh/PBLH20200620.jpg</v>
      </c>
      <c r="F172" s="5" t="str">
        <f>IFERROR(__xludf.DUMMYFUNCTION("CONCATENATE(REGEXREPLACE(TO_TEXT( C172),""\."",""""),""_"",TO_TEXT(A172),D172)"),"20200620_172.jpg")</f>
        <v>20200620_172.jpg</v>
      </c>
    </row>
    <row r="173">
      <c r="A173" s="1">
        <v>173.0</v>
      </c>
      <c r="B173" s="2" t="s">
        <v>0</v>
      </c>
      <c r="C173" s="3">
        <v>44003.0</v>
      </c>
      <c r="D173" s="4" t="s">
        <v>1</v>
      </c>
      <c r="E173" s="2" t="str">
        <f>IFERROR(__xludf.DUMMYFUNCTION("CONCATENATE(B173,REGEXREPLACE(TO_TEXT( C173),""\."",""""),D173)"),"https://bhuvan-app3.nrsc.gov.in/isroeodatadownloadutility/nices_thumb/pblh/PBLH20200621.jpg")</f>
        <v>https://bhuvan-app3.nrsc.gov.in/isroeodatadownloadutility/nices_thumb/pblh/PBLH20200621.jpg</v>
      </c>
      <c r="F173" s="5" t="str">
        <f>IFERROR(__xludf.DUMMYFUNCTION("CONCATENATE(REGEXREPLACE(TO_TEXT( C173),""\."",""""),""_"",TO_TEXT(A173),D173)"),"20200621_173.jpg")</f>
        <v>20200621_173.jpg</v>
      </c>
    </row>
    <row r="174">
      <c r="A174" s="1">
        <v>174.0</v>
      </c>
      <c r="B174" s="2" t="s">
        <v>0</v>
      </c>
      <c r="C174" s="3">
        <v>44004.0</v>
      </c>
      <c r="D174" s="4" t="s">
        <v>1</v>
      </c>
      <c r="E174" s="2" t="str">
        <f>IFERROR(__xludf.DUMMYFUNCTION("CONCATENATE(B174,REGEXREPLACE(TO_TEXT( C174),""\."",""""),D174)"),"https://bhuvan-app3.nrsc.gov.in/isroeodatadownloadutility/nices_thumb/pblh/PBLH20200622.jpg")</f>
        <v>https://bhuvan-app3.nrsc.gov.in/isroeodatadownloadutility/nices_thumb/pblh/PBLH20200622.jpg</v>
      </c>
      <c r="F174" s="5" t="str">
        <f>IFERROR(__xludf.DUMMYFUNCTION("CONCATENATE(REGEXREPLACE(TO_TEXT( C174),""\."",""""),""_"",TO_TEXT(A174),D174)"),"20200622_174.jpg")</f>
        <v>20200622_174.jpg</v>
      </c>
    </row>
    <row r="175">
      <c r="A175" s="1">
        <v>175.0</v>
      </c>
      <c r="B175" s="2" t="s">
        <v>0</v>
      </c>
      <c r="C175" s="3">
        <v>44005.0</v>
      </c>
      <c r="D175" s="4" t="s">
        <v>1</v>
      </c>
      <c r="E175" s="2" t="str">
        <f>IFERROR(__xludf.DUMMYFUNCTION("CONCATENATE(B175,REGEXREPLACE(TO_TEXT( C175),""\."",""""),D175)"),"https://bhuvan-app3.nrsc.gov.in/isroeodatadownloadutility/nices_thumb/pblh/PBLH20200623.jpg")</f>
        <v>https://bhuvan-app3.nrsc.gov.in/isroeodatadownloadutility/nices_thumb/pblh/PBLH20200623.jpg</v>
      </c>
      <c r="F175" s="5" t="str">
        <f>IFERROR(__xludf.DUMMYFUNCTION("CONCATENATE(REGEXREPLACE(TO_TEXT( C175),""\."",""""),""_"",TO_TEXT(A175),D175)"),"20200623_175.jpg")</f>
        <v>20200623_175.jpg</v>
      </c>
    </row>
    <row r="176">
      <c r="A176" s="1">
        <v>176.0</v>
      </c>
      <c r="B176" s="2" t="s">
        <v>0</v>
      </c>
      <c r="C176" s="3">
        <v>44006.0</v>
      </c>
      <c r="D176" s="4" t="s">
        <v>1</v>
      </c>
      <c r="E176" s="2" t="str">
        <f>IFERROR(__xludf.DUMMYFUNCTION("CONCATENATE(B176,REGEXREPLACE(TO_TEXT( C176),""\."",""""),D176)"),"https://bhuvan-app3.nrsc.gov.in/isroeodatadownloadutility/nices_thumb/pblh/PBLH20200624.jpg")</f>
        <v>https://bhuvan-app3.nrsc.gov.in/isroeodatadownloadutility/nices_thumb/pblh/PBLH20200624.jpg</v>
      </c>
      <c r="F176" s="5" t="str">
        <f>IFERROR(__xludf.DUMMYFUNCTION("CONCATENATE(REGEXREPLACE(TO_TEXT( C176),""\."",""""),""_"",TO_TEXT(A176),D176)"),"20200624_176.jpg")</f>
        <v>20200624_176.jpg</v>
      </c>
    </row>
    <row r="177">
      <c r="A177" s="1">
        <v>177.0</v>
      </c>
      <c r="B177" s="2" t="s">
        <v>0</v>
      </c>
      <c r="C177" s="3">
        <v>44007.0</v>
      </c>
      <c r="D177" s="4" t="s">
        <v>1</v>
      </c>
      <c r="E177" s="2" t="str">
        <f>IFERROR(__xludf.DUMMYFUNCTION("CONCATENATE(B177,REGEXREPLACE(TO_TEXT( C177),""\."",""""),D177)"),"https://bhuvan-app3.nrsc.gov.in/isroeodatadownloadutility/nices_thumb/pblh/PBLH20200625.jpg")</f>
        <v>https://bhuvan-app3.nrsc.gov.in/isroeodatadownloadutility/nices_thumb/pblh/PBLH20200625.jpg</v>
      </c>
      <c r="F177" s="5" t="str">
        <f>IFERROR(__xludf.DUMMYFUNCTION("CONCATENATE(REGEXREPLACE(TO_TEXT( C177),""\."",""""),""_"",TO_TEXT(A177),D177)"),"20200625_177.jpg")</f>
        <v>20200625_177.jpg</v>
      </c>
    </row>
    <row r="178">
      <c r="A178" s="1">
        <v>178.0</v>
      </c>
      <c r="B178" s="2" t="s">
        <v>0</v>
      </c>
      <c r="C178" s="3">
        <v>44008.0</v>
      </c>
      <c r="D178" s="4" t="s">
        <v>1</v>
      </c>
      <c r="E178" s="2" t="str">
        <f>IFERROR(__xludf.DUMMYFUNCTION("CONCATENATE(B178,REGEXREPLACE(TO_TEXT( C178),""\."",""""),D178)"),"https://bhuvan-app3.nrsc.gov.in/isroeodatadownloadutility/nices_thumb/pblh/PBLH20200626.jpg")</f>
        <v>https://bhuvan-app3.nrsc.gov.in/isroeodatadownloadutility/nices_thumb/pblh/PBLH20200626.jpg</v>
      </c>
      <c r="F178" s="5" t="str">
        <f>IFERROR(__xludf.DUMMYFUNCTION("CONCATENATE(REGEXREPLACE(TO_TEXT( C178),""\."",""""),""_"",TO_TEXT(A178),D178)"),"20200626_178.jpg")</f>
        <v>20200626_178.jpg</v>
      </c>
    </row>
    <row r="179">
      <c r="A179" s="1">
        <v>179.0</v>
      </c>
      <c r="B179" s="2" t="s">
        <v>0</v>
      </c>
      <c r="C179" s="3">
        <v>44009.0</v>
      </c>
      <c r="D179" s="4" t="s">
        <v>1</v>
      </c>
      <c r="E179" s="2" t="str">
        <f>IFERROR(__xludf.DUMMYFUNCTION("CONCATENATE(B179,REGEXREPLACE(TO_TEXT( C179),""\."",""""),D179)"),"https://bhuvan-app3.nrsc.gov.in/isroeodatadownloadutility/nices_thumb/pblh/PBLH20200627.jpg")</f>
        <v>https://bhuvan-app3.nrsc.gov.in/isroeodatadownloadutility/nices_thumb/pblh/PBLH20200627.jpg</v>
      </c>
      <c r="F179" s="5" t="str">
        <f>IFERROR(__xludf.DUMMYFUNCTION("CONCATENATE(REGEXREPLACE(TO_TEXT( C179),""\."",""""),""_"",TO_TEXT(A179),D179)"),"20200627_179.jpg")</f>
        <v>20200627_179.jpg</v>
      </c>
    </row>
    <row r="180">
      <c r="A180" s="1">
        <v>180.0</v>
      </c>
      <c r="B180" s="2" t="s">
        <v>0</v>
      </c>
      <c r="C180" s="3">
        <v>44010.0</v>
      </c>
      <c r="D180" s="4" t="s">
        <v>1</v>
      </c>
      <c r="E180" s="2" t="str">
        <f>IFERROR(__xludf.DUMMYFUNCTION("CONCATENATE(B180,REGEXREPLACE(TO_TEXT( C180),""\."",""""),D180)"),"https://bhuvan-app3.nrsc.gov.in/isroeodatadownloadutility/nices_thumb/pblh/PBLH20200628.jpg")</f>
        <v>https://bhuvan-app3.nrsc.gov.in/isroeodatadownloadutility/nices_thumb/pblh/PBLH20200628.jpg</v>
      </c>
      <c r="F180" s="5" t="str">
        <f>IFERROR(__xludf.DUMMYFUNCTION("CONCATENATE(REGEXREPLACE(TO_TEXT( C180),""\."",""""),""_"",TO_TEXT(A180),D180)"),"20200628_180.jpg")</f>
        <v>20200628_180.jpg</v>
      </c>
    </row>
    <row r="181">
      <c r="A181" s="1">
        <v>181.0</v>
      </c>
      <c r="B181" s="2" t="s">
        <v>0</v>
      </c>
      <c r="C181" s="3">
        <v>44011.0</v>
      </c>
      <c r="D181" s="4" t="s">
        <v>1</v>
      </c>
      <c r="E181" s="2" t="str">
        <f>IFERROR(__xludf.DUMMYFUNCTION("CONCATENATE(B181,REGEXREPLACE(TO_TEXT( C181),""\."",""""),D181)"),"https://bhuvan-app3.nrsc.gov.in/isroeodatadownloadutility/nices_thumb/pblh/PBLH20200629.jpg")</f>
        <v>https://bhuvan-app3.nrsc.gov.in/isroeodatadownloadutility/nices_thumb/pblh/PBLH20200629.jpg</v>
      </c>
      <c r="F181" s="5" t="str">
        <f>IFERROR(__xludf.DUMMYFUNCTION("CONCATENATE(REGEXREPLACE(TO_TEXT( C181),""\."",""""),""_"",TO_TEXT(A181),D181)"),"20200629_181.jpg")</f>
        <v>20200629_181.jpg</v>
      </c>
    </row>
    <row r="182">
      <c r="A182" s="1">
        <v>182.0</v>
      </c>
      <c r="B182" s="2" t="s">
        <v>0</v>
      </c>
      <c r="C182" s="3">
        <v>44012.0</v>
      </c>
      <c r="D182" s="4" t="s">
        <v>1</v>
      </c>
      <c r="E182" s="2" t="str">
        <f>IFERROR(__xludf.DUMMYFUNCTION("CONCATENATE(B182,REGEXREPLACE(TO_TEXT( C182),""\."",""""),D182)"),"https://bhuvan-app3.nrsc.gov.in/isroeodatadownloadutility/nices_thumb/pblh/PBLH20200630.jpg")</f>
        <v>https://bhuvan-app3.nrsc.gov.in/isroeodatadownloadutility/nices_thumb/pblh/PBLH20200630.jpg</v>
      </c>
      <c r="F182" s="5" t="str">
        <f>IFERROR(__xludf.DUMMYFUNCTION("CONCATENATE(REGEXREPLACE(TO_TEXT( C182),""\."",""""),""_"",TO_TEXT(A182),D182)"),"20200630_182.jpg")</f>
        <v>20200630_182.jpg</v>
      </c>
    </row>
    <row r="183">
      <c r="A183" s="1">
        <v>183.0</v>
      </c>
      <c r="B183" s="2" t="s">
        <v>0</v>
      </c>
      <c r="C183" s="3">
        <v>44013.0</v>
      </c>
      <c r="D183" s="4" t="s">
        <v>1</v>
      </c>
      <c r="E183" s="2" t="str">
        <f>IFERROR(__xludf.DUMMYFUNCTION("CONCATENATE(B183,REGEXREPLACE(TO_TEXT( C183),""\."",""""),D183)"),"https://bhuvan-app3.nrsc.gov.in/isroeodatadownloadutility/nices_thumb/pblh/PBLH20200701.jpg")</f>
        <v>https://bhuvan-app3.nrsc.gov.in/isroeodatadownloadutility/nices_thumb/pblh/PBLH20200701.jpg</v>
      </c>
      <c r="F183" s="5" t="str">
        <f>IFERROR(__xludf.DUMMYFUNCTION("CONCATENATE(REGEXREPLACE(TO_TEXT( C183),""\."",""""),""_"",TO_TEXT(A183),D183)"),"20200701_183.jpg")</f>
        <v>20200701_183.jpg</v>
      </c>
    </row>
    <row r="184">
      <c r="A184" s="1">
        <v>184.0</v>
      </c>
      <c r="B184" s="2" t="s">
        <v>0</v>
      </c>
      <c r="C184" s="3">
        <v>44014.0</v>
      </c>
      <c r="D184" s="4" t="s">
        <v>1</v>
      </c>
      <c r="E184" s="2" t="str">
        <f>IFERROR(__xludf.DUMMYFUNCTION("CONCATENATE(B184,REGEXREPLACE(TO_TEXT( C184),""\."",""""),D184)"),"https://bhuvan-app3.nrsc.gov.in/isroeodatadownloadutility/nices_thumb/pblh/PBLH20200702.jpg")</f>
        <v>https://bhuvan-app3.nrsc.gov.in/isroeodatadownloadutility/nices_thumb/pblh/PBLH20200702.jpg</v>
      </c>
      <c r="F184" s="5" t="str">
        <f>IFERROR(__xludf.DUMMYFUNCTION("CONCATENATE(REGEXREPLACE(TO_TEXT( C184),""\."",""""),""_"",TO_TEXT(A184),D184)"),"20200702_184.jpg")</f>
        <v>20200702_184.jpg</v>
      </c>
    </row>
    <row r="185">
      <c r="A185" s="1">
        <v>185.0</v>
      </c>
      <c r="B185" s="2" t="s">
        <v>0</v>
      </c>
      <c r="C185" s="3">
        <v>44015.0</v>
      </c>
      <c r="D185" s="4" t="s">
        <v>1</v>
      </c>
      <c r="E185" s="2" t="str">
        <f>IFERROR(__xludf.DUMMYFUNCTION("CONCATENATE(B185,REGEXREPLACE(TO_TEXT( C185),""\."",""""),D185)"),"https://bhuvan-app3.nrsc.gov.in/isroeodatadownloadutility/nices_thumb/pblh/PBLH20200703.jpg")</f>
        <v>https://bhuvan-app3.nrsc.gov.in/isroeodatadownloadutility/nices_thumb/pblh/PBLH20200703.jpg</v>
      </c>
      <c r="F185" s="5" t="str">
        <f>IFERROR(__xludf.DUMMYFUNCTION("CONCATENATE(REGEXREPLACE(TO_TEXT( C185),""\."",""""),""_"",TO_TEXT(A185),D185)"),"20200703_185.jpg")</f>
        <v>20200703_185.jpg</v>
      </c>
    </row>
    <row r="186">
      <c r="A186" s="1">
        <v>186.0</v>
      </c>
      <c r="B186" s="2" t="s">
        <v>0</v>
      </c>
      <c r="C186" s="3">
        <v>44016.0</v>
      </c>
      <c r="D186" s="4" t="s">
        <v>1</v>
      </c>
      <c r="E186" s="2" t="str">
        <f>IFERROR(__xludf.DUMMYFUNCTION("CONCATENATE(B186,REGEXREPLACE(TO_TEXT( C186),""\."",""""),D186)"),"https://bhuvan-app3.nrsc.gov.in/isroeodatadownloadutility/nices_thumb/pblh/PBLH20200704.jpg")</f>
        <v>https://bhuvan-app3.nrsc.gov.in/isroeodatadownloadutility/nices_thumb/pblh/PBLH20200704.jpg</v>
      </c>
      <c r="F186" s="5" t="str">
        <f>IFERROR(__xludf.DUMMYFUNCTION("CONCATENATE(REGEXREPLACE(TO_TEXT( C186),""\."",""""),""_"",TO_TEXT(A186),D186)"),"20200704_186.jpg")</f>
        <v>20200704_186.jpg</v>
      </c>
    </row>
    <row r="187">
      <c r="A187" s="1">
        <v>187.0</v>
      </c>
      <c r="B187" s="2" t="s">
        <v>0</v>
      </c>
      <c r="C187" s="3">
        <v>44017.0</v>
      </c>
      <c r="D187" s="4" t="s">
        <v>1</v>
      </c>
      <c r="E187" s="2" t="str">
        <f>IFERROR(__xludf.DUMMYFUNCTION("CONCATENATE(B187,REGEXREPLACE(TO_TEXT( C187),""\."",""""),D187)"),"https://bhuvan-app3.nrsc.gov.in/isroeodatadownloadutility/nices_thumb/pblh/PBLH20200705.jpg")</f>
        <v>https://bhuvan-app3.nrsc.gov.in/isroeodatadownloadutility/nices_thumb/pblh/PBLH20200705.jpg</v>
      </c>
      <c r="F187" s="5" t="str">
        <f>IFERROR(__xludf.DUMMYFUNCTION("CONCATENATE(REGEXREPLACE(TO_TEXT( C187),""\."",""""),""_"",TO_TEXT(A187),D187)"),"20200705_187.jpg")</f>
        <v>20200705_187.jpg</v>
      </c>
    </row>
    <row r="188">
      <c r="A188" s="1">
        <v>188.0</v>
      </c>
      <c r="B188" s="2" t="s">
        <v>0</v>
      </c>
      <c r="C188" s="3">
        <v>44018.0</v>
      </c>
      <c r="D188" s="4" t="s">
        <v>1</v>
      </c>
      <c r="E188" s="2" t="str">
        <f>IFERROR(__xludf.DUMMYFUNCTION("CONCATENATE(B188,REGEXREPLACE(TO_TEXT( C188),""\."",""""),D188)"),"https://bhuvan-app3.nrsc.gov.in/isroeodatadownloadutility/nices_thumb/pblh/PBLH20200706.jpg")</f>
        <v>https://bhuvan-app3.nrsc.gov.in/isroeodatadownloadutility/nices_thumb/pblh/PBLH20200706.jpg</v>
      </c>
      <c r="F188" s="5" t="str">
        <f>IFERROR(__xludf.DUMMYFUNCTION("CONCATENATE(REGEXREPLACE(TO_TEXT( C188),""\."",""""),""_"",TO_TEXT(A188),D188)"),"20200706_188.jpg")</f>
        <v>20200706_188.jpg</v>
      </c>
    </row>
    <row r="189">
      <c r="A189" s="1">
        <v>189.0</v>
      </c>
      <c r="B189" s="2" t="s">
        <v>0</v>
      </c>
      <c r="C189" s="3">
        <v>44019.0</v>
      </c>
      <c r="D189" s="4" t="s">
        <v>1</v>
      </c>
      <c r="E189" s="2" t="str">
        <f>IFERROR(__xludf.DUMMYFUNCTION("CONCATENATE(B189,REGEXREPLACE(TO_TEXT( C189),""\."",""""),D189)"),"https://bhuvan-app3.nrsc.gov.in/isroeodatadownloadutility/nices_thumb/pblh/PBLH20200707.jpg")</f>
        <v>https://bhuvan-app3.nrsc.gov.in/isroeodatadownloadutility/nices_thumb/pblh/PBLH20200707.jpg</v>
      </c>
      <c r="F189" s="5" t="str">
        <f>IFERROR(__xludf.DUMMYFUNCTION("CONCATENATE(REGEXREPLACE(TO_TEXT( C189),""\."",""""),""_"",TO_TEXT(A189),D189)"),"20200707_189.jpg")</f>
        <v>20200707_189.jpg</v>
      </c>
    </row>
    <row r="190">
      <c r="A190" s="1">
        <v>190.0</v>
      </c>
      <c r="B190" s="2" t="s">
        <v>0</v>
      </c>
      <c r="C190" s="3">
        <v>44020.0</v>
      </c>
      <c r="D190" s="4" t="s">
        <v>1</v>
      </c>
      <c r="E190" s="2" t="str">
        <f>IFERROR(__xludf.DUMMYFUNCTION("CONCATENATE(B190,REGEXREPLACE(TO_TEXT( C190),""\."",""""),D190)"),"https://bhuvan-app3.nrsc.gov.in/isroeodatadownloadutility/nices_thumb/pblh/PBLH20200708.jpg")</f>
        <v>https://bhuvan-app3.nrsc.gov.in/isroeodatadownloadutility/nices_thumb/pblh/PBLH20200708.jpg</v>
      </c>
      <c r="F190" s="5" t="str">
        <f>IFERROR(__xludf.DUMMYFUNCTION("CONCATENATE(REGEXREPLACE(TO_TEXT( C190),""\."",""""),""_"",TO_TEXT(A190),D190)"),"20200708_190.jpg")</f>
        <v>20200708_190.jpg</v>
      </c>
    </row>
    <row r="191">
      <c r="A191" s="1">
        <v>191.0</v>
      </c>
      <c r="B191" s="2" t="s">
        <v>0</v>
      </c>
      <c r="C191" s="3">
        <v>44021.0</v>
      </c>
      <c r="D191" s="4" t="s">
        <v>1</v>
      </c>
      <c r="E191" s="2" t="str">
        <f>IFERROR(__xludf.DUMMYFUNCTION("CONCATENATE(B191,REGEXREPLACE(TO_TEXT( C191),""\."",""""),D191)"),"https://bhuvan-app3.nrsc.gov.in/isroeodatadownloadutility/nices_thumb/pblh/PBLH20200709.jpg")</f>
        <v>https://bhuvan-app3.nrsc.gov.in/isroeodatadownloadutility/nices_thumb/pblh/PBLH20200709.jpg</v>
      </c>
      <c r="F191" s="5" t="str">
        <f>IFERROR(__xludf.DUMMYFUNCTION("CONCATENATE(REGEXREPLACE(TO_TEXT( C191),""\."",""""),""_"",TO_TEXT(A191),D191)"),"20200709_191.jpg")</f>
        <v>20200709_191.jpg</v>
      </c>
    </row>
    <row r="192">
      <c r="A192" s="1">
        <v>192.0</v>
      </c>
      <c r="B192" s="2" t="s">
        <v>0</v>
      </c>
      <c r="C192" s="3">
        <v>44022.0</v>
      </c>
      <c r="D192" s="4" t="s">
        <v>1</v>
      </c>
      <c r="E192" s="2" t="str">
        <f>IFERROR(__xludf.DUMMYFUNCTION("CONCATENATE(B192,REGEXREPLACE(TO_TEXT( C192),""\."",""""),D192)"),"https://bhuvan-app3.nrsc.gov.in/isroeodatadownloadutility/nices_thumb/pblh/PBLH20200710.jpg")</f>
        <v>https://bhuvan-app3.nrsc.gov.in/isroeodatadownloadutility/nices_thumb/pblh/PBLH20200710.jpg</v>
      </c>
      <c r="F192" s="5" t="str">
        <f>IFERROR(__xludf.DUMMYFUNCTION("CONCATENATE(REGEXREPLACE(TO_TEXT( C192),""\."",""""),""_"",TO_TEXT(A192),D192)"),"20200710_192.jpg")</f>
        <v>20200710_192.jpg</v>
      </c>
    </row>
    <row r="193">
      <c r="A193" s="1">
        <v>193.0</v>
      </c>
      <c r="B193" s="2" t="s">
        <v>0</v>
      </c>
      <c r="C193" s="3">
        <v>44023.0</v>
      </c>
      <c r="D193" s="4" t="s">
        <v>1</v>
      </c>
      <c r="E193" s="2" t="str">
        <f>IFERROR(__xludf.DUMMYFUNCTION("CONCATENATE(B193,REGEXREPLACE(TO_TEXT( C193),""\."",""""),D193)"),"https://bhuvan-app3.nrsc.gov.in/isroeodatadownloadutility/nices_thumb/pblh/PBLH20200711.jpg")</f>
        <v>https://bhuvan-app3.nrsc.gov.in/isroeodatadownloadutility/nices_thumb/pblh/PBLH20200711.jpg</v>
      </c>
      <c r="F193" s="5" t="str">
        <f>IFERROR(__xludf.DUMMYFUNCTION("CONCATENATE(REGEXREPLACE(TO_TEXT( C193),""\."",""""),""_"",TO_TEXT(A193),D193)"),"20200711_193.jpg")</f>
        <v>20200711_193.jpg</v>
      </c>
    </row>
    <row r="194">
      <c r="A194" s="1">
        <v>194.0</v>
      </c>
      <c r="B194" s="2" t="s">
        <v>0</v>
      </c>
      <c r="C194" s="3">
        <v>44024.0</v>
      </c>
      <c r="D194" s="4" t="s">
        <v>1</v>
      </c>
      <c r="E194" s="2" t="str">
        <f>IFERROR(__xludf.DUMMYFUNCTION("CONCATENATE(B194,REGEXREPLACE(TO_TEXT( C194),""\."",""""),D194)"),"https://bhuvan-app3.nrsc.gov.in/isroeodatadownloadutility/nices_thumb/pblh/PBLH20200712.jpg")</f>
        <v>https://bhuvan-app3.nrsc.gov.in/isroeodatadownloadutility/nices_thumb/pblh/PBLH20200712.jpg</v>
      </c>
      <c r="F194" s="5" t="str">
        <f>IFERROR(__xludf.DUMMYFUNCTION("CONCATENATE(REGEXREPLACE(TO_TEXT( C194),""\."",""""),""_"",TO_TEXT(A194),D194)"),"20200712_194.jpg")</f>
        <v>20200712_194.jpg</v>
      </c>
    </row>
    <row r="195">
      <c r="A195" s="1">
        <v>195.0</v>
      </c>
      <c r="B195" s="2" t="s">
        <v>0</v>
      </c>
      <c r="C195" s="3">
        <v>44025.0</v>
      </c>
      <c r="D195" s="4" t="s">
        <v>1</v>
      </c>
      <c r="E195" s="2" t="str">
        <f>IFERROR(__xludf.DUMMYFUNCTION("CONCATENATE(B195,REGEXREPLACE(TO_TEXT( C195),""\."",""""),D195)"),"https://bhuvan-app3.nrsc.gov.in/isroeodatadownloadutility/nices_thumb/pblh/PBLH20200713.jpg")</f>
        <v>https://bhuvan-app3.nrsc.gov.in/isroeodatadownloadutility/nices_thumb/pblh/PBLH20200713.jpg</v>
      </c>
      <c r="F195" s="5" t="str">
        <f>IFERROR(__xludf.DUMMYFUNCTION("CONCATENATE(REGEXREPLACE(TO_TEXT( C195),""\."",""""),""_"",TO_TEXT(A195),D195)"),"20200713_195.jpg")</f>
        <v>20200713_195.jpg</v>
      </c>
    </row>
    <row r="196">
      <c r="A196" s="1">
        <v>196.0</v>
      </c>
      <c r="B196" s="2" t="s">
        <v>0</v>
      </c>
      <c r="C196" s="3">
        <v>44026.0</v>
      </c>
      <c r="D196" s="4" t="s">
        <v>1</v>
      </c>
      <c r="E196" s="2" t="str">
        <f>IFERROR(__xludf.DUMMYFUNCTION("CONCATENATE(B196,REGEXREPLACE(TO_TEXT( C196),""\."",""""),D196)"),"https://bhuvan-app3.nrsc.gov.in/isroeodatadownloadutility/nices_thumb/pblh/PBLH20200714.jpg")</f>
        <v>https://bhuvan-app3.nrsc.gov.in/isroeodatadownloadutility/nices_thumb/pblh/PBLH20200714.jpg</v>
      </c>
      <c r="F196" s="5" t="str">
        <f>IFERROR(__xludf.DUMMYFUNCTION("CONCATENATE(REGEXREPLACE(TO_TEXT( C196),""\."",""""),""_"",TO_TEXT(A196),D196)"),"20200714_196.jpg")</f>
        <v>20200714_196.jpg</v>
      </c>
    </row>
    <row r="197">
      <c r="A197" s="1">
        <v>197.0</v>
      </c>
      <c r="B197" s="2" t="s">
        <v>0</v>
      </c>
      <c r="C197" s="3">
        <v>44027.0</v>
      </c>
      <c r="D197" s="4" t="s">
        <v>1</v>
      </c>
      <c r="E197" s="2" t="str">
        <f>IFERROR(__xludf.DUMMYFUNCTION("CONCATENATE(B197,REGEXREPLACE(TO_TEXT( C197),""\."",""""),D197)"),"https://bhuvan-app3.nrsc.gov.in/isroeodatadownloadutility/nices_thumb/pblh/PBLH20200715.jpg")</f>
        <v>https://bhuvan-app3.nrsc.gov.in/isroeodatadownloadutility/nices_thumb/pblh/PBLH20200715.jpg</v>
      </c>
      <c r="F197" s="5" t="str">
        <f>IFERROR(__xludf.DUMMYFUNCTION("CONCATENATE(REGEXREPLACE(TO_TEXT( C197),""\."",""""),""_"",TO_TEXT(A197),D197)"),"20200715_197.jpg")</f>
        <v>20200715_197.jpg</v>
      </c>
    </row>
    <row r="198">
      <c r="A198" s="1">
        <v>198.0</v>
      </c>
      <c r="B198" s="2" t="s">
        <v>0</v>
      </c>
      <c r="C198" s="3">
        <v>44028.0</v>
      </c>
      <c r="D198" s="4" t="s">
        <v>1</v>
      </c>
      <c r="E198" s="2" t="str">
        <f>IFERROR(__xludf.DUMMYFUNCTION("CONCATENATE(B198,REGEXREPLACE(TO_TEXT( C198),""\."",""""),D198)"),"https://bhuvan-app3.nrsc.gov.in/isroeodatadownloadutility/nices_thumb/pblh/PBLH20200716.jpg")</f>
        <v>https://bhuvan-app3.nrsc.gov.in/isroeodatadownloadutility/nices_thumb/pblh/PBLH20200716.jpg</v>
      </c>
      <c r="F198" s="5" t="str">
        <f>IFERROR(__xludf.DUMMYFUNCTION("CONCATENATE(REGEXREPLACE(TO_TEXT( C198),""\."",""""),""_"",TO_TEXT(A198),D198)"),"20200716_198.jpg")</f>
        <v>20200716_198.jpg</v>
      </c>
    </row>
    <row r="199">
      <c r="A199" s="1">
        <v>199.0</v>
      </c>
      <c r="B199" s="2" t="s">
        <v>0</v>
      </c>
      <c r="C199" s="3">
        <v>44029.0</v>
      </c>
      <c r="D199" s="4" t="s">
        <v>1</v>
      </c>
      <c r="E199" s="2" t="str">
        <f>IFERROR(__xludf.DUMMYFUNCTION("CONCATENATE(B199,REGEXREPLACE(TO_TEXT( C199),""\."",""""),D199)"),"https://bhuvan-app3.nrsc.gov.in/isroeodatadownloadutility/nices_thumb/pblh/PBLH20200717.jpg")</f>
        <v>https://bhuvan-app3.nrsc.gov.in/isroeodatadownloadutility/nices_thumb/pblh/PBLH20200717.jpg</v>
      </c>
      <c r="F199" s="5" t="str">
        <f>IFERROR(__xludf.DUMMYFUNCTION("CONCATENATE(REGEXREPLACE(TO_TEXT( C199),""\."",""""),""_"",TO_TEXT(A199),D199)"),"20200717_199.jpg")</f>
        <v>20200717_199.jpg</v>
      </c>
    </row>
    <row r="200">
      <c r="A200" s="1">
        <v>200.0</v>
      </c>
      <c r="B200" s="2" t="s">
        <v>0</v>
      </c>
      <c r="C200" s="3">
        <v>44030.0</v>
      </c>
      <c r="D200" s="4" t="s">
        <v>1</v>
      </c>
      <c r="E200" s="2" t="str">
        <f>IFERROR(__xludf.DUMMYFUNCTION("CONCATENATE(B200,REGEXREPLACE(TO_TEXT( C200),""\."",""""),D200)"),"https://bhuvan-app3.nrsc.gov.in/isroeodatadownloadutility/nices_thumb/pblh/PBLH20200718.jpg")</f>
        <v>https://bhuvan-app3.nrsc.gov.in/isroeodatadownloadutility/nices_thumb/pblh/PBLH20200718.jpg</v>
      </c>
      <c r="F200" s="5" t="str">
        <f>IFERROR(__xludf.DUMMYFUNCTION("CONCATENATE(REGEXREPLACE(TO_TEXT( C200),""\."",""""),""_"",TO_TEXT(A200),D200)"),"20200718_200.jpg")</f>
        <v>20200718_200.jpg</v>
      </c>
    </row>
    <row r="201">
      <c r="A201" s="1">
        <v>201.0</v>
      </c>
      <c r="B201" s="2" t="s">
        <v>0</v>
      </c>
      <c r="C201" s="3">
        <v>44031.0</v>
      </c>
      <c r="D201" s="4" t="s">
        <v>1</v>
      </c>
      <c r="E201" s="2" t="str">
        <f>IFERROR(__xludf.DUMMYFUNCTION("CONCATENATE(B201,REGEXREPLACE(TO_TEXT( C201),""\."",""""),D201)"),"https://bhuvan-app3.nrsc.gov.in/isroeodatadownloadutility/nices_thumb/pblh/PBLH20200719.jpg")</f>
        <v>https://bhuvan-app3.nrsc.gov.in/isroeodatadownloadutility/nices_thumb/pblh/PBLH20200719.jpg</v>
      </c>
      <c r="F201" s="5" t="str">
        <f>IFERROR(__xludf.DUMMYFUNCTION("CONCATENATE(REGEXREPLACE(TO_TEXT( C201),""\."",""""),""_"",TO_TEXT(A201),D201)"),"20200719_201.jpg")</f>
        <v>20200719_201.jpg</v>
      </c>
    </row>
    <row r="202">
      <c r="A202" s="1">
        <v>202.0</v>
      </c>
      <c r="B202" s="2" t="s">
        <v>0</v>
      </c>
      <c r="C202" s="3">
        <v>44032.0</v>
      </c>
      <c r="D202" s="4" t="s">
        <v>1</v>
      </c>
      <c r="E202" s="2" t="str">
        <f>IFERROR(__xludf.DUMMYFUNCTION("CONCATENATE(B202,REGEXREPLACE(TO_TEXT( C202),""\."",""""),D202)"),"https://bhuvan-app3.nrsc.gov.in/isroeodatadownloadutility/nices_thumb/pblh/PBLH20200720.jpg")</f>
        <v>https://bhuvan-app3.nrsc.gov.in/isroeodatadownloadutility/nices_thumb/pblh/PBLH20200720.jpg</v>
      </c>
      <c r="F202" s="5" t="str">
        <f>IFERROR(__xludf.DUMMYFUNCTION("CONCATENATE(REGEXREPLACE(TO_TEXT( C202),""\."",""""),""_"",TO_TEXT(A202),D202)"),"20200720_202.jpg")</f>
        <v>20200720_202.jpg</v>
      </c>
    </row>
    <row r="203">
      <c r="A203" s="1">
        <v>203.0</v>
      </c>
      <c r="B203" s="2" t="s">
        <v>0</v>
      </c>
      <c r="C203" s="3">
        <v>44033.0</v>
      </c>
      <c r="D203" s="4" t="s">
        <v>1</v>
      </c>
      <c r="E203" s="2" t="str">
        <f>IFERROR(__xludf.DUMMYFUNCTION("CONCATENATE(B203,REGEXREPLACE(TO_TEXT( C203),""\."",""""),D203)"),"https://bhuvan-app3.nrsc.gov.in/isroeodatadownloadutility/nices_thumb/pblh/PBLH20200721.jpg")</f>
        <v>https://bhuvan-app3.nrsc.gov.in/isroeodatadownloadutility/nices_thumb/pblh/PBLH20200721.jpg</v>
      </c>
      <c r="F203" s="5" t="str">
        <f>IFERROR(__xludf.DUMMYFUNCTION("CONCATENATE(REGEXREPLACE(TO_TEXT( C203),""\."",""""),""_"",TO_TEXT(A203),D203)"),"20200721_203.jpg")</f>
        <v>20200721_203.jpg</v>
      </c>
    </row>
    <row r="204">
      <c r="A204" s="1">
        <v>204.0</v>
      </c>
      <c r="B204" s="2" t="s">
        <v>0</v>
      </c>
      <c r="C204" s="3">
        <v>44034.0</v>
      </c>
      <c r="D204" s="4" t="s">
        <v>1</v>
      </c>
      <c r="E204" s="2" t="str">
        <f>IFERROR(__xludf.DUMMYFUNCTION("CONCATENATE(B204,REGEXREPLACE(TO_TEXT( C204),""\."",""""),D204)"),"https://bhuvan-app3.nrsc.gov.in/isroeodatadownloadutility/nices_thumb/pblh/PBLH20200722.jpg")</f>
        <v>https://bhuvan-app3.nrsc.gov.in/isroeodatadownloadutility/nices_thumb/pblh/PBLH20200722.jpg</v>
      </c>
      <c r="F204" s="5" t="str">
        <f>IFERROR(__xludf.DUMMYFUNCTION("CONCATENATE(REGEXREPLACE(TO_TEXT( C204),""\."",""""),""_"",TO_TEXT(A204),D204)"),"20200722_204.jpg")</f>
        <v>20200722_204.jpg</v>
      </c>
    </row>
    <row r="205">
      <c r="A205" s="1">
        <v>205.0</v>
      </c>
      <c r="B205" s="2" t="s">
        <v>0</v>
      </c>
      <c r="C205" s="3">
        <v>44035.0</v>
      </c>
      <c r="D205" s="4" t="s">
        <v>1</v>
      </c>
      <c r="E205" s="2" t="str">
        <f>IFERROR(__xludf.DUMMYFUNCTION("CONCATENATE(B205,REGEXREPLACE(TO_TEXT( C205),""\."",""""),D205)"),"https://bhuvan-app3.nrsc.gov.in/isroeodatadownloadutility/nices_thumb/pblh/PBLH20200723.jpg")</f>
        <v>https://bhuvan-app3.nrsc.gov.in/isroeodatadownloadutility/nices_thumb/pblh/PBLH20200723.jpg</v>
      </c>
      <c r="F205" s="5" t="str">
        <f>IFERROR(__xludf.DUMMYFUNCTION("CONCATENATE(REGEXREPLACE(TO_TEXT( C205),""\."",""""),""_"",TO_TEXT(A205),D205)"),"20200723_205.jpg")</f>
        <v>20200723_205.jpg</v>
      </c>
    </row>
    <row r="206">
      <c r="A206" s="1">
        <v>206.0</v>
      </c>
      <c r="B206" s="2" t="s">
        <v>0</v>
      </c>
      <c r="C206" s="3">
        <v>44036.0</v>
      </c>
      <c r="D206" s="4" t="s">
        <v>1</v>
      </c>
      <c r="E206" s="2" t="str">
        <f>IFERROR(__xludf.DUMMYFUNCTION("CONCATENATE(B206,REGEXREPLACE(TO_TEXT( C206),""\."",""""),D206)"),"https://bhuvan-app3.nrsc.gov.in/isroeodatadownloadutility/nices_thumb/pblh/PBLH20200724.jpg")</f>
        <v>https://bhuvan-app3.nrsc.gov.in/isroeodatadownloadutility/nices_thumb/pblh/PBLH20200724.jpg</v>
      </c>
      <c r="F206" s="5" t="str">
        <f>IFERROR(__xludf.DUMMYFUNCTION("CONCATENATE(REGEXREPLACE(TO_TEXT( C206),""\."",""""),""_"",TO_TEXT(A206),D206)"),"20200724_206.jpg")</f>
        <v>20200724_206.jpg</v>
      </c>
    </row>
    <row r="207">
      <c r="A207" s="1">
        <v>207.0</v>
      </c>
      <c r="B207" s="2" t="s">
        <v>0</v>
      </c>
      <c r="C207" s="3">
        <v>44037.0</v>
      </c>
      <c r="D207" s="4" t="s">
        <v>1</v>
      </c>
      <c r="E207" s="2" t="str">
        <f>IFERROR(__xludf.DUMMYFUNCTION("CONCATENATE(B207,REGEXREPLACE(TO_TEXT( C207),""\."",""""),D207)"),"https://bhuvan-app3.nrsc.gov.in/isroeodatadownloadutility/nices_thumb/pblh/PBLH20200725.jpg")</f>
        <v>https://bhuvan-app3.nrsc.gov.in/isroeodatadownloadutility/nices_thumb/pblh/PBLH20200725.jpg</v>
      </c>
      <c r="F207" s="5" t="str">
        <f>IFERROR(__xludf.DUMMYFUNCTION("CONCATENATE(REGEXREPLACE(TO_TEXT( C207),""\."",""""),""_"",TO_TEXT(A207),D207)"),"20200725_207.jpg")</f>
        <v>20200725_207.jpg</v>
      </c>
    </row>
    <row r="208">
      <c r="A208" s="1">
        <v>208.0</v>
      </c>
      <c r="B208" s="2" t="s">
        <v>0</v>
      </c>
      <c r="C208" s="3">
        <v>44038.0</v>
      </c>
      <c r="D208" s="4" t="s">
        <v>1</v>
      </c>
      <c r="E208" s="2" t="str">
        <f>IFERROR(__xludf.DUMMYFUNCTION("CONCATENATE(B208,REGEXREPLACE(TO_TEXT( C208),""\."",""""),D208)"),"https://bhuvan-app3.nrsc.gov.in/isroeodatadownloadutility/nices_thumb/pblh/PBLH20200726.jpg")</f>
        <v>https://bhuvan-app3.nrsc.gov.in/isroeodatadownloadutility/nices_thumb/pblh/PBLH20200726.jpg</v>
      </c>
      <c r="F208" s="5" t="str">
        <f>IFERROR(__xludf.DUMMYFUNCTION("CONCATENATE(REGEXREPLACE(TO_TEXT( C208),""\."",""""),""_"",TO_TEXT(A208),D208)"),"20200726_208.jpg")</f>
        <v>20200726_208.jpg</v>
      </c>
    </row>
    <row r="209">
      <c r="A209" s="1">
        <v>209.0</v>
      </c>
      <c r="B209" s="2" t="s">
        <v>0</v>
      </c>
      <c r="C209" s="3">
        <v>44039.0</v>
      </c>
      <c r="D209" s="4" t="s">
        <v>1</v>
      </c>
      <c r="E209" s="2" t="str">
        <f>IFERROR(__xludf.DUMMYFUNCTION("CONCATENATE(B209,REGEXREPLACE(TO_TEXT( C209),""\."",""""),D209)"),"https://bhuvan-app3.nrsc.gov.in/isroeodatadownloadutility/nices_thumb/pblh/PBLH20200727.jpg")</f>
        <v>https://bhuvan-app3.nrsc.gov.in/isroeodatadownloadutility/nices_thumb/pblh/PBLH20200727.jpg</v>
      </c>
      <c r="F209" s="5" t="str">
        <f>IFERROR(__xludf.DUMMYFUNCTION("CONCATENATE(REGEXREPLACE(TO_TEXT( C209),""\."",""""),""_"",TO_TEXT(A209),D209)"),"20200727_209.jpg")</f>
        <v>20200727_209.jpg</v>
      </c>
    </row>
    <row r="210">
      <c r="A210" s="1">
        <v>210.0</v>
      </c>
      <c r="B210" s="2" t="s">
        <v>0</v>
      </c>
      <c r="C210" s="3">
        <v>44040.0</v>
      </c>
      <c r="D210" s="4" t="s">
        <v>1</v>
      </c>
      <c r="E210" s="2" t="str">
        <f>IFERROR(__xludf.DUMMYFUNCTION("CONCATENATE(B210,REGEXREPLACE(TO_TEXT( C210),""\."",""""),D210)"),"https://bhuvan-app3.nrsc.gov.in/isroeodatadownloadutility/nices_thumb/pblh/PBLH20200728.jpg")</f>
        <v>https://bhuvan-app3.nrsc.gov.in/isroeodatadownloadutility/nices_thumb/pblh/PBLH20200728.jpg</v>
      </c>
      <c r="F210" s="5" t="str">
        <f>IFERROR(__xludf.DUMMYFUNCTION("CONCATENATE(REGEXREPLACE(TO_TEXT( C210),""\."",""""),""_"",TO_TEXT(A210),D210)"),"20200728_210.jpg")</f>
        <v>20200728_210.jpg</v>
      </c>
    </row>
    <row r="211">
      <c r="A211" s="1">
        <v>211.0</v>
      </c>
      <c r="B211" s="2" t="s">
        <v>0</v>
      </c>
      <c r="C211" s="3">
        <v>44041.0</v>
      </c>
      <c r="D211" s="4" t="s">
        <v>1</v>
      </c>
      <c r="E211" s="2" t="str">
        <f>IFERROR(__xludf.DUMMYFUNCTION("CONCATENATE(B211,REGEXREPLACE(TO_TEXT( C211),""\."",""""),D211)"),"https://bhuvan-app3.nrsc.gov.in/isroeodatadownloadutility/nices_thumb/pblh/PBLH20200729.jpg")</f>
        <v>https://bhuvan-app3.nrsc.gov.in/isroeodatadownloadutility/nices_thumb/pblh/PBLH20200729.jpg</v>
      </c>
      <c r="F211" s="5" t="str">
        <f>IFERROR(__xludf.DUMMYFUNCTION("CONCATENATE(REGEXREPLACE(TO_TEXT( C211),""\."",""""),""_"",TO_TEXT(A211),D211)"),"20200729_211.jpg")</f>
        <v>20200729_211.jpg</v>
      </c>
    </row>
    <row r="212">
      <c r="A212" s="1">
        <v>212.0</v>
      </c>
      <c r="B212" s="2" t="s">
        <v>0</v>
      </c>
      <c r="C212" s="3">
        <v>44042.0</v>
      </c>
      <c r="D212" s="4" t="s">
        <v>1</v>
      </c>
      <c r="E212" s="2" t="str">
        <f>IFERROR(__xludf.DUMMYFUNCTION("CONCATENATE(B212,REGEXREPLACE(TO_TEXT( C212),""\."",""""),D212)"),"https://bhuvan-app3.nrsc.gov.in/isroeodatadownloadutility/nices_thumb/pblh/PBLH20200730.jpg")</f>
        <v>https://bhuvan-app3.nrsc.gov.in/isroeodatadownloadutility/nices_thumb/pblh/PBLH20200730.jpg</v>
      </c>
      <c r="F212" s="5" t="str">
        <f>IFERROR(__xludf.DUMMYFUNCTION("CONCATENATE(REGEXREPLACE(TO_TEXT( C212),""\."",""""),""_"",TO_TEXT(A212),D212)"),"20200730_212.jpg")</f>
        <v>20200730_212.jpg</v>
      </c>
    </row>
    <row r="213">
      <c r="A213" s="1">
        <v>213.0</v>
      </c>
      <c r="B213" s="2" t="s">
        <v>0</v>
      </c>
      <c r="C213" s="3">
        <v>44043.0</v>
      </c>
      <c r="D213" s="4" t="s">
        <v>1</v>
      </c>
      <c r="E213" s="2" t="str">
        <f>IFERROR(__xludf.DUMMYFUNCTION("CONCATENATE(B213,REGEXREPLACE(TO_TEXT( C213),""\."",""""),D213)"),"https://bhuvan-app3.nrsc.gov.in/isroeodatadownloadutility/nices_thumb/pblh/PBLH20200731.jpg")</f>
        <v>https://bhuvan-app3.nrsc.gov.in/isroeodatadownloadutility/nices_thumb/pblh/PBLH20200731.jpg</v>
      </c>
      <c r="F213" s="5" t="str">
        <f>IFERROR(__xludf.DUMMYFUNCTION("CONCATENATE(REGEXREPLACE(TO_TEXT( C213),""\."",""""),""_"",TO_TEXT(A213),D213)"),"20200731_213.jpg")</f>
        <v>20200731_213.jpg</v>
      </c>
    </row>
    <row r="214">
      <c r="A214" s="1">
        <v>214.0</v>
      </c>
      <c r="B214" s="2" t="s">
        <v>0</v>
      </c>
      <c r="C214" s="3">
        <v>44044.0</v>
      </c>
      <c r="D214" s="4" t="s">
        <v>1</v>
      </c>
      <c r="E214" s="2" t="str">
        <f>IFERROR(__xludf.DUMMYFUNCTION("CONCATENATE(B214,REGEXREPLACE(TO_TEXT( C214),""\."",""""),D214)"),"https://bhuvan-app3.nrsc.gov.in/isroeodatadownloadutility/nices_thumb/pblh/PBLH20200801.jpg")</f>
        <v>https://bhuvan-app3.nrsc.gov.in/isroeodatadownloadutility/nices_thumb/pblh/PBLH20200801.jpg</v>
      </c>
      <c r="F214" s="5" t="str">
        <f>IFERROR(__xludf.DUMMYFUNCTION("CONCATENATE(REGEXREPLACE(TO_TEXT( C214),""\."",""""),""_"",TO_TEXT(A214),D214)"),"20200801_214.jpg")</f>
        <v>20200801_214.jpg</v>
      </c>
    </row>
    <row r="215">
      <c r="A215" s="1">
        <v>215.0</v>
      </c>
      <c r="B215" s="2" t="s">
        <v>0</v>
      </c>
      <c r="C215" s="3">
        <v>44045.0</v>
      </c>
      <c r="D215" s="4" t="s">
        <v>1</v>
      </c>
      <c r="E215" s="2" t="str">
        <f>IFERROR(__xludf.DUMMYFUNCTION("CONCATENATE(B215,REGEXREPLACE(TO_TEXT( C215),""\."",""""),D215)"),"https://bhuvan-app3.nrsc.gov.in/isroeodatadownloadutility/nices_thumb/pblh/PBLH20200802.jpg")</f>
        <v>https://bhuvan-app3.nrsc.gov.in/isroeodatadownloadutility/nices_thumb/pblh/PBLH20200802.jpg</v>
      </c>
      <c r="F215" s="5" t="str">
        <f>IFERROR(__xludf.DUMMYFUNCTION("CONCATENATE(REGEXREPLACE(TO_TEXT( C215),""\."",""""),""_"",TO_TEXT(A215),D215)"),"20200802_215.jpg")</f>
        <v>20200802_215.jpg</v>
      </c>
    </row>
    <row r="216">
      <c r="A216" s="1">
        <v>216.0</v>
      </c>
      <c r="B216" s="2" t="s">
        <v>0</v>
      </c>
      <c r="C216" s="3">
        <v>44046.0</v>
      </c>
      <c r="D216" s="4" t="s">
        <v>1</v>
      </c>
      <c r="E216" s="2" t="str">
        <f>IFERROR(__xludf.DUMMYFUNCTION("CONCATENATE(B216,REGEXREPLACE(TO_TEXT( C216),""\."",""""),D216)"),"https://bhuvan-app3.nrsc.gov.in/isroeodatadownloadutility/nices_thumb/pblh/PBLH20200803.jpg")</f>
        <v>https://bhuvan-app3.nrsc.gov.in/isroeodatadownloadutility/nices_thumb/pblh/PBLH20200803.jpg</v>
      </c>
      <c r="F216" s="5" t="str">
        <f>IFERROR(__xludf.DUMMYFUNCTION("CONCATENATE(REGEXREPLACE(TO_TEXT( C216),""\."",""""),""_"",TO_TEXT(A216),D216)"),"20200803_216.jpg")</f>
        <v>20200803_216.jpg</v>
      </c>
    </row>
    <row r="217">
      <c r="A217" s="1">
        <v>217.0</v>
      </c>
      <c r="B217" s="2" t="s">
        <v>0</v>
      </c>
      <c r="C217" s="3">
        <v>44047.0</v>
      </c>
      <c r="D217" s="4" t="s">
        <v>1</v>
      </c>
      <c r="E217" s="2" t="str">
        <f>IFERROR(__xludf.DUMMYFUNCTION("CONCATENATE(B217,REGEXREPLACE(TO_TEXT( C217),""\."",""""),D217)"),"https://bhuvan-app3.nrsc.gov.in/isroeodatadownloadutility/nices_thumb/pblh/PBLH20200804.jpg")</f>
        <v>https://bhuvan-app3.nrsc.gov.in/isroeodatadownloadutility/nices_thumb/pblh/PBLH20200804.jpg</v>
      </c>
      <c r="F217" s="5" t="str">
        <f>IFERROR(__xludf.DUMMYFUNCTION("CONCATENATE(REGEXREPLACE(TO_TEXT( C217),""\."",""""),""_"",TO_TEXT(A217),D217)"),"20200804_217.jpg")</f>
        <v>20200804_217.jpg</v>
      </c>
    </row>
    <row r="218">
      <c r="A218" s="1">
        <v>218.0</v>
      </c>
      <c r="B218" s="2" t="s">
        <v>0</v>
      </c>
      <c r="C218" s="3">
        <v>44048.0</v>
      </c>
      <c r="D218" s="4" t="s">
        <v>1</v>
      </c>
      <c r="E218" s="2" t="str">
        <f>IFERROR(__xludf.DUMMYFUNCTION("CONCATENATE(B218,REGEXREPLACE(TO_TEXT( C218),""\."",""""),D218)"),"https://bhuvan-app3.nrsc.gov.in/isroeodatadownloadutility/nices_thumb/pblh/PBLH20200805.jpg")</f>
        <v>https://bhuvan-app3.nrsc.gov.in/isroeodatadownloadutility/nices_thumb/pblh/PBLH20200805.jpg</v>
      </c>
      <c r="F218" s="5" t="str">
        <f>IFERROR(__xludf.DUMMYFUNCTION("CONCATENATE(REGEXREPLACE(TO_TEXT( C218),""\."",""""),""_"",TO_TEXT(A218),D218)"),"20200805_218.jpg")</f>
        <v>20200805_218.jpg</v>
      </c>
    </row>
    <row r="219">
      <c r="A219" s="1">
        <v>219.0</v>
      </c>
      <c r="B219" s="2" t="s">
        <v>0</v>
      </c>
      <c r="C219" s="3">
        <v>44049.0</v>
      </c>
      <c r="D219" s="4" t="s">
        <v>1</v>
      </c>
      <c r="E219" s="2" t="str">
        <f>IFERROR(__xludf.DUMMYFUNCTION("CONCATENATE(B219,REGEXREPLACE(TO_TEXT( C219),""\."",""""),D219)"),"https://bhuvan-app3.nrsc.gov.in/isroeodatadownloadutility/nices_thumb/pblh/PBLH20200806.jpg")</f>
        <v>https://bhuvan-app3.nrsc.gov.in/isroeodatadownloadutility/nices_thumb/pblh/PBLH20200806.jpg</v>
      </c>
      <c r="F219" s="5" t="str">
        <f>IFERROR(__xludf.DUMMYFUNCTION("CONCATENATE(REGEXREPLACE(TO_TEXT( C219),""\."",""""),""_"",TO_TEXT(A219),D219)"),"20200806_219.jpg")</f>
        <v>20200806_219.jpg</v>
      </c>
    </row>
    <row r="220">
      <c r="A220" s="1">
        <v>220.0</v>
      </c>
      <c r="B220" s="2" t="s">
        <v>0</v>
      </c>
      <c r="C220" s="3">
        <v>44050.0</v>
      </c>
      <c r="D220" s="4" t="s">
        <v>1</v>
      </c>
      <c r="E220" s="2" t="str">
        <f>IFERROR(__xludf.DUMMYFUNCTION("CONCATENATE(B220,REGEXREPLACE(TO_TEXT( C220),""\."",""""),D220)"),"https://bhuvan-app3.nrsc.gov.in/isroeodatadownloadutility/nices_thumb/pblh/PBLH20200807.jpg")</f>
        <v>https://bhuvan-app3.nrsc.gov.in/isroeodatadownloadutility/nices_thumb/pblh/PBLH20200807.jpg</v>
      </c>
      <c r="F220" s="5" t="str">
        <f>IFERROR(__xludf.DUMMYFUNCTION("CONCATENATE(REGEXREPLACE(TO_TEXT( C220),""\."",""""),""_"",TO_TEXT(A220),D220)"),"20200807_220.jpg")</f>
        <v>20200807_220.jpg</v>
      </c>
    </row>
    <row r="221">
      <c r="A221" s="1">
        <v>221.0</v>
      </c>
      <c r="B221" s="2" t="s">
        <v>0</v>
      </c>
      <c r="C221" s="3">
        <v>44051.0</v>
      </c>
      <c r="D221" s="4" t="s">
        <v>1</v>
      </c>
      <c r="E221" s="2" t="str">
        <f>IFERROR(__xludf.DUMMYFUNCTION("CONCATENATE(B221,REGEXREPLACE(TO_TEXT( C221),""\."",""""),D221)"),"https://bhuvan-app3.nrsc.gov.in/isroeodatadownloadutility/nices_thumb/pblh/PBLH20200808.jpg")</f>
        <v>https://bhuvan-app3.nrsc.gov.in/isroeodatadownloadutility/nices_thumb/pblh/PBLH20200808.jpg</v>
      </c>
      <c r="F221" s="5" t="str">
        <f>IFERROR(__xludf.DUMMYFUNCTION("CONCATENATE(REGEXREPLACE(TO_TEXT( C221),""\."",""""),""_"",TO_TEXT(A221),D221)"),"20200808_221.jpg")</f>
        <v>20200808_221.jpg</v>
      </c>
    </row>
    <row r="222">
      <c r="A222" s="1">
        <v>222.0</v>
      </c>
      <c r="B222" s="2" t="s">
        <v>0</v>
      </c>
      <c r="C222" s="3">
        <v>44052.0</v>
      </c>
      <c r="D222" s="4" t="s">
        <v>1</v>
      </c>
      <c r="E222" s="2" t="str">
        <f>IFERROR(__xludf.DUMMYFUNCTION("CONCATENATE(B222,REGEXREPLACE(TO_TEXT( C222),""\."",""""),D222)"),"https://bhuvan-app3.nrsc.gov.in/isroeodatadownloadutility/nices_thumb/pblh/PBLH20200809.jpg")</f>
        <v>https://bhuvan-app3.nrsc.gov.in/isroeodatadownloadutility/nices_thumb/pblh/PBLH20200809.jpg</v>
      </c>
      <c r="F222" s="5" t="str">
        <f>IFERROR(__xludf.DUMMYFUNCTION("CONCATENATE(REGEXREPLACE(TO_TEXT( C222),""\."",""""),""_"",TO_TEXT(A222),D222)"),"20200809_222.jpg")</f>
        <v>20200809_222.jpg</v>
      </c>
    </row>
    <row r="223">
      <c r="A223" s="1">
        <v>223.0</v>
      </c>
      <c r="B223" s="2" t="s">
        <v>0</v>
      </c>
      <c r="C223" s="3">
        <v>44053.0</v>
      </c>
      <c r="D223" s="4" t="s">
        <v>1</v>
      </c>
      <c r="E223" s="2" t="str">
        <f>IFERROR(__xludf.DUMMYFUNCTION("CONCATENATE(B223,REGEXREPLACE(TO_TEXT( C223),""\."",""""),D223)"),"https://bhuvan-app3.nrsc.gov.in/isroeodatadownloadutility/nices_thumb/pblh/PBLH20200810.jpg")</f>
        <v>https://bhuvan-app3.nrsc.gov.in/isroeodatadownloadutility/nices_thumb/pblh/PBLH20200810.jpg</v>
      </c>
      <c r="F223" s="5" t="str">
        <f>IFERROR(__xludf.DUMMYFUNCTION("CONCATENATE(REGEXREPLACE(TO_TEXT( C223),""\."",""""),""_"",TO_TEXT(A223),D223)"),"20200810_223.jpg")</f>
        <v>20200810_223.jpg</v>
      </c>
    </row>
    <row r="224">
      <c r="A224" s="1">
        <v>224.0</v>
      </c>
      <c r="B224" s="2" t="s">
        <v>0</v>
      </c>
      <c r="C224" s="3">
        <v>44054.0</v>
      </c>
      <c r="D224" s="4" t="s">
        <v>1</v>
      </c>
      <c r="E224" s="2" t="str">
        <f>IFERROR(__xludf.DUMMYFUNCTION("CONCATENATE(B224,REGEXREPLACE(TO_TEXT( C224),""\."",""""),D224)"),"https://bhuvan-app3.nrsc.gov.in/isroeodatadownloadutility/nices_thumb/pblh/PBLH20200811.jpg")</f>
        <v>https://bhuvan-app3.nrsc.gov.in/isroeodatadownloadutility/nices_thumb/pblh/PBLH20200811.jpg</v>
      </c>
      <c r="F224" s="5" t="str">
        <f>IFERROR(__xludf.DUMMYFUNCTION("CONCATENATE(REGEXREPLACE(TO_TEXT( C224),""\."",""""),""_"",TO_TEXT(A224),D224)"),"20200811_224.jpg")</f>
        <v>20200811_224.jpg</v>
      </c>
    </row>
    <row r="225">
      <c r="A225" s="1">
        <v>225.0</v>
      </c>
      <c r="B225" s="2" t="s">
        <v>0</v>
      </c>
      <c r="C225" s="3">
        <v>44055.0</v>
      </c>
      <c r="D225" s="4" t="s">
        <v>1</v>
      </c>
      <c r="E225" s="2" t="str">
        <f>IFERROR(__xludf.DUMMYFUNCTION("CONCATENATE(B225,REGEXREPLACE(TO_TEXT( C225),""\."",""""),D225)"),"https://bhuvan-app3.nrsc.gov.in/isroeodatadownloadutility/nices_thumb/pblh/PBLH20200812.jpg")</f>
        <v>https://bhuvan-app3.nrsc.gov.in/isroeodatadownloadutility/nices_thumb/pblh/PBLH20200812.jpg</v>
      </c>
      <c r="F225" s="5" t="str">
        <f>IFERROR(__xludf.DUMMYFUNCTION("CONCATENATE(REGEXREPLACE(TO_TEXT( C225),""\."",""""),""_"",TO_TEXT(A225),D225)"),"20200812_225.jpg")</f>
        <v>20200812_225.jpg</v>
      </c>
    </row>
    <row r="226">
      <c r="A226" s="1">
        <v>226.0</v>
      </c>
      <c r="B226" s="2" t="s">
        <v>0</v>
      </c>
      <c r="C226" s="3">
        <v>44056.0</v>
      </c>
      <c r="D226" s="4" t="s">
        <v>1</v>
      </c>
      <c r="E226" s="2" t="str">
        <f>IFERROR(__xludf.DUMMYFUNCTION("CONCATENATE(B226,REGEXREPLACE(TO_TEXT( C226),""\."",""""),D226)"),"https://bhuvan-app3.nrsc.gov.in/isroeodatadownloadutility/nices_thumb/pblh/PBLH20200813.jpg")</f>
        <v>https://bhuvan-app3.nrsc.gov.in/isroeodatadownloadutility/nices_thumb/pblh/PBLH20200813.jpg</v>
      </c>
      <c r="F226" s="5" t="str">
        <f>IFERROR(__xludf.DUMMYFUNCTION("CONCATENATE(REGEXREPLACE(TO_TEXT( C226),""\."",""""),""_"",TO_TEXT(A226),D226)"),"20200813_226.jpg")</f>
        <v>20200813_226.jpg</v>
      </c>
    </row>
    <row r="227">
      <c r="A227" s="1">
        <v>227.0</v>
      </c>
      <c r="B227" s="2" t="s">
        <v>0</v>
      </c>
      <c r="C227" s="3">
        <v>44057.0</v>
      </c>
      <c r="D227" s="4" t="s">
        <v>1</v>
      </c>
      <c r="E227" s="2" t="str">
        <f>IFERROR(__xludf.DUMMYFUNCTION("CONCATENATE(B227,REGEXREPLACE(TO_TEXT( C227),""\."",""""),D227)"),"https://bhuvan-app3.nrsc.gov.in/isroeodatadownloadutility/nices_thumb/pblh/PBLH20200814.jpg")</f>
        <v>https://bhuvan-app3.nrsc.gov.in/isroeodatadownloadutility/nices_thumb/pblh/PBLH20200814.jpg</v>
      </c>
      <c r="F227" s="5" t="str">
        <f>IFERROR(__xludf.DUMMYFUNCTION("CONCATENATE(REGEXREPLACE(TO_TEXT( C227),""\."",""""),""_"",TO_TEXT(A227),D227)"),"20200814_227.jpg")</f>
        <v>20200814_227.jpg</v>
      </c>
    </row>
    <row r="228">
      <c r="A228" s="1">
        <v>228.0</v>
      </c>
      <c r="B228" s="2" t="s">
        <v>0</v>
      </c>
      <c r="C228" s="3">
        <v>44058.0</v>
      </c>
      <c r="D228" s="4" t="s">
        <v>1</v>
      </c>
      <c r="E228" s="2" t="str">
        <f>IFERROR(__xludf.DUMMYFUNCTION("CONCATENATE(B228,REGEXREPLACE(TO_TEXT( C228),""\."",""""),D228)"),"https://bhuvan-app3.nrsc.gov.in/isroeodatadownloadutility/nices_thumb/pblh/PBLH20200815.jpg")</f>
        <v>https://bhuvan-app3.nrsc.gov.in/isroeodatadownloadutility/nices_thumb/pblh/PBLH20200815.jpg</v>
      </c>
      <c r="F228" s="5" t="str">
        <f>IFERROR(__xludf.DUMMYFUNCTION("CONCATENATE(REGEXREPLACE(TO_TEXT( C228),""\."",""""),""_"",TO_TEXT(A228),D228)"),"20200815_228.jpg")</f>
        <v>20200815_228.jpg</v>
      </c>
    </row>
    <row r="229">
      <c r="A229" s="1">
        <v>229.0</v>
      </c>
      <c r="B229" s="2" t="s">
        <v>0</v>
      </c>
      <c r="C229" s="3">
        <v>44059.0</v>
      </c>
      <c r="D229" s="4" t="s">
        <v>1</v>
      </c>
      <c r="E229" s="2" t="str">
        <f>IFERROR(__xludf.DUMMYFUNCTION("CONCATENATE(B229,REGEXREPLACE(TO_TEXT( C229),""\."",""""),D229)"),"https://bhuvan-app3.nrsc.gov.in/isroeodatadownloadutility/nices_thumb/pblh/PBLH20200816.jpg")</f>
        <v>https://bhuvan-app3.nrsc.gov.in/isroeodatadownloadutility/nices_thumb/pblh/PBLH20200816.jpg</v>
      </c>
      <c r="F229" s="5" t="str">
        <f>IFERROR(__xludf.DUMMYFUNCTION("CONCATENATE(REGEXREPLACE(TO_TEXT( C229),""\."",""""),""_"",TO_TEXT(A229),D229)"),"20200816_229.jpg")</f>
        <v>20200816_229.jpg</v>
      </c>
    </row>
    <row r="230">
      <c r="A230" s="1">
        <v>230.0</v>
      </c>
      <c r="B230" s="2" t="s">
        <v>0</v>
      </c>
      <c r="C230" s="3">
        <v>44060.0</v>
      </c>
      <c r="D230" s="4" t="s">
        <v>1</v>
      </c>
      <c r="E230" s="2" t="str">
        <f>IFERROR(__xludf.DUMMYFUNCTION("CONCATENATE(B230,REGEXREPLACE(TO_TEXT( C230),""\."",""""),D230)"),"https://bhuvan-app3.nrsc.gov.in/isroeodatadownloadutility/nices_thumb/pblh/PBLH20200817.jpg")</f>
        <v>https://bhuvan-app3.nrsc.gov.in/isroeodatadownloadutility/nices_thumb/pblh/PBLH20200817.jpg</v>
      </c>
      <c r="F230" s="5" t="str">
        <f>IFERROR(__xludf.DUMMYFUNCTION("CONCATENATE(REGEXREPLACE(TO_TEXT( C230),""\."",""""),""_"",TO_TEXT(A230),D230)"),"20200817_230.jpg")</f>
        <v>20200817_230.jpg</v>
      </c>
    </row>
    <row r="231">
      <c r="A231" s="1">
        <v>231.0</v>
      </c>
      <c r="B231" s="2" t="s">
        <v>0</v>
      </c>
      <c r="C231" s="3">
        <v>44061.0</v>
      </c>
      <c r="D231" s="4" t="s">
        <v>1</v>
      </c>
      <c r="E231" s="2" t="str">
        <f>IFERROR(__xludf.DUMMYFUNCTION("CONCATENATE(B231,REGEXREPLACE(TO_TEXT( C231),""\."",""""),D231)"),"https://bhuvan-app3.nrsc.gov.in/isroeodatadownloadutility/nices_thumb/pblh/PBLH20200818.jpg")</f>
        <v>https://bhuvan-app3.nrsc.gov.in/isroeodatadownloadutility/nices_thumb/pblh/PBLH20200818.jpg</v>
      </c>
      <c r="F231" s="5" t="str">
        <f>IFERROR(__xludf.DUMMYFUNCTION("CONCATENATE(REGEXREPLACE(TO_TEXT( C231),""\."",""""),""_"",TO_TEXT(A231),D231)"),"20200818_231.jpg")</f>
        <v>20200818_231.jpg</v>
      </c>
    </row>
    <row r="232">
      <c r="A232" s="1">
        <v>232.0</v>
      </c>
      <c r="B232" s="2" t="s">
        <v>0</v>
      </c>
      <c r="C232" s="3">
        <v>44062.0</v>
      </c>
      <c r="D232" s="4" t="s">
        <v>1</v>
      </c>
      <c r="E232" s="2" t="str">
        <f>IFERROR(__xludf.DUMMYFUNCTION("CONCATENATE(B232,REGEXREPLACE(TO_TEXT( C232),""\."",""""),D232)"),"https://bhuvan-app3.nrsc.gov.in/isroeodatadownloadutility/nices_thumb/pblh/PBLH20200819.jpg")</f>
        <v>https://bhuvan-app3.nrsc.gov.in/isroeodatadownloadutility/nices_thumb/pblh/PBLH20200819.jpg</v>
      </c>
      <c r="F232" s="5" t="str">
        <f>IFERROR(__xludf.DUMMYFUNCTION("CONCATENATE(REGEXREPLACE(TO_TEXT( C232),""\."",""""),""_"",TO_TEXT(A232),D232)"),"20200819_232.jpg")</f>
        <v>20200819_232.jpg</v>
      </c>
    </row>
    <row r="233">
      <c r="A233" s="1">
        <v>233.0</v>
      </c>
      <c r="B233" s="2" t="s">
        <v>0</v>
      </c>
      <c r="C233" s="3">
        <v>44063.0</v>
      </c>
      <c r="D233" s="4" t="s">
        <v>1</v>
      </c>
      <c r="E233" s="2" t="str">
        <f>IFERROR(__xludf.DUMMYFUNCTION("CONCATENATE(B233,REGEXREPLACE(TO_TEXT( C233),""\."",""""),D233)"),"https://bhuvan-app3.nrsc.gov.in/isroeodatadownloadutility/nices_thumb/pblh/PBLH20200820.jpg")</f>
        <v>https://bhuvan-app3.nrsc.gov.in/isroeodatadownloadutility/nices_thumb/pblh/PBLH20200820.jpg</v>
      </c>
      <c r="F233" s="5" t="str">
        <f>IFERROR(__xludf.DUMMYFUNCTION("CONCATENATE(REGEXREPLACE(TO_TEXT( C233),""\."",""""),""_"",TO_TEXT(A233),D233)"),"20200820_233.jpg")</f>
        <v>20200820_233.jpg</v>
      </c>
    </row>
    <row r="234">
      <c r="A234" s="1">
        <v>234.0</v>
      </c>
      <c r="B234" s="2" t="s">
        <v>0</v>
      </c>
      <c r="C234" s="3">
        <v>44064.0</v>
      </c>
      <c r="D234" s="4" t="s">
        <v>1</v>
      </c>
      <c r="E234" s="2" t="str">
        <f>IFERROR(__xludf.DUMMYFUNCTION("CONCATENATE(B234,REGEXREPLACE(TO_TEXT( C234),""\."",""""),D234)"),"https://bhuvan-app3.nrsc.gov.in/isroeodatadownloadutility/nices_thumb/pblh/PBLH20200821.jpg")</f>
        <v>https://bhuvan-app3.nrsc.gov.in/isroeodatadownloadutility/nices_thumb/pblh/PBLH20200821.jpg</v>
      </c>
      <c r="F234" s="5" t="str">
        <f>IFERROR(__xludf.DUMMYFUNCTION("CONCATENATE(REGEXREPLACE(TO_TEXT( C234),""\."",""""),""_"",TO_TEXT(A234),D234)"),"20200821_234.jpg")</f>
        <v>20200821_234.jpg</v>
      </c>
    </row>
    <row r="235">
      <c r="A235" s="1">
        <v>235.0</v>
      </c>
      <c r="B235" s="2" t="s">
        <v>0</v>
      </c>
      <c r="C235" s="3">
        <v>44065.0</v>
      </c>
      <c r="D235" s="4" t="s">
        <v>1</v>
      </c>
      <c r="E235" s="2" t="str">
        <f>IFERROR(__xludf.DUMMYFUNCTION("CONCATENATE(B235,REGEXREPLACE(TO_TEXT( C235),""\."",""""),D235)"),"https://bhuvan-app3.nrsc.gov.in/isroeodatadownloadutility/nices_thumb/pblh/PBLH20200822.jpg")</f>
        <v>https://bhuvan-app3.nrsc.gov.in/isroeodatadownloadutility/nices_thumb/pblh/PBLH20200822.jpg</v>
      </c>
      <c r="F235" s="5" t="str">
        <f>IFERROR(__xludf.DUMMYFUNCTION("CONCATENATE(REGEXREPLACE(TO_TEXT( C235),""\."",""""),""_"",TO_TEXT(A235),D235)"),"20200822_235.jpg")</f>
        <v>20200822_235.jpg</v>
      </c>
    </row>
    <row r="236">
      <c r="A236" s="1">
        <v>236.0</v>
      </c>
      <c r="B236" s="2" t="s">
        <v>0</v>
      </c>
      <c r="C236" s="3">
        <v>44066.0</v>
      </c>
      <c r="D236" s="4" t="s">
        <v>1</v>
      </c>
      <c r="E236" s="2" t="str">
        <f>IFERROR(__xludf.DUMMYFUNCTION("CONCATENATE(B236,REGEXREPLACE(TO_TEXT( C236),""\."",""""),D236)"),"https://bhuvan-app3.nrsc.gov.in/isroeodatadownloadutility/nices_thumb/pblh/PBLH20200823.jpg")</f>
        <v>https://bhuvan-app3.nrsc.gov.in/isroeodatadownloadutility/nices_thumb/pblh/PBLH20200823.jpg</v>
      </c>
      <c r="F236" s="5" t="str">
        <f>IFERROR(__xludf.DUMMYFUNCTION("CONCATENATE(REGEXREPLACE(TO_TEXT( C236),""\."",""""),""_"",TO_TEXT(A236),D236)"),"20200823_236.jpg")</f>
        <v>20200823_236.jpg</v>
      </c>
    </row>
    <row r="237">
      <c r="A237" s="1">
        <v>237.0</v>
      </c>
      <c r="B237" s="2" t="s">
        <v>0</v>
      </c>
      <c r="C237" s="3">
        <v>44067.0</v>
      </c>
      <c r="D237" s="4" t="s">
        <v>1</v>
      </c>
      <c r="E237" s="2" t="str">
        <f>IFERROR(__xludf.DUMMYFUNCTION("CONCATENATE(B237,REGEXREPLACE(TO_TEXT( C237),""\."",""""),D237)"),"https://bhuvan-app3.nrsc.gov.in/isroeodatadownloadutility/nices_thumb/pblh/PBLH20200824.jpg")</f>
        <v>https://bhuvan-app3.nrsc.gov.in/isroeodatadownloadutility/nices_thumb/pblh/PBLH20200824.jpg</v>
      </c>
      <c r="F237" s="5" t="str">
        <f>IFERROR(__xludf.DUMMYFUNCTION("CONCATENATE(REGEXREPLACE(TO_TEXT( C237),""\."",""""),""_"",TO_TEXT(A237),D237)"),"20200824_237.jpg")</f>
        <v>20200824_237.jpg</v>
      </c>
    </row>
    <row r="238">
      <c r="A238" s="1">
        <v>238.0</v>
      </c>
      <c r="B238" s="2" t="s">
        <v>0</v>
      </c>
      <c r="C238" s="3">
        <v>44068.0</v>
      </c>
      <c r="D238" s="4" t="s">
        <v>1</v>
      </c>
      <c r="E238" s="2" t="str">
        <f>IFERROR(__xludf.DUMMYFUNCTION("CONCATENATE(B238,REGEXREPLACE(TO_TEXT( C238),""\."",""""),D238)"),"https://bhuvan-app3.nrsc.gov.in/isroeodatadownloadutility/nices_thumb/pblh/PBLH20200825.jpg")</f>
        <v>https://bhuvan-app3.nrsc.gov.in/isroeodatadownloadutility/nices_thumb/pblh/PBLH20200825.jpg</v>
      </c>
      <c r="F238" s="5" t="str">
        <f>IFERROR(__xludf.DUMMYFUNCTION("CONCATENATE(REGEXREPLACE(TO_TEXT( C238),""\."",""""),""_"",TO_TEXT(A238),D238)"),"20200825_238.jpg")</f>
        <v>20200825_238.jpg</v>
      </c>
    </row>
    <row r="239">
      <c r="A239" s="1">
        <v>239.0</v>
      </c>
      <c r="B239" s="2" t="s">
        <v>0</v>
      </c>
      <c r="C239" s="3">
        <v>44069.0</v>
      </c>
      <c r="D239" s="4" t="s">
        <v>1</v>
      </c>
      <c r="E239" s="2" t="str">
        <f>IFERROR(__xludf.DUMMYFUNCTION("CONCATENATE(B239,REGEXREPLACE(TO_TEXT( C239),""\."",""""),D239)"),"https://bhuvan-app3.nrsc.gov.in/isroeodatadownloadutility/nices_thumb/pblh/PBLH20200826.jpg")</f>
        <v>https://bhuvan-app3.nrsc.gov.in/isroeodatadownloadutility/nices_thumb/pblh/PBLH20200826.jpg</v>
      </c>
      <c r="F239" s="5" t="str">
        <f>IFERROR(__xludf.DUMMYFUNCTION("CONCATENATE(REGEXREPLACE(TO_TEXT( C239),""\."",""""),""_"",TO_TEXT(A239),D239)"),"20200826_239.jpg")</f>
        <v>20200826_239.jpg</v>
      </c>
    </row>
    <row r="240">
      <c r="A240" s="1">
        <v>240.0</v>
      </c>
      <c r="B240" s="2" t="s">
        <v>0</v>
      </c>
      <c r="C240" s="3">
        <v>44070.0</v>
      </c>
      <c r="D240" s="4" t="s">
        <v>1</v>
      </c>
      <c r="E240" s="2" t="str">
        <f>IFERROR(__xludf.DUMMYFUNCTION("CONCATENATE(B240,REGEXREPLACE(TO_TEXT( C240),""\."",""""),D240)"),"https://bhuvan-app3.nrsc.gov.in/isroeodatadownloadutility/nices_thumb/pblh/PBLH20200827.jpg")</f>
        <v>https://bhuvan-app3.nrsc.gov.in/isroeodatadownloadutility/nices_thumb/pblh/PBLH20200827.jpg</v>
      </c>
      <c r="F240" s="5" t="str">
        <f>IFERROR(__xludf.DUMMYFUNCTION("CONCATENATE(REGEXREPLACE(TO_TEXT( C240),""\."",""""),""_"",TO_TEXT(A240),D240)"),"20200827_240.jpg")</f>
        <v>20200827_240.jpg</v>
      </c>
    </row>
    <row r="241">
      <c r="A241" s="1">
        <v>241.0</v>
      </c>
      <c r="B241" s="2" t="s">
        <v>0</v>
      </c>
      <c r="C241" s="3">
        <v>44071.0</v>
      </c>
      <c r="D241" s="4" t="s">
        <v>1</v>
      </c>
      <c r="E241" s="2" t="str">
        <f>IFERROR(__xludf.DUMMYFUNCTION("CONCATENATE(B241,REGEXREPLACE(TO_TEXT( C241),""\."",""""),D241)"),"https://bhuvan-app3.nrsc.gov.in/isroeodatadownloadutility/nices_thumb/pblh/PBLH20200828.jpg")</f>
        <v>https://bhuvan-app3.nrsc.gov.in/isroeodatadownloadutility/nices_thumb/pblh/PBLH20200828.jpg</v>
      </c>
      <c r="F241" s="5" t="str">
        <f>IFERROR(__xludf.DUMMYFUNCTION("CONCATENATE(REGEXREPLACE(TO_TEXT( C241),""\."",""""),""_"",TO_TEXT(A241),D241)"),"20200828_241.jpg")</f>
        <v>20200828_241.jpg</v>
      </c>
    </row>
    <row r="242">
      <c r="A242" s="1">
        <v>242.0</v>
      </c>
      <c r="B242" s="2" t="s">
        <v>0</v>
      </c>
      <c r="C242" s="3">
        <v>44072.0</v>
      </c>
      <c r="D242" s="4" t="s">
        <v>1</v>
      </c>
      <c r="E242" s="2" t="str">
        <f>IFERROR(__xludf.DUMMYFUNCTION("CONCATENATE(B242,REGEXREPLACE(TO_TEXT( C242),""\."",""""),D242)"),"https://bhuvan-app3.nrsc.gov.in/isroeodatadownloadutility/nices_thumb/pblh/PBLH20200829.jpg")</f>
        <v>https://bhuvan-app3.nrsc.gov.in/isroeodatadownloadutility/nices_thumb/pblh/PBLH20200829.jpg</v>
      </c>
      <c r="F242" s="5" t="str">
        <f>IFERROR(__xludf.DUMMYFUNCTION("CONCATENATE(REGEXREPLACE(TO_TEXT( C242),""\."",""""),""_"",TO_TEXT(A242),D242)"),"20200829_242.jpg")</f>
        <v>20200829_242.jpg</v>
      </c>
    </row>
    <row r="243">
      <c r="A243" s="1">
        <v>243.0</v>
      </c>
      <c r="B243" s="2" t="s">
        <v>0</v>
      </c>
      <c r="C243" s="3">
        <v>44073.0</v>
      </c>
      <c r="D243" s="4" t="s">
        <v>1</v>
      </c>
      <c r="E243" s="2" t="str">
        <f>IFERROR(__xludf.DUMMYFUNCTION("CONCATENATE(B243,REGEXREPLACE(TO_TEXT( C243),""\."",""""),D243)"),"https://bhuvan-app3.nrsc.gov.in/isroeodatadownloadutility/nices_thumb/pblh/PBLH20200830.jpg")</f>
        <v>https://bhuvan-app3.nrsc.gov.in/isroeodatadownloadutility/nices_thumb/pblh/PBLH20200830.jpg</v>
      </c>
      <c r="F243" s="5" t="str">
        <f>IFERROR(__xludf.DUMMYFUNCTION("CONCATENATE(REGEXREPLACE(TO_TEXT( C243),""\."",""""),""_"",TO_TEXT(A243),D243)"),"20200830_243.jpg")</f>
        <v>20200830_243.jpg</v>
      </c>
    </row>
    <row r="244">
      <c r="A244" s="1">
        <v>244.0</v>
      </c>
      <c r="B244" s="2" t="s">
        <v>0</v>
      </c>
      <c r="C244" s="3">
        <v>44074.0</v>
      </c>
      <c r="D244" s="4" t="s">
        <v>1</v>
      </c>
      <c r="E244" s="2" t="str">
        <f>IFERROR(__xludf.DUMMYFUNCTION("CONCATENATE(B244,REGEXREPLACE(TO_TEXT( C244),""\."",""""),D244)"),"https://bhuvan-app3.nrsc.gov.in/isroeodatadownloadutility/nices_thumb/pblh/PBLH20200831.jpg")</f>
        <v>https://bhuvan-app3.nrsc.gov.in/isroeodatadownloadutility/nices_thumb/pblh/PBLH20200831.jpg</v>
      </c>
      <c r="F244" s="5" t="str">
        <f>IFERROR(__xludf.DUMMYFUNCTION("CONCATENATE(REGEXREPLACE(TO_TEXT( C244),""\."",""""),""_"",TO_TEXT(A244),D244)"),"20200831_244.jpg")</f>
        <v>20200831_244.jpg</v>
      </c>
    </row>
    <row r="245">
      <c r="A245" s="1">
        <v>245.0</v>
      </c>
      <c r="B245" s="2" t="s">
        <v>0</v>
      </c>
      <c r="C245" s="3">
        <v>44075.0</v>
      </c>
      <c r="D245" s="4" t="s">
        <v>1</v>
      </c>
      <c r="E245" s="2" t="str">
        <f>IFERROR(__xludf.DUMMYFUNCTION("CONCATENATE(B245,REGEXREPLACE(TO_TEXT( C245),""\."",""""),D245)"),"https://bhuvan-app3.nrsc.gov.in/isroeodatadownloadutility/nices_thumb/pblh/PBLH20200901.jpg")</f>
        <v>https://bhuvan-app3.nrsc.gov.in/isroeodatadownloadutility/nices_thumb/pblh/PBLH20200901.jpg</v>
      </c>
      <c r="F245" s="5" t="str">
        <f>IFERROR(__xludf.DUMMYFUNCTION("CONCATENATE(REGEXREPLACE(TO_TEXT( C245),""\."",""""),""_"",TO_TEXT(A245),D245)"),"20200901_245.jpg")</f>
        <v>20200901_245.jpg</v>
      </c>
    </row>
    <row r="246">
      <c r="A246" s="1">
        <v>246.0</v>
      </c>
      <c r="B246" s="2" t="s">
        <v>0</v>
      </c>
      <c r="C246" s="3">
        <v>44076.0</v>
      </c>
      <c r="D246" s="4" t="s">
        <v>1</v>
      </c>
      <c r="E246" s="2" t="str">
        <f>IFERROR(__xludf.DUMMYFUNCTION("CONCATENATE(B246,REGEXREPLACE(TO_TEXT( C246),""\."",""""),D246)"),"https://bhuvan-app3.nrsc.gov.in/isroeodatadownloadutility/nices_thumb/pblh/PBLH20200902.jpg")</f>
        <v>https://bhuvan-app3.nrsc.gov.in/isroeodatadownloadutility/nices_thumb/pblh/PBLH20200902.jpg</v>
      </c>
      <c r="F246" s="5" t="str">
        <f>IFERROR(__xludf.DUMMYFUNCTION("CONCATENATE(REGEXREPLACE(TO_TEXT( C246),""\."",""""),""_"",TO_TEXT(A246),D246)"),"20200902_246.jpg")</f>
        <v>20200902_246.jpg</v>
      </c>
    </row>
    <row r="247">
      <c r="A247" s="1">
        <v>247.0</v>
      </c>
      <c r="B247" s="2" t="s">
        <v>0</v>
      </c>
      <c r="C247" s="3">
        <v>44077.0</v>
      </c>
      <c r="D247" s="4" t="s">
        <v>1</v>
      </c>
      <c r="E247" s="2" t="str">
        <f>IFERROR(__xludf.DUMMYFUNCTION("CONCATENATE(B247,REGEXREPLACE(TO_TEXT( C247),""\."",""""),D247)"),"https://bhuvan-app3.nrsc.gov.in/isroeodatadownloadutility/nices_thumb/pblh/PBLH20200903.jpg")</f>
        <v>https://bhuvan-app3.nrsc.gov.in/isroeodatadownloadutility/nices_thumb/pblh/PBLH20200903.jpg</v>
      </c>
      <c r="F247" s="5" t="str">
        <f>IFERROR(__xludf.DUMMYFUNCTION("CONCATENATE(REGEXREPLACE(TO_TEXT( C247),""\."",""""),""_"",TO_TEXT(A247),D247)"),"20200903_247.jpg")</f>
        <v>20200903_247.jpg</v>
      </c>
    </row>
    <row r="248">
      <c r="A248" s="1">
        <v>248.0</v>
      </c>
      <c r="B248" s="2" t="s">
        <v>0</v>
      </c>
      <c r="C248" s="3">
        <v>44078.0</v>
      </c>
      <c r="D248" s="4" t="s">
        <v>1</v>
      </c>
      <c r="E248" s="2" t="str">
        <f>IFERROR(__xludf.DUMMYFUNCTION("CONCATENATE(B248,REGEXREPLACE(TO_TEXT( C248),""\."",""""),D248)"),"https://bhuvan-app3.nrsc.gov.in/isroeodatadownloadutility/nices_thumb/pblh/PBLH20200904.jpg")</f>
        <v>https://bhuvan-app3.nrsc.gov.in/isroeodatadownloadutility/nices_thumb/pblh/PBLH20200904.jpg</v>
      </c>
      <c r="F248" s="5" t="str">
        <f>IFERROR(__xludf.DUMMYFUNCTION("CONCATENATE(REGEXREPLACE(TO_TEXT( C248),""\."",""""),""_"",TO_TEXT(A248),D248)"),"20200904_248.jpg")</f>
        <v>20200904_248.jpg</v>
      </c>
    </row>
    <row r="249">
      <c r="A249" s="1">
        <v>249.0</v>
      </c>
      <c r="B249" s="2" t="s">
        <v>0</v>
      </c>
      <c r="C249" s="3">
        <v>44079.0</v>
      </c>
      <c r="D249" s="4" t="s">
        <v>1</v>
      </c>
      <c r="E249" s="2" t="str">
        <f>IFERROR(__xludf.DUMMYFUNCTION("CONCATENATE(B249,REGEXREPLACE(TO_TEXT( C249),""\."",""""),D249)"),"https://bhuvan-app3.nrsc.gov.in/isroeodatadownloadutility/nices_thumb/pblh/PBLH20200905.jpg")</f>
        <v>https://bhuvan-app3.nrsc.gov.in/isroeodatadownloadutility/nices_thumb/pblh/PBLH20200905.jpg</v>
      </c>
      <c r="F249" s="5" t="str">
        <f>IFERROR(__xludf.DUMMYFUNCTION("CONCATENATE(REGEXREPLACE(TO_TEXT( C249),""\."",""""),""_"",TO_TEXT(A249),D249)"),"20200905_249.jpg")</f>
        <v>20200905_249.jpg</v>
      </c>
    </row>
    <row r="250">
      <c r="A250" s="1">
        <v>250.0</v>
      </c>
      <c r="B250" s="2" t="s">
        <v>0</v>
      </c>
      <c r="C250" s="3">
        <v>44080.0</v>
      </c>
      <c r="D250" s="4" t="s">
        <v>1</v>
      </c>
      <c r="E250" s="2" t="str">
        <f>IFERROR(__xludf.DUMMYFUNCTION("CONCATENATE(B250,REGEXREPLACE(TO_TEXT( C250),""\."",""""),D250)"),"https://bhuvan-app3.nrsc.gov.in/isroeodatadownloadutility/nices_thumb/pblh/PBLH20200906.jpg")</f>
        <v>https://bhuvan-app3.nrsc.gov.in/isroeodatadownloadutility/nices_thumb/pblh/PBLH20200906.jpg</v>
      </c>
      <c r="F250" s="5" t="str">
        <f>IFERROR(__xludf.DUMMYFUNCTION("CONCATENATE(REGEXREPLACE(TO_TEXT( C250),""\."",""""),""_"",TO_TEXT(A250),D250)"),"20200906_250.jpg")</f>
        <v>20200906_250.jpg</v>
      </c>
    </row>
    <row r="251">
      <c r="A251" s="1">
        <v>251.0</v>
      </c>
      <c r="B251" s="2" t="s">
        <v>0</v>
      </c>
      <c r="C251" s="3">
        <v>44081.0</v>
      </c>
      <c r="D251" s="4" t="s">
        <v>1</v>
      </c>
      <c r="E251" s="2" t="str">
        <f>IFERROR(__xludf.DUMMYFUNCTION("CONCATENATE(B251,REGEXREPLACE(TO_TEXT( C251),""\."",""""),D251)"),"https://bhuvan-app3.nrsc.gov.in/isroeodatadownloadutility/nices_thumb/pblh/PBLH20200907.jpg")</f>
        <v>https://bhuvan-app3.nrsc.gov.in/isroeodatadownloadutility/nices_thumb/pblh/PBLH20200907.jpg</v>
      </c>
      <c r="F251" s="5" t="str">
        <f>IFERROR(__xludf.DUMMYFUNCTION("CONCATENATE(REGEXREPLACE(TO_TEXT( C251),""\."",""""),""_"",TO_TEXT(A251),D251)"),"20200907_251.jpg")</f>
        <v>20200907_251.jpg</v>
      </c>
    </row>
    <row r="252">
      <c r="A252" s="1">
        <v>252.0</v>
      </c>
      <c r="B252" s="2" t="s">
        <v>0</v>
      </c>
      <c r="C252" s="3">
        <v>44082.0</v>
      </c>
      <c r="D252" s="4" t="s">
        <v>1</v>
      </c>
      <c r="E252" s="2" t="str">
        <f>IFERROR(__xludf.DUMMYFUNCTION("CONCATENATE(B252,REGEXREPLACE(TO_TEXT( C252),""\."",""""),D252)"),"https://bhuvan-app3.nrsc.gov.in/isroeodatadownloadutility/nices_thumb/pblh/PBLH20200908.jpg")</f>
        <v>https://bhuvan-app3.nrsc.gov.in/isroeodatadownloadutility/nices_thumb/pblh/PBLH20200908.jpg</v>
      </c>
      <c r="F252" s="5" t="str">
        <f>IFERROR(__xludf.DUMMYFUNCTION("CONCATENATE(REGEXREPLACE(TO_TEXT( C252),""\."",""""),""_"",TO_TEXT(A252),D252)"),"20200908_252.jpg")</f>
        <v>20200908_252.jpg</v>
      </c>
    </row>
    <row r="253">
      <c r="A253" s="1">
        <v>253.0</v>
      </c>
      <c r="B253" s="2" t="s">
        <v>0</v>
      </c>
      <c r="C253" s="3">
        <v>44083.0</v>
      </c>
      <c r="D253" s="4" t="s">
        <v>1</v>
      </c>
      <c r="E253" s="2" t="str">
        <f>IFERROR(__xludf.DUMMYFUNCTION("CONCATENATE(B253,REGEXREPLACE(TO_TEXT( C253),""\."",""""),D253)"),"https://bhuvan-app3.nrsc.gov.in/isroeodatadownloadutility/nices_thumb/pblh/PBLH20200909.jpg")</f>
        <v>https://bhuvan-app3.nrsc.gov.in/isroeodatadownloadutility/nices_thumb/pblh/PBLH20200909.jpg</v>
      </c>
      <c r="F253" s="5" t="str">
        <f>IFERROR(__xludf.DUMMYFUNCTION("CONCATENATE(REGEXREPLACE(TO_TEXT( C253),""\."",""""),""_"",TO_TEXT(A253),D253)"),"20200909_253.jpg")</f>
        <v>20200909_253.jpg</v>
      </c>
    </row>
    <row r="254">
      <c r="A254" s="1">
        <v>254.0</v>
      </c>
      <c r="B254" s="2" t="s">
        <v>0</v>
      </c>
      <c r="C254" s="3">
        <v>44084.0</v>
      </c>
      <c r="D254" s="4" t="s">
        <v>1</v>
      </c>
      <c r="E254" s="2" t="str">
        <f>IFERROR(__xludf.DUMMYFUNCTION("CONCATENATE(B254,REGEXREPLACE(TO_TEXT( C254),""\."",""""),D254)"),"https://bhuvan-app3.nrsc.gov.in/isroeodatadownloadutility/nices_thumb/pblh/PBLH20200910.jpg")</f>
        <v>https://bhuvan-app3.nrsc.gov.in/isroeodatadownloadutility/nices_thumb/pblh/PBLH20200910.jpg</v>
      </c>
      <c r="F254" s="5" t="str">
        <f>IFERROR(__xludf.DUMMYFUNCTION("CONCATENATE(REGEXREPLACE(TO_TEXT( C254),""\."",""""),""_"",TO_TEXT(A254),D254)"),"20200910_254.jpg")</f>
        <v>20200910_254.jpg</v>
      </c>
    </row>
    <row r="255">
      <c r="A255" s="1">
        <v>255.0</v>
      </c>
      <c r="B255" s="2" t="s">
        <v>0</v>
      </c>
      <c r="C255" s="3">
        <v>44085.0</v>
      </c>
      <c r="D255" s="4" t="s">
        <v>1</v>
      </c>
      <c r="E255" s="2" t="str">
        <f>IFERROR(__xludf.DUMMYFUNCTION("CONCATENATE(B255,REGEXREPLACE(TO_TEXT( C255),""\."",""""),D255)"),"https://bhuvan-app3.nrsc.gov.in/isroeodatadownloadutility/nices_thumb/pblh/PBLH20200911.jpg")</f>
        <v>https://bhuvan-app3.nrsc.gov.in/isroeodatadownloadutility/nices_thumb/pblh/PBLH20200911.jpg</v>
      </c>
      <c r="F255" s="5" t="str">
        <f>IFERROR(__xludf.DUMMYFUNCTION("CONCATENATE(REGEXREPLACE(TO_TEXT( C255),""\."",""""),""_"",TO_TEXT(A255),D255)"),"20200911_255.jpg")</f>
        <v>20200911_255.jpg</v>
      </c>
    </row>
    <row r="256">
      <c r="A256" s="1">
        <v>256.0</v>
      </c>
      <c r="B256" s="2" t="s">
        <v>0</v>
      </c>
      <c r="C256" s="3">
        <v>44086.0</v>
      </c>
      <c r="D256" s="4" t="s">
        <v>1</v>
      </c>
      <c r="E256" s="2" t="str">
        <f>IFERROR(__xludf.DUMMYFUNCTION("CONCATENATE(B256,REGEXREPLACE(TO_TEXT( C256),""\."",""""),D256)"),"https://bhuvan-app3.nrsc.gov.in/isroeodatadownloadutility/nices_thumb/pblh/PBLH20200912.jpg")</f>
        <v>https://bhuvan-app3.nrsc.gov.in/isroeodatadownloadutility/nices_thumb/pblh/PBLH20200912.jpg</v>
      </c>
      <c r="F256" s="5" t="str">
        <f>IFERROR(__xludf.DUMMYFUNCTION("CONCATENATE(REGEXREPLACE(TO_TEXT( C256),""\."",""""),""_"",TO_TEXT(A256),D256)"),"20200912_256.jpg")</f>
        <v>20200912_256.jpg</v>
      </c>
    </row>
    <row r="257">
      <c r="A257" s="1">
        <v>257.0</v>
      </c>
      <c r="B257" s="2" t="s">
        <v>0</v>
      </c>
      <c r="C257" s="3">
        <v>44087.0</v>
      </c>
      <c r="D257" s="4" t="s">
        <v>1</v>
      </c>
      <c r="E257" s="2" t="str">
        <f>IFERROR(__xludf.DUMMYFUNCTION("CONCATENATE(B257,REGEXREPLACE(TO_TEXT( C257),""\."",""""),D257)"),"https://bhuvan-app3.nrsc.gov.in/isroeodatadownloadutility/nices_thumb/pblh/PBLH20200913.jpg")</f>
        <v>https://bhuvan-app3.nrsc.gov.in/isroeodatadownloadutility/nices_thumb/pblh/PBLH20200913.jpg</v>
      </c>
      <c r="F257" s="5" t="str">
        <f>IFERROR(__xludf.DUMMYFUNCTION("CONCATENATE(REGEXREPLACE(TO_TEXT( C257),""\."",""""),""_"",TO_TEXT(A257),D257)"),"20200913_257.jpg")</f>
        <v>20200913_257.jpg</v>
      </c>
    </row>
    <row r="258">
      <c r="A258" s="1">
        <v>258.0</v>
      </c>
      <c r="B258" s="2" t="s">
        <v>0</v>
      </c>
      <c r="C258" s="3">
        <v>44088.0</v>
      </c>
      <c r="D258" s="4" t="s">
        <v>1</v>
      </c>
      <c r="E258" s="2" t="str">
        <f>IFERROR(__xludf.DUMMYFUNCTION("CONCATENATE(B258,REGEXREPLACE(TO_TEXT( C258),""\."",""""),D258)"),"https://bhuvan-app3.nrsc.gov.in/isroeodatadownloadutility/nices_thumb/pblh/PBLH20200914.jpg")</f>
        <v>https://bhuvan-app3.nrsc.gov.in/isroeodatadownloadutility/nices_thumb/pblh/PBLH20200914.jpg</v>
      </c>
      <c r="F258" s="5" t="str">
        <f>IFERROR(__xludf.DUMMYFUNCTION("CONCATENATE(REGEXREPLACE(TO_TEXT( C258),""\."",""""),""_"",TO_TEXT(A258),D258)"),"20200914_258.jpg")</f>
        <v>20200914_258.jpg</v>
      </c>
    </row>
    <row r="259">
      <c r="A259" s="1">
        <v>259.0</v>
      </c>
      <c r="B259" s="2" t="s">
        <v>0</v>
      </c>
      <c r="C259" s="3">
        <v>44089.0</v>
      </c>
      <c r="D259" s="4" t="s">
        <v>1</v>
      </c>
      <c r="E259" s="2" t="str">
        <f>IFERROR(__xludf.DUMMYFUNCTION("CONCATENATE(B259,REGEXREPLACE(TO_TEXT( C259),""\."",""""),D259)"),"https://bhuvan-app3.nrsc.gov.in/isroeodatadownloadutility/nices_thumb/pblh/PBLH20200915.jpg")</f>
        <v>https://bhuvan-app3.nrsc.gov.in/isroeodatadownloadutility/nices_thumb/pblh/PBLH20200915.jpg</v>
      </c>
      <c r="F259" s="5" t="str">
        <f>IFERROR(__xludf.DUMMYFUNCTION("CONCATENATE(REGEXREPLACE(TO_TEXT( C259),""\."",""""),""_"",TO_TEXT(A259),D259)"),"20200915_259.jpg")</f>
        <v>20200915_259.jpg</v>
      </c>
    </row>
    <row r="260">
      <c r="A260" s="1">
        <v>260.0</v>
      </c>
      <c r="B260" s="2" t="s">
        <v>0</v>
      </c>
      <c r="C260" s="3">
        <v>44090.0</v>
      </c>
      <c r="D260" s="4" t="s">
        <v>1</v>
      </c>
      <c r="E260" s="2" t="str">
        <f>IFERROR(__xludf.DUMMYFUNCTION("CONCATENATE(B260,REGEXREPLACE(TO_TEXT( C260),""\."",""""),D260)"),"https://bhuvan-app3.nrsc.gov.in/isroeodatadownloadutility/nices_thumb/pblh/PBLH20200916.jpg")</f>
        <v>https://bhuvan-app3.nrsc.gov.in/isroeodatadownloadutility/nices_thumb/pblh/PBLH20200916.jpg</v>
      </c>
      <c r="F260" s="5" t="str">
        <f>IFERROR(__xludf.DUMMYFUNCTION("CONCATENATE(REGEXREPLACE(TO_TEXT( C260),""\."",""""),""_"",TO_TEXT(A260),D260)"),"20200916_260.jpg")</f>
        <v>20200916_260.jpg</v>
      </c>
    </row>
    <row r="261">
      <c r="A261" s="1">
        <v>261.0</v>
      </c>
      <c r="B261" s="2" t="s">
        <v>0</v>
      </c>
      <c r="C261" s="3">
        <v>44091.0</v>
      </c>
      <c r="D261" s="4" t="s">
        <v>1</v>
      </c>
      <c r="E261" s="2" t="str">
        <f>IFERROR(__xludf.DUMMYFUNCTION("CONCATENATE(B261,REGEXREPLACE(TO_TEXT( C261),""\."",""""),D261)"),"https://bhuvan-app3.nrsc.gov.in/isroeodatadownloadutility/nices_thumb/pblh/PBLH20200917.jpg")</f>
        <v>https://bhuvan-app3.nrsc.gov.in/isroeodatadownloadutility/nices_thumb/pblh/PBLH20200917.jpg</v>
      </c>
      <c r="F261" s="5" t="str">
        <f>IFERROR(__xludf.DUMMYFUNCTION("CONCATENATE(REGEXREPLACE(TO_TEXT( C261),""\."",""""),""_"",TO_TEXT(A261),D261)"),"20200917_261.jpg")</f>
        <v>20200917_261.jpg</v>
      </c>
    </row>
    <row r="262">
      <c r="A262" s="1">
        <v>262.0</v>
      </c>
      <c r="B262" s="2" t="s">
        <v>0</v>
      </c>
      <c r="C262" s="3">
        <v>44092.0</v>
      </c>
      <c r="D262" s="4" t="s">
        <v>1</v>
      </c>
      <c r="E262" s="2" t="str">
        <f>IFERROR(__xludf.DUMMYFUNCTION("CONCATENATE(B262,REGEXREPLACE(TO_TEXT( C262),""\."",""""),D262)"),"https://bhuvan-app3.nrsc.gov.in/isroeodatadownloadutility/nices_thumb/pblh/PBLH20200918.jpg")</f>
        <v>https://bhuvan-app3.nrsc.gov.in/isroeodatadownloadutility/nices_thumb/pblh/PBLH20200918.jpg</v>
      </c>
      <c r="F262" s="5" t="str">
        <f>IFERROR(__xludf.DUMMYFUNCTION("CONCATENATE(REGEXREPLACE(TO_TEXT( C262),""\."",""""),""_"",TO_TEXT(A262),D262)"),"20200918_262.jpg")</f>
        <v>20200918_262.jpg</v>
      </c>
    </row>
    <row r="263">
      <c r="A263" s="1">
        <v>263.0</v>
      </c>
      <c r="B263" s="2" t="s">
        <v>0</v>
      </c>
      <c r="C263" s="3">
        <v>44093.0</v>
      </c>
      <c r="D263" s="4" t="s">
        <v>1</v>
      </c>
      <c r="E263" s="2" t="str">
        <f>IFERROR(__xludf.DUMMYFUNCTION("CONCATENATE(B263,REGEXREPLACE(TO_TEXT( C263),""\."",""""),D263)"),"https://bhuvan-app3.nrsc.gov.in/isroeodatadownloadutility/nices_thumb/pblh/PBLH20200919.jpg")</f>
        <v>https://bhuvan-app3.nrsc.gov.in/isroeodatadownloadutility/nices_thumb/pblh/PBLH20200919.jpg</v>
      </c>
      <c r="F263" s="5" t="str">
        <f>IFERROR(__xludf.DUMMYFUNCTION("CONCATENATE(REGEXREPLACE(TO_TEXT( C263),""\."",""""),""_"",TO_TEXT(A263),D263)"),"20200919_263.jpg")</f>
        <v>20200919_263.jpg</v>
      </c>
    </row>
    <row r="264">
      <c r="A264" s="1">
        <v>264.0</v>
      </c>
      <c r="B264" s="2" t="s">
        <v>0</v>
      </c>
      <c r="C264" s="3">
        <v>44094.0</v>
      </c>
      <c r="D264" s="4" t="s">
        <v>1</v>
      </c>
      <c r="E264" s="2" t="str">
        <f>IFERROR(__xludf.DUMMYFUNCTION("CONCATENATE(B264,REGEXREPLACE(TO_TEXT( C264),""\."",""""),D264)"),"https://bhuvan-app3.nrsc.gov.in/isroeodatadownloadutility/nices_thumb/pblh/PBLH20200920.jpg")</f>
        <v>https://bhuvan-app3.nrsc.gov.in/isroeodatadownloadutility/nices_thumb/pblh/PBLH20200920.jpg</v>
      </c>
      <c r="F264" s="5" t="str">
        <f>IFERROR(__xludf.DUMMYFUNCTION("CONCATENATE(REGEXREPLACE(TO_TEXT( C264),""\."",""""),""_"",TO_TEXT(A264),D264)"),"20200920_264.jpg")</f>
        <v>20200920_264.jpg</v>
      </c>
    </row>
    <row r="265">
      <c r="A265" s="1">
        <v>265.0</v>
      </c>
      <c r="B265" s="2" t="s">
        <v>0</v>
      </c>
      <c r="C265" s="3">
        <v>44095.0</v>
      </c>
      <c r="D265" s="4" t="s">
        <v>1</v>
      </c>
      <c r="E265" s="2" t="str">
        <f>IFERROR(__xludf.DUMMYFUNCTION("CONCATENATE(B265,REGEXREPLACE(TO_TEXT( C265),""\."",""""),D265)"),"https://bhuvan-app3.nrsc.gov.in/isroeodatadownloadutility/nices_thumb/pblh/PBLH20200921.jpg")</f>
        <v>https://bhuvan-app3.nrsc.gov.in/isroeodatadownloadutility/nices_thumb/pblh/PBLH20200921.jpg</v>
      </c>
      <c r="F265" s="5" t="str">
        <f>IFERROR(__xludf.DUMMYFUNCTION("CONCATENATE(REGEXREPLACE(TO_TEXT( C265),""\."",""""),""_"",TO_TEXT(A265),D265)"),"20200921_265.jpg")</f>
        <v>20200921_265.jpg</v>
      </c>
    </row>
    <row r="266">
      <c r="A266" s="1">
        <v>266.0</v>
      </c>
      <c r="B266" s="2" t="s">
        <v>0</v>
      </c>
      <c r="C266" s="3">
        <v>44096.0</v>
      </c>
      <c r="D266" s="4" t="s">
        <v>1</v>
      </c>
      <c r="E266" s="2" t="str">
        <f>IFERROR(__xludf.DUMMYFUNCTION("CONCATENATE(B266,REGEXREPLACE(TO_TEXT( C266),""\."",""""),D266)"),"https://bhuvan-app3.nrsc.gov.in/isroeodatadownloadutility/nices_thumb/pblh/PBLH20200922.jpg")</f>
        <v>https://bhuvan-app3.nrsc.gov.in/isroeodatadownloadutility/nices_thumb/pblh/PBLH20200922.jpg</v>
      </c>
      <c r="F266" s="5" t="str">
        <f>IFERROR(__xludf.DUMMYFUNCTION("CONCATENATE(REGEXREPLACE(TO_TEXT( C266),""\."",""""),""_"",TO_TEXT(A266),D266)"),"20200922_266.jpg")</f>
        <v>20200922_266.jpg</v>
      </c>
    </row>
    <row r="267">
      <c r="A267" s="1">
        <v>267.0</v>
      </c>
      <c r="B267" s="2" t="s">
        <v>0</v>
      </c>
      <c r="C267" s="3">
        <v>44097.0</v>
      </c>
      <c r="D267" s="4" t="s">
        <v>1</v>
      </c>
      <c r="E267" s="2" t="str">
        <f>IFERROR(__xludf.DUMMYFUNCTION("CONCATENATE(B267,REGEXREPLACE(TO_TEXT( C267),""\."",""""),D267)"),"https://bhuvan-app3.nrsc.gov.in/isroeodatadownloadutility/nices_thumb/pblh/PBLH20200923.jpg")</f>
        <v>https://bhuvan-app3.nrsc.gov.in/isroeodatadownloadutility/nices_thumb/pblh/PBLH20200923.jpg</v>
      </c>
      <c r="F267" s="5" t="str">
        <f>IFERROR(__xludf.DUMMYFUNCTION("CONCATENATE(REGEXREPLACE(TO_TEXT( C267),""\."",""""),""_"",TO_TEXT(A267),D267)"),"20200923_267.jpg")</f>
        <v>20200923_267.jpg</v>
      </c>
    </row>
    <row r="268">
      <c r="A268" s="1">
        <v>268.0</v>
      </c>
      <c r="B268" s="2" t="s">
        <v>0</v>
      </c>
      <c r="C268" s="3">
        <v>44098.0</v>
      </c>
      <c r="D268" s="4" t="s">
        <v>1</v>
      </c>
      <c r="E268" s="2" t="str">
        <f>IFERROR(__xludf.DUMMYFUNCTION("CONCATENATE(B268,REGEXREPLACE(TO_TEXT( C268),""\."",""""),D268)"),"https://bhuvan-app3.nrsc.gov.in/isroeodatadownloadutility/nices_thumb/pblh/PBLH20200924.jpg")</f>
        <v>https://bhuvan-app3.nrsc.gov.in/isroeodatadownloadutility/nices_thumb/pblh/PBLH20200924.jpg</v>
      </c>
      <c r="F268" s="5" t="str">
        <f>IFERROR(__xludf.DUMMYFUNCTION("CONCATENATE(REGEXREPLACE(TO_TEXT( C268),""\."",""""),""_"",TO_TEXT(A268),D268)"),"20200924_268.jpg")</f>
        <v>20200924_268.jpg</v>
      </c>
    </row>
    <row r="269">
      <c r="A269" s="1">
        <v>269.0</v>
      </c>
      <c r="B269" s="2" t="s">
        <v>0</v>
      </c>
      <c r="C269" s="3">
        <v>44099.0</v>
      </c>
      <c r="D269" s="4" t="s">
        <v>1</v>
      </c>
      <c r="E269" s="2" t="str">
        <f>IFERROR(__xludf.DUMMYFUNCTION("CONCATENATE(B269,REGEXREPLACE(TO_TEXT( C269),""\."",""""),D269)"),"https://bhuvan-app3.nrsc.gov.in/isroeodatadownloadutility/nices_thumb/pblh/PBLH20200925.jpg")</f>
        <v>https://bhuvan-app3.nrsc.gov.in/isroeodatadownloadutility/nices_thumb/pblh/PBLH20200925.jpg</v>
      </c>
      <c r="F269" s="5" t="str">
        <f>IFERROR(__xludf.DUMMYFUNCTION("CONCATENATE(REGEXREPLACE(TO_TEXT( C269),""\."",""""),""_"",TO_TEXT(A269),D269)"),"20200925_269.jpg")</f>
        <v>20200925_269.jpg</v>
      </c>
    </row>
    <row r="270">
      <c r="A270" s="1">
        <v>270.0</v>
      </c>
      <c r="B270" s="2" t="s">
        <v>0</v>
      </c>
      <c r="C270" s="3">
        <v>44100.0</v>
      </c>
      <c r="D270" s="4" t="s">
        <v>1</v>
      </c>
      <c r="E270" s="2" t="str">
        <f>IFERROR(__xludf.DUMMYFUNCTION("CONCATENATE(B270,REGEXREPLACE(TO_TEXT( C270),""\."",""""),D270)"),"https://bhuvan-app3.nrsc.gov.in/isroeodatadownloadutility/nices_thumb/pblh/PBLH20200926.jpg")</f>
        <v>https://bhuvan-app3.nrsc.gov.in/isroeodatadownloadutility/nices_thumb/pblh/PBLH20200926.jpg</v>
      </c>
      <c r="F270" s="5" t="str">
        <f>IFERROR(__xludf.DUMMYFUNCTION("CONCATENATE(REGEXREPLACE(TO_TEXT( C270),""\."",""""),""_"",TO_TEXT(A270),D270)"),"20200926_270.jpg")</f>
        <v>20200926_270.jpg</v>
      </c>
    </row>
    <row r="271">
      <c r="A271" s="1">
        <v>271.0</v>
      </c>
      <c r="B271" s="2" t="s">
        <v>0</v>
      </c>
      <c r="C271" s="3">
        <v>44101.0</v>
      </c>
      <c r="D271" s="4" t="s">
        <v>1</v>
      </c>
      <c r="E271" s="2" t="str">
        <f>IFERROR(__xludf.DUMMYFUNCTION("CONCATENATE(B271,REGEXREPLACE(TO_TEXT( C271),""\."",""""),D271)"),"https://bhuvan-app3.nrsc.gov.in/isroeodatadownloadutility/nices_thumb/pblh/PBLH20200927.jpg")</f>
        <v>https://bhuvan-app3.nrsc.gov.in/isroeodatadownloadutility/nices_thumb/pblh/PBLH20200927.jpg</v>
      </c>
      <c r="F271" s="5" t="str">
        <f>IFERROR(__xludf.DUMMYFUNCTION("CONCATENATE(REGEXREPLACE(TO_TEXT( C271),""\."",""""),""_"",TO_TEXT(A271),D271)"),"20200927_271.jpg")</f>
        <v>20200927_271.jpg</v>
      </c>
    </row>
    <row r="272">
      <c r="A272" s="1">
        <v>272.0</v>
      </c>
      <c r="B272" s="2" t="s">
        <v>0</v>
      </c>
      <c r="C272" s="3">
        <v>44102.0</v>
      </c>
      <c r="D272" s="4" t="s">
        <v>1</v>
      </c>
      <c r="E272" s="2" t="str">
        <f>IFERROR(__xludf.DUMMYFUNCTION("CONCATENATE(B272,REGEXREPLACE(TO_TEXT( C272),""\."",""""),D272)"),"https://bhuvan-app3.nrsc.gov.in/isroeodatadownloadutility/nices_thumb/pblh/PBLH20200928.jpg")</f>
        <v>https://bhuvan-app3.nrsc.gov.in/isroeodatadownloadutility/nices_thumb/pblh/PBLH20200928.jpg</v>
      </c>
      <c r="F272" s="5" t="str">
        <f>IFERROR(__xludf.DUMMYFUNCTION("CONCATENATE(REGEXREPLACE(TO_TEXT( C272),""\."",""""),""_"",TO_TEXT(A272),D272)"),"20200928_272.jpg")</f>
        <v>20200928_272.jpg</v>
      </c>
    </row>
    <row r="273">
      <c r="A273" s="1">
        <v>273.0</v>
      </c>
      <c r="B273" s="2" t="s">
        <v>0</v>
      </c>
      <c r="C273" s="3">
        <v>44103.0</v>
      </c>
      <c r="D273" s="4" t="s">
        <v>1</v>
      </c>
      <c r="E273" s="2" t="str">
        <f>IFERROR(__xludf.DUMMYFUNCTION("CONCATENATE(B273,REGEXREPLACE(TO_TEXT( C273),""\."",""""),D273)"),"https://bhuvan-app3.nrsc.gov.in/isroeodatadownloadutility/nices_thumb/pblh/PBLH20200929.jpg")</f>
        <v>https://bhuvan-app3.nrsc.gov.in/isroeodatadownloadutility/nices_thumb/pblh/PBLH20200929.jpg</v>
      </c>
      <c r="F273" s="5" t="str">
        <f>IFERROR(__xludf.DUMMYFUNCTION("CONCATENATE(REGEXREPLACE(TO_TEXT( C273),""\."",""""),""_"",TO_TEXT(A273),D273)"),"20200929_273.jpg")</f>
        <v>20200929_273.jpg</v>
      </c>
    </row>
    <row r="274">
      <c r="A274" s="1">
        <v>274.0</v>
      </c>
      <c r="B274" s="2" t="s">
        <v>0</v>
      </c>
      <c r="C274" s="3">
        <v>44104.0</v>
      </c>
      <c r="D274" s="4" t="s">
        <v>1</v>
      </c>
      <c r="E274" s="2" t="str">
        <f>IFERROR(__xludf.DUMMYFUNCTION("CONCATENATE(B274,REGEXREPLACE(TO_TEXT( C274),""\."",""""),D274)"),"https://bhuvan-app3.nrsc.gov.in/isroeodatadownloadutility/nices_thumb/pblh/PBLH20200930.jpg")</f>
        <v>https://bhuvan-app3.nrsc.gov.in/isroeodatadownloadutility/nices_thumb/pblh/PBLH20200930.jpg</v>
      </c>
      <c r="F274" s="5" t="str">
        <f>IFERROR(__xludf.DUMMYFUNCTION("CONCATENATE(REGEXREPLACE(TO_TEXT( C274),""\."",""""),""_"",TO_TEXT(A274),D274)"),"20200930_274.jpg")</f>
        <v>20200930_274.jpg</v>
      </c>
    </row>
    <row r="275">
      <c r="A275" s="1">
        <v>275.0</v>
      </c>
      <c r="B275" s="2" t="s">
        <v>0</v>
      </c>
      <c r="C275" s="3">
        <v>44105.0</v>
      </c>
      <c r="D275" s="4" t="s">
        <v>1</v>
      </c>
      <c r="E275" s="2" t="str">
        <f>IFERROR(__xludf.DUMMYFUNCTION("CONCATENATE(B275,REGEXREPLACE(TO_TEXT( C275),""\."",""""),D275)"),"https://bhuvan-app3.nrsc.gov.in/isroeodatadownloadutility/nices_thumb/pblh/PBLH20201001.jpg")</f>
        <v>https://bhuvan-app3.nrsc.gov.in/isroeodatadownloadutility/nices_thumb/pblh/PBLH20201001.jpg</v>
      </c>
      <c r="F275" s="5" t="str">
        <f>IFERROR(__xludf.DUMMYFUNCTION("CONCATENATE(REGEXREPLACE(TO_TEXT( C275),""\."",""""),""_"",TO_TEXT(A275),D275)"),"20201001_275.jpg")</f>
        <v>20201001_275.jpg</v>
      </c>
    </row>
    <row r="276">
      <c r="A276" s="1">
        <v>276.0</v>
      </c>
      <c r="B276" s="2" t="s">
        <v>0</v>
      </c>
      <c r="C276" s="3">
        <v>44106.0</v>
      </c>
      <c r="D276" s="4" t="s">
        <v>1</v>
      </c>
      <c r="E276" s="2" t="str">
        <f>IFERROR(__xludf.DUMMYFUNCTION("CONCATENATE(B276,REGEXREPLACE(TO_TEXT( C276),""\."",""""),D276)"),"https://bhuvan-app3.nrsc.gov.in/isroeodatadownloadutility/nices_thumb/pblh/PBLH20201002.jpg")</f>
        <v>https://bhuvan-app3.nrsc.gov.in/isroeodatadownloadutility/nices_thumb/pblh/PBLH20201002.jpg</v>
      </c>
      <c r="F276" s="5" t="str">
        <f>IFERROR(__xludf.DUMMYFUNCTION("CONCATENATE(REGEXREPLACE(TO_TEXT( C276),""\."",""""),""_"",TO_TEXT(A276),D276)"),"20201002_276.jpg")</f>
        <v>20201002_276.jpg</v>
      </c>
    </row>
    <row r="277">
      <c r="A277" s="1">
        <v>277.0</v>
      </c>
      <c r="B277" s="2" t="s">
        <v>0</v>
      </c>
      <c r="C277" s="3">
        <v>44107.0</v>
      </c>
      <c r="D277" s="4" t="s">
        <v>1</v>
      </c>
      <c r="E277" s="2" t="str">
        <f>IFERROR(__xludf.DUMMYFUNCTION("CONCATENATE(B277,REGEXREPLACE(TO_TEXT( C277),""\."",""""),D277)"),"https://bhuvan-app3.nrsc.gov.in/isroeodatadownloadutility/nices_thumb/pblh/PBLH20201003.jpg")</f>
        <v>https://bhuvan-app3.nrsc.gov.in/isroeodatadownloadutility/nices_thumb/pblh/PBLH20201003.jpg</v>
      </c>
      <c r="F277" s="5" t="str">
        <f>IFERROR(__xludf.DUMMYFUNCTION("CONCATENATE(REGEXREPLACE(TO_TEXT( C277),""\."",""""),""_"",TO_TEXT(A277),D277)"),"20201003_277.jpg")</f>
        <v>20201003_277.jpg</v>
      </c>
    </row>
    <row r="278">
      <c r="A278" s="1">
        <v>278.0</v>
      </c>
      <c r="B278" s="2" t="s">
        <v>0</v>
      </c>
      <c r="C278" s="3">
        <v>44108.0</v>
      </c>
      <c r="D278" s="4" t="s">
        <v>1</v>
      </c>
      <c r="E278" s="2" t="str">
        <f>IFERROR(__xludf.DUMMYFUNCTION("CONCATENATE(B278,REGEXREPLACE(TO_TEXT( C278),""\."",""""),D278)"),"https://bhuvan-app3.nrsc.gov.in/isroeodatadownloadutility/nices_thumb/pblh/PBLH20201004.jpg")</f>
        <v>https://bhuvan-app3.nrsc.gov.in/isroeodatadownloadutility/nices_thumb/pblh/PBLH20201004.jpg</v>
      </c>
      <c r="F278" s="5" t="str">
        <f>IFERROR(__xludf.DUMMYFUNCTION("CONCATENATE(REGEXREPLACE(TO_TEXT( C278),""\."",""""),""_"",TO_TEXT(A278),D278)"),"20201004_278.jpg")</f>
        <v>20201004_278.jpg</v>
      </c>
    </row>
    <row r="279">
      <c r="A279" s="1">
        <v>279.0</v>
      </c>
      <c r="B279" s="2" t="s">
        <v>0</v>
      </c>
      <c r="C279" s="3">
        <v>44109.0</v>
      </c>
      <c r="D279" s="4" t="s">
        <v>1</v>
      </c>
      <c r="E279" s="2" t="str">
        <f>IFERROR(__xludf.DUMMYFUNCTION("CONCATENATE(B279,REGEXREPLACE(TO_TEXT( C279),""\."",""""),D279)"),"https://bhuvan-app3.nrsc.gov.in/isroeodatadownloadutility/nices_thumb/pblh/PBLH20201005.jpg")</f>
        <v>https://bhuvan-app3.nrsc.gov.in/isroeodatadownloadutility/nices_thumb/pblh/PBLH20201005.jpg</v>
      </c>
      <c r="F279" s="5" t="str">
        <f>IFERROR(__xludf.DUMMYFUNCTION("CONCATENATE(REGEXREPLACE(TO_TEXT( C279),""\."",""""),""_"",TO_TEXT(A279),D279)"),"20201005_279.jpg")</f>
        <v>20201005_279.jpg</v>
      </c>
    </row>
    <row r="280">
      <c r="A280" s="1">
        <v>280.0</v>
      </c>
      <c r="B280" s="2" t="s">
        <v>0</v>
      </c>
      <c r="C280" s="3">
        <v>44110.0</v>
      </c>
      <c r="D280" s="4" t="s">
        <v>1</v>
      </c>
      <c r="E280" s="2" t="str">
        <f>IFERROR(__xludf.DUMMYFUNCTION("CONCATENATE(B280,REGEXREPLACE(TO_TEXT( C280),""\."",""""),D280)"),"https://bhuvan-app3.nrsc.gov.in/isroeodatadownloadutility/nices_thumb/pblh/PBLH20201006.jpg")</f>
        <v>https://bhuvan-app3.nrsc.gov.in/isroeodatadownloadutility/nices_thumb/pblh/PBLH20201006.jpg</v>
      </c>
      <c r="F280" s="5" t="str">
        <f>IFERROR(__xludf.DUMMYFUNCTION("CONCATENATE(REGEXREPLACE(TO_TEXT( C280),""\."",""""),""_"",TO_TEXT(A280),D280)"),"20201006_280.jpg")</f>
        <v>20201006_280.jpg</v>
      </c>
    </row>
    <row r="281">
      <c r="A281" s="1">
        <v>281.0</v>
      </c>
      <c r="B281" s="2" t="s">
        <v>0</v>
      </c>
      <c r="C281" s="3">
        <v>44111.0</v>
      </c>
      <c r="D281" s="4" t="s">
        <v>1</v>
      </c>
      <c r="E281" s="2" t="str">
        <f>IFERROR(__xludf.DUMMYFUNCTION("CONCATENATE(B281,REGEXREPLACE(TO_TEXT( C281),""\."",""""),D281)"),"https://bhuvan-app3.nrsc.gov.in/isroeodatadownloadutility/nices_thumb/pblh/PBLH20201007.jpg")</f>
        <v>https://bhuvan-app3.nrsc.gov.in/isroeodatadownloadutility/nices_thumb/pblh/PBLH20201007.jpg</v>
      </c>
      <c r="F281" s="5" t="str">
        <f>IFERROR(__xludf.DUMMYFUNCTION("CONCATENATE(REGEXREPLACE(TO_TEXT( C281),""\."",""""),""_"",TO_TEXT(A281),D281)"),"20201007_281.jpg")</f>
        <v>20201007_281.jpg</v>
      </c>
    </row>
    <row r="282">
      <c r="A282" s="1">
        <v>282.0</v>
      </c>
      <c r="B282" s="2" t="s">
        <v>0</v>
      </c>
      <c r="C282" s="3">
        <v>44112.0</v>
      </c>
      <c r="D282" s="4" t="s">
        <v>1</v>
      </c>
      <c r="E282" s="2" t="str">
        <f>IFERROR(__xludf.DUMMYFUNCTION("CONCATENATE(B282,REGEXREPLACE(TO_TEXT( C282),""\."",""""),D282)"),"https://bhuvan-app3.nrsc.gov.in/isroeodatadownloadutility/nices_thumb/pblh/PBLH20201008.jpg")</f>
        <v>https://bhuvan-app3.nrsc.gov.in/isroeodatadownloadutility/nices_thumb/pblh/PBLH20201008.jpg</v>
      </c>
      <c r="F282" s="5" t="str">
        <f>IFERROR(__xludf.DUMMYFUNCTION("CONCATENATE(REGEXREPLACE(TO_TEXT( C282),""\."",""""),""_"",TO_TEXT(A282),D282)"),"20201008_282.jpg")</f>
        <v>20201008_282.jpg</v>
      </c>
    </row>
    <row r="283">
      <c r="A283" s="1">
        <v>283.0</v>
      </c>
      <c r="B283" s="2" t="s">
        <v>0</v>
      </c>
      <c r="C283" s="3">
        <v>44113.0</v>
      </c>
      <c r="D283" s="4" t="s">
        <v>1</v>
      </c>
      <c r="E283" s="2" t="str">
        <f>IFERROR(__xludf.DUMMYFUNCTION("CONCATENATE(B283,REGEXREPLACE(TO_TEXT( C283),""\."",""""),D283)"),"https://bhuvan-app3.nrsc.gov.in/isroeodatadownloadutility/nices_thumb/pblh/PBLH20201009.jpg")</f>
        <v>https://bhuvan-app3.nrsc.gov.in/isroeodatadownloadutility/nices_thumb/pblh/PBLH20201009.jpg</v>
      </c>
      <c r="F283" s="5" t="str">
        <f>IFERROR(__xludf.DUMMYFUNCTION("CONCATENATE(REGEXREPLACE(TO_TEXT( C283),""\."",""""),""_"",TO_TEXT(A283),D283)"),"20201009_283.jpg")</f>
        <v>20201009_283.jpg</v>
      </c>
    </row>
    <row r="284">
      <c r="A284" s="1">
        <v>284.0</v>
      </c>
      <c r="B284" s="2" t="s">
        <v>0</v>
      </c>
      <c r="C284" s="3">
        <v>44114.0</v>
      </c>
      <c r="D284" s="4" t="s">
        <v>1</v>
      </c>
      <c r="E284" s="2" t="str">
        <f>IFERROR(__xludf.DUMMYFUNCTION("CONCATENATE(B284,REGEXREPLACE(TO_TEXT( C284),""\."",""""),D284)"),"https://bhuvan-app3.nrsc.gov.in/isroeodatadownloadutility/nices_thumb/pblh/PBLH20201010.jpg")</f>
        <v>https://bhuvan-app3.nrsc.gov.in/isroeodatadownloadutility/nices_thumb/pblh/PBLH20201010.jpg</v>
      </c>
      <c r="F284" s="5" t="str">
        <f>IFERROR(__xludf.DUMMYFUNCTION("CONCATENATE(REGEXREPLACE(TO_TEXT( C284),""\."",""""),""_"",TO_TEXT(A284),D284)"),"20201010_284.jpg")</f>
        <v>20201010_284.jpg</v>
      </c>
    </row>
    <row r="285">
      <c r="A285" s="1">
        <v>285.0</v>
      </c>
      <c r="B285" s="2" t="s">
        <v>0</v>
      </c>
      <c r="C285" s="3">
        <v>44115.0</v>
      </c>
      <c r="D285" s="4" t="s">
        <v>1</v>
      </c>
      <c r="E285" s="2" t="str">
        <f>IFERROR(__xludf.DUMMYFUNCTION("CONCATENATE(B285,REGEXREPLACE(TO_TEXT( C285),""\."",""""),D285)"),"https://bhuvan-app3.nrsc.gov.in/isroeodatadownloadutility/nices_thumb/pblh/PBLH20201011.jpg")</f>
        <v>https://bhuvan-app3.nrsc.gov.in/isroeodatadownloadutility/nices_thumb/pblh/PBLH20201011.jpg</v>
      </c>
      <c r="F285" s="5" t="str">
        <f>IFERROR(__xludf.DUMMYFUNCTION("CONCATENATE(REGEXREPLACE(TO_TEXT( C285),""\."",""""),""_"",TO_TEXT(A285),D285)"),"20201011_285.jpg")</f>
        <v>20201011_285.jpg</v>
      </c>
    </row>
    <row r="286">
      <c r="A286" s="1">
        <v>286.0</v>
      </c>
      <c r="B286" s="2" t="s">
        <v>0</v>
      </c>
      <c r="C286" s="3">
        <v>44116.0</v>
      </c>
      <c r="D286" s="4" t="s">
        <v>1</v>
      </c>
      <c r="E286" s="2" t="str">
        <f>IFERROR(__xludf.DUMMYFUNCTION("CONCATENATE(B286,REGEXREPLACE(TO_TEXT( C286),""\."",""""),D286)"),"https://bhuvan-app3.nrsc.gov.in/isroeodatadownloadutility/nices_thumb/pblh/PBLH20201012.jpg")</f>
        <v>https://bhuvan-app3.nrsc.gov.in/isroeodatadownloadutility/nices_thumb/pblh/PBLH20201012.jpg</v>
      </c>
      <c r="F286" s="5" t="str">
        <f>IFERROR(__xludf.DUMMYFUNCTION("CONCATENATE(REGEXREPLACE(TO_TEXT( C286),""\."",""""),""_"",TO_TEXT(A286),D286)"),"20201012_286.jpg")</f>
        <v>20201012_286.jpg</v>
      </c>
    </row>
    <row r="287">
      <c r="A287" s="1">
        <v>287.0</v>
      </c>
      <c r="B287" s="2" t="s">
        <v>0</v>
      </c>
      <c r="C287" s="3">
        <v>44117.0</v>
      </c>
      <c r="D287" s="4" t="s">
        <v>1</v>
      </c>
      <c r="E287" s="2" t="str">
        <f>IFERROR(__xludf.DUMMYFUNCTION("CONCATENATE(B287,REGEXREPLACE(TO_TEXT( C287),""\."",""""),D287)"),"https://bhuvan-app3.nrsc.gov.in/isroeodatadownloadutility/nices_thumb/pblh/PBLH20201013.jpg")</f>
        <v>https://bhuvan-app3.nrsc.gov.in/isroeodatadownloadutility/nices_thumb/pblh/PBLH20201013.jpg</v>
      </c>
      <c r="F287" s="5" t="str">
        <f>IFERROR(__xludf.DUMMYFUNCTION("CONCATENATE(REGEXREPLACE(TO_TEXT( C287),""\."",""""),""_"",TO_TEXT(A287),D287)"),"20201013_287.jpg")</f>
        <v>20201013_287.jpg</v>
      </c>
    </row>
    <row r="288">
      <c r="A288" s="1">
        <v>288.0</v>
      </c>
      <c r="B288" s="2" t="s">
        <v>0</v>
      </c>
      <c r="C288" s="3">
        <v>44118.0</v>
      </c>
      <c r="D288" s="4" t="s">
        <v>1</v>
      </c>
      <c r="E288" s="2" t="str">
        <f>IFERROR(__xludf.DUMMYFUNCTION("CONCATENATE(B288,REGEXREPLACE(TO_TEXT( C288),""\."",""""),D288)"),"https://bhuvan-app3.nrsc.gov.in/isroeodatadownloadutility/nices_thumb/pblh/PBLH20201014.jpg")</f>
        <v>https://bhuvan-app3.nrsc.gov.in/isroeodatadownloadutility/nices_thumb/pblh/PBLH20201014.jpg</v>
      </c>
      <c r="F288" s="5" t="str">
        <f>IFERROR(__xludf.DUMMYFUNCTION("CONCATENATE(REGEXREPLACE(TO_TEXT( C288),""\."",""""),""_"",TO_TEXT(A288),D288)"),"20201014_288.jpg")</f>
        <v>20201014_288.jpg</v>
      </c>
    </row>
    <row r="289">
      <c r="A289" s="1">
        <v>289.0</v>
      </c>
      <c r="B289" s="2" t="s">
        <v>0</v>
      </c>
      <c r="C289" s="3">
        <v>44119.0</v>
      </c>
      <c r="D289" s="4" t="s">
        <v>1</v>
      </c>
      <c r="E289" s="2" t="str">
        <f>IFERROR(__xludf.DUMMYFUNCTION("CONCATENATE(B289,REGEXREPLACE(TO_TEXT( C289),""\."",""""),D289)"),"https://bhuvan-app3.nrsc.gov.in/isroeodatadownloadutility/nices_thumb/pblh/PBLH20201015.jpg")</f>
        <v>https://bhuvan-app3.nrsc.gov.in/isroeodatadownloadutility/nices_thumb/pblh/PBLH20201015.jpg</v>
      </c>
      <c r="F289" s="5" t="str">
        <f>IFERROR(__xludf.DUMMYFUNCTION("CONCATENATE(REGEXREPLACE(TO_TEXT( C289),""\."",""""),""_"",TO_TEXT(A289),D289)"),"20201015_289.jpg")</f>
        <v>20201015_289.jpg</v>
      </c>
    </row>
    <row r="290">
      <c r="A290" s="1">
        <v>290.0</v>
      </c>
      <c r="B290" s="2" t="s">
        <v>0</v>
      </c>
      <c r="C290" s="3">
        <v>44120.0</v>
      </c>
      <c r="D290" s="4" t="s">
        <v>1</v>
      </c>
      <c r="E290" s="2" t="str">
        <f>IFERROR(__xludf.DUMMYFUNCTION("CONCATENATE(B290,REGEXREPLACE(TO_TEXT( C290),""\."",""""),D290)"),"https://bhuvan-app3.nrsc.gov.in/isroeodatadownloadutility/nices_thumb/pblh/PBLH20201016.jpg")</f>
        <v>https://bhuvan-app3.nrsc.gov.in/isroeodatadownloadutility/nices_thumb/pblh/PBLH20201016.jpg</v>
      </c>
      <c r="F290" s="5" t="str">
        <f>IFERROR(__xludf.DUMMYFUNCTION("CONCATENATE(REGEXREPLACE(TO_TEXT( C290),""\."",""""),""_"",TO_TEXT(A290),D290)"),"20201016_290.jpg")</f>
        <v>20201016_290.jpg</v>
      </c>
    </row>
    <row r="291">
      <c r="A291" s="1">
        <v>291.0</v>
      </c>
      <c r="B291" s="2" t="s">
        <v>0</v>
      </c>
      <c r="C291" s="3">
        <v>44121.0</v>
      </c>
      <c r="D291" s="4" t="s">
        <v>1</v>
      </c>
      <c r="E291" s="2" t="str">
        <f>IFERROR(__xludf.DUMMYFUNCTION("CONCATENATE(B291,REGEXREPLACE(TO_TEXT( C291),""\."",""""),D291)"),"https://bhuvan-app3.nrsc.gov.in/isroeodatadownloadutility/nices_thumb/pblh/PBLH20201017.jpg")</f>
        <v>https://bhuvan-app3.nrsc.gov.in/isroeodatadownloadutility/nices_thumb/pblh/PBLH20201017.jpg</v>
      </c>
      <c r="F291" s="5" t="str">
        <f>IFERROR(__xludf.DUMMYFUNCTION("CONCATENATE(REGEXREPLACE(TO_TEXT( C291),""\."",""""),""_"",TO_TEXT(A291),D291)"),"20201017_291.jpg")</f>
        <v>20201017_291.jpg</v>
      </c>
    </row>
    <row r="292">
      <c r="A292" s="1">
        <v>292.0</v>
      </c>
      <c r="B292" s="2" t="s">
        <v>0</v>
      </c>
      <c r="C292" s="3">
        <v>44122.0</v>
      </c>
      <c r="D292" s="4" t="s">
        <v>1</v>
      </c>
      <c r="E292" s="2" t="str">
        <f>IFERROR(__xludf.DUMMYFUNCTION("CONCATENATE(B292,REGEXREPLACE(TO_TEXT( C292),""\."",""""),D292)"),"https://bhuvan-app3.nrsc.gov.in/isroeodatadownloadutility/nices_thumb/pblh/PBLH20201018.jpg")</f>
        <v>https://bhuvan-app3.nrsc.gov.in/isroeodatadownloadutility/nices_thumb/pblh/PBLH20201018.jpg</v>
      </c>
      <c r="F292" s="5" t="str">
        <f>IFERROR(__xludf.DUMMYFUNCTION("CONCATENATE(REGEXREPLACE(TO_TEXT( C292),""\."",""""),""_"",TO_TEXT(A292),D292)"),"20201018_292.jpg")</f>
        <v>20201018_292.jpg</v>
      </c>
    </row>
    <row r="293">
      <c r="A293" s="1">
        <v>293.0</v>
      </c>
      <c r="B293" s="2" t="s">
        <v>0</v>
      </c>
      <c r="C293" s="3">
        <v>44123.0</v>
      </c>
      <c r="D293" s="4" t="s">
        <v>1</v>
      </c>
      <c r="E293" s="2" t="str">
        <f>IFERROR(__xludf.DUMMYFUNCTION("CONCATENATE(B293,REGEXREPLACE(TO_TEXT( C293),""\."",""""),D293)"),"https://bhuvan-app3.nrsc.gov.in/isroeodatadownloadutility/nices_thumb/pblh/PBLH20201019.jpg")</f>
        <v>https://bhuvan-app3.nrsc.gov.in/isroeodatadownloadutility/nices_thumb/pblh/PBLH20201019.jpg</v>
      </c>
      <c r="F293" s="5" t="str">
        <f>IFERROR(__xludf.DUMMYFUNCTION("CONCATENATE(REGEXREPLACE(TO_TEXT( C293),""\."",""""),""_"",TO_TEXT(A293),D293)"),"20201019_293.jpg")</f>
        <v>20201019_293.jpg</v>
      </c>
    </row>
    <row r="294">
      <c r="A294" s="1">
        <v>294.0</v>
      </c>
      <c r="B294" s="2" t="s">
        <v>0</v>
      </c>
      <c r="C294" s="3">
        <v>44124.0</v>
      </c>
      <c r="D294" s="4" t="s">
        <v>1</v>
      </c>
      <c r="E294" s="2" t="str">
        <f>IFERROR(__xludf.DUMMYFUNCTION("CONCATENATE(B294,REGEXREPLACE(TO_TEXT( C294),""\."",""""),D294)"),"https://bhuvan-app3.nrsc.gov.in/isroeodatadownloadutility/nices_thumb/pblh/PBLH20201020.jpg")</f>
        <v>https://bhuvan-app3.nrsc.gov.in/isroeodatadownloadutility/nices_thumb/pblh/PBLH20201020.jpg</v>
      </c>
      <c r="F294" s="5" t="str">
        <f>IFERROR(__xludf.DUMMYFUNCTION("CONCATENATE(REGEXREPLACE(TO_TEXT( C294),""\."",""""),""_"",TO_TEXT(A294),D294)"),"20201020_294.jpg")</f>
        <v>20201020_294.jpg</v>
      </c>
    </row>
    <row r="295">
      <c r="A295" s="1">
        <v>295.0</v>
      </c>
      <c r="B295" s="2" t="s">
        <v>0</v>
      </c>
      <c r="C295" s="3">
        <v>44125.0</v>
      </c>
      <c r="D295" s="4" t="s">
        <v>1</v>
      </c>
      <c r="E295" s="2" t="str">
        <f>IFERROR(__xludf.DUMMYFUNCTION("CONCATENATE(B295,REGEXREPLACE(TO_TEXT( C295),""\."",""""),D295)"),"https://bhuvan-app3.nrsc.gov.in/isroeodatadownloadutility/nices_thumb/pblh/PBLH20201021.jpg")</f>
        <v>https://bhuvan-app3.nrsc.gov.in/isroeodatadownloadutility/nices_thumb/pblh/PBLH20201021.jpg</v>
      </c>
      <c r="F295" s="5" t="str">
        <f>IFERROR(__xludf.DUMMYFUNCTION("CONCATENATE(REGEXREPLACE(TO_TEXT( C295),""\."",""""),""_"",TO_TEXT(A295),D295)"),"20201021_295.jpg")</f>
        <v>20201021_295.jpg</v>
      </c>
    </row>
    <row r="296">
      <c r="A296" s="1">
        <v>296.0</v>
      </c>
      <c r="B296" s="2" t="s">
        <v>0</v>
      </c>
      <c r="C296" s="3">
        <v>44126.0</v>
      </c>
      <c r="D296" s="4" t="s">
        <v>1</v>
      </c>
      <c r="E296" s="2" t="str">
        <f>IFERROR(__xludf.DUMMYFUNCTION("CONCATENATE(B296,REGEXREPLACE(TO_TEXT( C296),""\."",""""),D296)"),"https://bhuvan-app3.nrsc.gov.in/isroeodatadownloadutility/nices_thumb/pblh/PBLH20201022.jpg")</f>
        <v>https://bhuvan-app3.nrsc.gov.in/isroeodatadownloadutility/nices_thumb/pblh/PBLH20201022.jpg</v>
      </c>
      <c r="F296" s="5" t="str">
        <f>IFERROR(__xludf.DUMMYFUNCTION("CONCATENATE(REGEXREPLACE(TO_TEXT( C296),""\."",""""),""_"",TO_TEXT(A296),D296)"),"20201022_296.jpg")</f>
        <v>20201022_296.jpg</v>
      </c>
    </row>
    <row r="297">
      <c r="A297" s="1">
        <v>297.0</v>
      </c>
      <c r="B297" s="2" t="s">
        <v>0</v>
      </c>
      <c r="C297" s="3">
        <v>44127.0</v>
      </c>
      <c r="D297" s="4" t="s">
        <v>1</v>
      </c>
      <c r="E297" s="2" t="str">
        <f>IFERROR(__xludf.DUMMYFUNCTION("CONCATENATE(B297,REGEXREPLACE(TO_TEXT( C297),""\."",""""),D297)"),"https://bhuvan-app3.nrsc.gov.in/isroeodatadownloadutility/nices_thumb/pblh/PBLH20201023.jpg")</f>
        <v>https://bhuvan-app3.nrsc.gov.in/isroeodatadownloadutility/nices_thumb/pblh/PBLH20201023.jpg</v>
      </c>
      <c r="F297" s="5" t="str">
        <f>IFERROR(__xludf.DUMMYFUNCTION("CONCATENATE(REGEXREPLACE(TO_TEXT( C297),""\."",""""),""_"",TO_TEXT(A297),D297)"),"20201023_297.jpg")</f>
        <v>20201023_297.jpg</v>
      </c>
    </row>
    <row r="298">
      <c r="A298" s="1">
        <v>298.0</v>
      </c>
      <c r="B298" s="2" t="s">
        <v>0</v>
      </c>
      <c r="C298" s="3">
        <v>44128.0</v>
      </c>
      <c r="D298" s="4" t="s">
        <v>1</v>
      </c>
      <c r="E298" s="2" t="str">
        <f>IFERROR(__xludf.DUMMYFUNCTION("CONCATENATE(B298,REGEXREPLACE(TO_TEXT( C298),""\."",""""),D298)"),"https://bhuvan-app3.nrsc.gov.in/isroeodatadownloadutility/nices_thumb/pblh/PBLH20201024.jpg")</f>
        <v>https://bhuvan-app3.nrsc.gov.in/isroeodatadownloadutility/nices_thumb/pblh/PBLH20201024.jpg</v>
      </c>
      <c r="F298" s="5" t="str">
        <f>IFERROR(__xludf.DUMMYFUNCTION("CONCATENATE(REGEXREPLACE(TO_TEXT( C298),""\."",""""),""_"",TO_TEXT(A298),D298)"),"20201024_298.jpg")</f>
        <v>20201024_298.jpg</v>
      </c>
    </row>
    <row r="299">
      <c r="A299" s="1">
        <v>299.0</v>
      </c>
      <c r="B299" s="2" t="s">
        <v>0</v>
      </c>
      <c r="C299" s="3">
        <v>44129.0</v>
      </c>
      <c r="D299" s="4" t="s">
        <v>1</v>
      </c>
      <c r="E299" s="2" t="str">
        <f>IFERROR(__xludf.DUMMYFUNCTION("CONCATENATE(B299,REGEXREPLACE(TO_TEXT( C299),""\."",""""),D299)"),"https://bhuvan-app3.nrsc.gov.in/isroeodatadownloadutility/nices_thumb/pblh/PBLH20201025.jpg")</f>
        <v>https://bhuvan-app3.nrsc.gov.in/isroeodatadownloadutility/nices_thumb/pblh/PBLH20201025.jpg</v>
      </c>
      <c r="F299" s="5" t="str">
        <f>IFERROR(__xludf.DUMMYFUNCTION("CONCATENATE(REGEXREPLACE(TO_TEXT( C299),""\."",""""),""_"",TO_TEXT(A299),D299)"),"20201025_299.jpg")</f>
        <v>20201025_299.jpg</v>
      </c>
    </row>
    <row r="300">
      <c r="A300" s="1">
        <v>300.0</v>
      </c>
      <c r="B300" s="2" t="s">
        <v>0</v>
      </c>
      <c r="C300" s="3">
        <v>44130.0</v>
      </c>
      <c r="D300" s="4" t="s">
        <v>1</v>
      </c>
      <c r="E300" s="2" t="str">
        <f>IFERROR(__xludf.DUMMYFUNCTION("CONCATENATE(B300,REGEXREPLACE(TO_TEXT( C300),""\."",""""),D300)"),"https://bhuvan-app3.nrsc.gov.in/isroeodatadownloadutility/nices_thumb/pblh/PBLH20201026.jpg")</f>
        <v>https://bhuvan-app3.nrsc.gov.in/isroeodatadownloadutility/nices_thumb/pblh/PBLH20201026.jpg</v>
      </c>
      <c r="F300" s="5" t="str">
        <f>IFERROR(__xludf.DUMMYFUNCTION("CONCATENATE(REGEXREPLACE(TO_TEXT( C300),""\."",""""),""_"",TO_TEXT(A300),D300)"),"20201026_300.jpg")</f>
        <v>20201026_300.jpg</v>
      </c>
    </row>
    <row r="301">
      <c r="A301" s="1">
        <v>301.0</v>
      </c>
      <c r="B301" s="2" t="s">
        <v>0</v>
      </c>
      <c r="C301" s="3">
        <v>44131.0</v>
      </c>
      <c r="D301" s="4" t="s">
        <v>1</v>
      </c>
      <c r="E301" s="2" t="str">
        <f>IFERROR(__xludf.DUMMYFUNCTION("CONCATENATE(B301,REGEXREPLACE(TO_TEXT( C301),""\."",""""),D301)"),"https://bhuvan-app3.nrsc.gov.in/isroeodatadownloadutility/nices_thumb/pblh/PBLH20201027.jpg")</f>
        <v>https://bhuvan-app3.nrsc.gov.in/isroeodatadownloadutility/nices_thumb/pblh/PBLH20201027.jpg</v>
      </c>
      <c r="F301" s="5" t="str">
        <f>IFERROR(__xludf.DUMMYFUNCTION("CONCATENATE(REGEXREPLACE(TO_TEXT( C301),""\."",""""),""_"",TO_TEXT(A301),D301)"),"20201027_301.jpg")</f>
        <v>20201027_301.jpg</v>
      </c>
    </row>
    <row r="302">
      <c r="A302" s="1">
        <v>302.0</v>
      </c>
      <c r="B302" s="2" t="s">
        <v>0</v>
      </c>
      <c r="C302" s="3">
        <v>44132.0</v>
      </c>
      <c r="D302" s="4" t="s">
        <v>1</v>
      </c>
      <c r="E302" s="2" t="str">
        <f>IFERROR(__xludf.DUMMYFUNCTION("CONCATENATE(B302,REGEXREPLACE(TO_TEXT( C302),""\."",""""),D302)"),"https://bhuvan-app3.nrsc.gov.in/isroeodatadownloadutility/nices_thumb/pblh/PBLH20201028.jpg")</f>
        <v>https://bhuvan-app3.nrsc.gov.in/isroeodatadownloadutility/nices_thumb/pblh/PBLH20201028.jpg</v>
      </c>
      <c r="F302" s="5" t="str">
        <f>IFERROR(__xludf.DUMMYFUNCTION("CONCATENATE(REGEXREPLACE(TO_TEXT( C302),""\."",""""),""_"",TO_TEXT(A302),D302)"),"20201028_302.jpg")</f>
        <v>20201028_302.jpg</v>
      </c>
    </row>
    <row r="303">
      <c r="A303" s="1">
        <v>303.0</v>
      </c>
      <c r="B303" s="2" t="s">
        <v>0</v>
      </c>
      <c r="C303" s="3">
        <v>44133.0</v>
      </c>
      <c r="D303" s="4" t="s">
        <v>1</v>
      </c>
      <c r="E303" s="2" t="str">
        <f>IFERROR(__xludf.DUMMYFUNCTION("CONCATENATE(B303,REGEXREPLACE(TO_TEXT( C303),""\."",""""),D303)"),"https://bhuvan-app3.nrsc.gov.in/isroeodatadownloadutility/nices_thumb/pblh/PBLH20201029.jpg")</f>
        <v>https://bhuvan-app3.nrsc.gov.in/isroeodatadownloadutility/nices_thumb/pblh/PBLH20201029.jpg</v>
      </c>
      <c r="F303" s="5" t="str">
        <f>IFERROR(__xludf.DUMMYFUNCTION("CONCATENATE(REGEXREPLACE(TO_TEXT( C303),""\."",""""),""_"",TO_TEXT(A303),D303)"),"20201029_303.jpg")</f>
        <v>20201029_303.jpg</v>
      </c>
    </row>
    <row r="304">
      <c r="A304" s="1">
        <v>304.0</v>
      </c>
      <c r="B304" s="2" t="s">
        <v>0</v>
      </c>
      <c r="C304" s="3">
        <v>44134.0</v>
      </c>
      <c r="D304" s="4" t="s">
        <v>1</v>
      </c>
      <c r="E304" s="2" t="str">
        <f>IFERROR(__xludf.DUMMYFUNCTION("CONCATENATE(B304,REGEXREPLACE(TO_TEXT( C304),""\."",""""),D304)"),"https://bhuvan-app3.nrsc.gov.in/isroeodatadownloadutility/nices_thumb/pblh/PBLH20201030.jpg")</f>
        <v>https://bhuvan-app3.nrsc.gov.in/isroeodatadownloadutility/nices_thumb/pblh/PBLH20201030.jpg</v>
      </c>
      <c r="F304" s="5" t="str">
        <f>IFERROR(__xludf.DUMMYFUNCTION("CONCATENATE(REGEXREPLACE(TO_TEXT( C304),""\."",""""),""_"",TO_TEXT(A304),D304)"),"20201030_304.jpg")</f>
        <v>20201030_304.jpg</v>
      </c>
    </row>
    <row r="305">
      <c r="A305" s="1">
        <v>305.0</v>
      </c>
      <c r="B305" s="2" t="s">
        <v>0</v>
      </c>
      <c r="C305" s="3">
        <v>44135.0</v>
      </c>
      <c r="D305" s="4" t="s">
        <v>1</v>
      </c>
      <c r="E305" s="2" t="str">
        <f>IFERROR(__xludf.DUMMYFUNCTION("CONCATENATE(B305,REGEXREPLACE(TO_TEXT( C305),""\."",""""),D305)"),"https://bhuvan-app3.nrsc.gov.in/isroeodatadownloadutility/nices_thumb/pblh/PBLH20201031.jpg")</f>
        <v>https://bhuvan-app3.nrsc.gov.in/isroeodatadownloadutility/nices_thumb/pblh/PBLH20201031.jpg</v>
      </c>
      <c r="F305" s="5" t="str">
        <f>IFERROR(__xludf.DUMMYFUNCTION("CONCATENATE(REGEXREPLACE(TO_TEXT( C305),""\."",""""),""_"",TO_TEXT(A305),D305)"),"20201031_305.jpg")</f>
        <v>20201031_305.jpg</v>
      </c>
    </row>
    <row r="306">
      <c r="A306" s="1">
        <v>306.0</v>
      </c>
      <c r="B306" s="2" t="s">
        <v>0</v>
      </c>
      <c r="C306" s="3">
        <v>44136.0</v>
      </c>
      <c r="D306" s="4" t="s">
        <v>1</v>
      </c>
      <c r="E306" s="2" t="str">
        <f>IFERROR(__xludf.DUMMYFUNCTION("CONCATENATE(B306,REGEXREPLACE(TO_TEXT( C306),""\."",""""),D306)"),"https://bhuvan-app3.nrsc.gov.in/isroeodatadownloadutility/nices_thumb/pblh/PBLH20201101.jpg")</f>
        <v>https://bhuvan-app3.nrsc.gov.in/isroeodatadownloadutility/nices_thumb/pblh/PBLH20201101.jpg</v>
      </c>
      <c r="F306" s="5" t="str">
        <f>IFERROR(__xludf.DUMMYFUNCTION("CONCATENATE(REGEXREPLACE(TO_TEXT( C306),""\."",""""),""_"",TO_TEXT(A306),D306)"),"20201101_306.jpg")</f>
        <v>20201101_306.jpg</v>
      </c>
    </row>
    <row r="307">
      <c r="A307" s="1">
        <v>307.0</v>
      </c>
      <c r="B307" s="2" t="s">
        <v>0</v>
      </c>
      <c r="C307" s="3">
        <v>44137.0</v>
      </c>
      <c r="D307" s="4" t="s">
        <v>1</v>
      </c>
      <c r="E307" s="2" t="str">
        <f>IFERROR(__xludf.DUMMYFUNCTION("CONCATENATE(B307,REGEXREPLACE(TO_TEXT( C307),""\."",""""),D307)"),"https://bhuvan-app3.nrsc.gov.in/isroeodatadownloadutility/nices_thumb/pblh/PBLH20201102.jpg")</f>
        <v>https://bhuvan-app3.nrsc.gov.in/isroeodatadownloadutility/nices_thumb/pblh/PBLH20201102.jpg</v>
      </c>
      <c r="F307" s="5" t="str">
        <f>IFERROR(__xludf.DUMMYFUNCTION("CONCATENATE(REGEXREPLACE(TO_TEXT( C307),""\."",""""),""_"",TO_TEXT(A307),D307)"),"20201102_307.jpg")</f>
        <v>20201102_307.jpg</v>
      </c>
    </row>
    <row r="308">
      <c r="A308" s="1">
        <v>308.0</v>
      </c>
      <c r="B308" s="2" t="s">
        <v>0</v>
      </c>
      <c r="C308" s="3">
        <v>44138.0</v>
      </c>
      <c r="D308" s="4" t="s">
        <v>1</v>
      </c>
      <c r="E308" s="2" t="str">
        <f>IFERROR(__xludf.DUMMYFUNCTION("CONCATENATE(B308,REGEXREPLACE(TO_TEXT( C308),""\."",""""),D308)"),"https://bhuvan-app3.nrsc.gov.in/isroeodatadownloadutility/nices_thumb/pblh/PBLH20201103.jpg")</f>
        <v>https://bhuvan-app3.nrsc.gov.in/isroeodatadownloadutility/nices_thumb/pblh/PBLH20201103.jpg</v>
      </c>
      <c r="F308" s="5" t="str">
        <f>IFERROR(__xludf.DUMMYFUNCTION("CONCATENATE(REGEXREPLACE(TO_TEXT( C308),""\."",""""),""_"",TO_TEXT(A308),D308)"),"20201103_308.jpg")</f>
        <v>20201103_308.jpg</v>
      </c>
    </row>
    <row r="309">
      <c r="A309" s="1">
        <v>309.0</v>
      </c>
      <c r="B309" s="2" t="s">
        <v>0</v>
      </c>
      <c r="C309" s="3">
        <v>44139.0</v>
      </c>
      <c r="D309" s="4" t="s">
        <v>1</v>
      </c>
      <c r="E309" s="2" t="str">
        <f>IFERROR(__xludf.DUMMYFUNCTION("CONCATENATE(B309,REGEXREPLACE(TO_TEXT( C309),""\."",""""),D309)"),"https://bhuvan-app3.nrsc.gov.in/isroeodatadownloadutility/nices_thumb/pblh/PBLH20201104.jpg")</f>
        <v>https://bhuvan-app3.nrsc.gov.in/isroeodatadownloadutility/nices_thumb/pblh/PBLH20201104.jpg</v>
      </c>
      <c r="F309" s="5" t="str">
        <f>IFERROR(__xludf.DUMMYFUNCTION("CONCATENATE(REGEXREPLACE(TO_TEXT( C309),""\."",""""),""_"",TO_TEXT(A309),D309)"),"20201104_309.jpg")</f>
        <v>20201104_309.jpg</v>
      </c>
    </row>
    <row r="310">
      <c r="A310" s="1">
        <v>310.0</v>
      </c>
      <c r="B310" s="2" t="s">
        <v>0</v>
      </c>
      <c r="C310" s="3">
        <v>44140.0</v>
      </c>
      <c r="D310" s="4" t="s">
        <v>1</v>
      </c>
      <c r="E310" s="2" t="str">
        <f>IFERROR(__xludf.DUMMYFUNCTION("CONCATENATE(B310,REGEXREPLACE(TO_TEXT( C310),""\."",""""),D310)"),"https://bhuvan-app3.nrsc.gov.in/isroeodatadownloadutility/nices_thumb/pblh/PBLH20201105.jpg")</f>
        <v>https://bhuvan-app3.nrsc.gov.in/isroeodatadownloadutility/nices_thumb/pblh/PBLH20201105.jpg</v>
      </c>
      <c r="F310" s="5" t="str">
        <f>IFERROR(__xludf.DUMMYFUNCTION("CONCATENATE(REGEXREPLACE(TO_TEXT( C310),""\."",""""),""_"",TO_TEXT(A310),D310)"),"20201105_310.jpg")</f>
        <v>20201105_310.jpg</v>
      </c>
    </row>
    <row r="311">
      <c r="A311" s="1">
        <v>311.0</v>
      </c>
      <c r="B311" s="2" t="s">
        <v>0</v>
      </c>
      <c r="C311" s="3">
        <v>44141.0</v>
      </c>
      <c r="D311" s="4" t="s">
        <v>1</v>
      </c>
      <c r="E311" s="2" t="str">
        <f>IFERROR(__xludf.DUMMYFUNCTION("CONCATENATE(B311,REGEXREPLACE(TO_TEXT( C311),""\."",""""),D311)"),"https://bhuvan-app3.nrsc.gov.in/isroeodatadownloadutility/nices_thumb/pblh/PBLH20201106.jpg")</f>
        <v>https://bhuvan-app3.nrsc.gov.in/isroeodatadownloadutility/nices_thumb/pblh/PBLH20201106.jpg</v>
      </c>
      <c r="F311" s="5" t="str">
        <f>IFERROR(__xludf.DUMMYFUNCTION("CONCATENATE(REGEXREPLACE(TO_TEXT( C311),""\."",""""),""_"",TO_TEXT(A311),D311)"),"20201106_311.jpg")</f>
        <v>20201106_311.jpg</v>
      </c>
    </row>
    <row r="312">
      <c r="A312" s="1">
        <v>312.0</v>
      </c>
      <c r="B312" s="2" t="s">
        <v>0</v>
      </c>
      <c r="C312" s="3">
        <v>44142.0</v>
      </c>
      <c r="D312" s="4" t="s">
        <v>1</v>
      </c>
      <c r="E312" s="2" t="str">
        <f>IFERROR(__xludf.DUMMYFUNCTION("CONCATENATE(B312,REGEXREPLACE(TO_TEXT( C312),""\."",""""),D312)"),"https://bhuvan-app3.nrsc.gov.in/isroeodatadownloadutility/nices_thumb/pblh/PBLH20201107.jpg")</f>
        <v>https://bhuvan-app3.nrsc.gov.in/isroeodatadownloadutility/nices_thumb/pblh/PBLH20201107.jpg</v>
      </c>
      <c r="F312" s="5" t="str">
        <f>IFERROR(__xludf.DUMMYFUNCTION("CONCATENATE(REGEXREPLACE(TO_TEXT( C312),""\."",""""),""_"",TO_TEXT(A312),D312)"),"20201107_312.jpg")</f>
        <v>20201107_312.jpg</v>
      </c>
    </row>
    <row r="313">
      <c r="A313" s="1">
        <v>313.0</v>
      </c>
      <c r="B313" s="2" t="s">
        <v>0</v>
      </c>
      <c r="C313" s="3">
        <v>44143.0</v>
      </c>
      <c r="D313" s="4" t="s">
        <v>1</v>
      </c>
      <c r="E313" s="2" t="str">
        <f>IFERROR(__xludf.DUMMYFUNCTION("CONCATENATE(B313,REGEXREPLACE(TO_TEXT( C313),""\."",""""),D313)"),"https://bhuvan-app3.nrsc.gov.in/isroeodatadownloadutility/nices_thumb/pblh/PBLH20201108.jpg")</f>
        <v>https://bhuvan-app3.nrsc.gov.in/isroeodatadownloadutility/nices_thumb/pblh/PBLH20201108.jpg</v>
      </c>
      <c r="F313" s="5" t="str">
        <f>IFERROR(__xludf.DUMMYFUNCTION("CONCATENATE(REGEXREPLACE(TO_TEXT( C313),""\."",""""),""_"",TO_TEXT(A313),D313)"),"20201108_313.jpg")</f>
        <v>20201108_313.jpg</v>
      </c>
    </row>
    <row r="314">
      <c r="A314" s="1">
        <v>314.0</v>
      </c>
      <c r="B314" s="2" t="s">
        <v>0</v>
      </c>
      <c r="C314" s="3">
        <v>44144.0</v>
      </c>
      <c r="D314" s="4" t="s">
        <v>1</v>
      </c>
      <c r="E314" s="2" t="str">
        <f>IFERROR(__xludf.DUMMYFUNCTION("CONCATENATE(B314,REGEXREPLACE(TO_TEXT( C314),""\."",""""),D314)"),"https://bhuvan-app3.nrsc.gov.in/isroeodatadownloadutility/nices_thumb/pblh/PBLH20201109.jpg")</f>
        <v>https://bhuvan-app3.nrsc.gov.in/isroeodatadownloadutility/nices_thumb/pblh/PBLH20201109.jpg</v>
      </c>
      <c r="F314" s="5" t="str">
        <f>IFERROR(__xludf.DUMMYFUNCTION("CONCATENATE(REGEXREPLACE(TO_TEXT( C314),""\."",""""),""_"",TO_TEXT(A314),D314)"),"20201109_314.jpg")</f>
        <v>20201109_314.jpg</v>
      </c>
    </row>
    <row r="315">
      <c r="A315" s="1">
        <v>315.0</v>
      </c>
      <c r="B315" s="2" t="s">
        <v>0</v>
      </c>
      <c r="C315" s="3">
        <v>44145.0</v>
      </c>
      <c r="D315" s="4" t="s">
        <v>1</v>
      </c>
      <c r="E315" s="2" t="str">
        <f>IFERROR(__xludf.DUMMYFUNCTION("CONCATENATE(B315,REGEXREPLACE(TO_TEXT( C315),""\."",""""),D315)"),"https://bhuvan-app3.nrsc.gov.in/isroeodatadownloadutility/nices_thumb/pblh/PBLH20201110.jpg")</f>
        <v>https://bhuvan-app3.nrsc.gov.in/isroeodatadownloadutility/nices_thumb/pblh/PBLH20201110.jpg</v>
      </c>
      <c r="F315" s="5" t="str">
        <f>IFERROR(__xludf.DUMMYFUNCTION("CONCATENATE(REGEXREPLACE(TO_TEXT( C315),""\."",""""),""_"",TO_TEXT(A315),D315)"),"20201110_315.jpg")</f>
        <v>20201110_315.jpg</v>
      </c>
    </row>
    <row r="316">
      <c r="A316" s="1">
        <v>316.0</v>
      </c>
      <c r="B316" s="2" t="s">
        <v>0</v>
      </c>
      <c r="C316" s="3">
        <v>44146.0</v>
      </c>
      <c r="D316" s="4" t="s">
        <v>1</v>
      </c>
      <c r="E316" s="2" t="str">
        <f>IFERROR(__xludf.DUMMYFUNCTION("CONCATENATE(B316,REGEXREPLACE(TO_TEXT( C316),""\."",""""),D316)"),"https://bhuvan-app3.nrsc.gov.in/isroeodatadownloadutility/nices_thumb/pblh/PBLH20201111.jpg")</f>
        <v>https://bhuvan-app3.nrsc.gov.in/isroeodatadownloadutility/nices_thumb/pblh/PBLH20201111.jpg</v>
      </c>
      <c r="F316" s="5" t="str">
        <f>IFERROR(__xludf.DUMMYFUNCTION("CONCATENATE(REGEXREPLACE(TO_TEXT( C316),""\."",""""),""_"",TO_TEXT(A316),D316)"),"20201111_316.jpg")</f>
        <v>20201111_316.jpg</v>
      </c>
    </row>
    <row r="317">
      <c r="A317" s="1">
        <v>317.0</v>
      </c>
      <c r="B317" s="2" t="s">
        <v>0</v>
      </c>
      <c r="C317" s="3">
        <v>44147.0</v>
      </c>
      <c r="D317" s="4" t="s">
        <v>1</v>
      </c>
      <c r="E317" s="2" t="str">
        <f>IFERROR(__xludf.DUMMYFUNCTION("CONCATENATE(B317,REGEXREPLACE(TO_TEXT( C317),""\."",""""),D317)"),"https://bhuvan-app3.nrsc.gov.in/isroeodatadownloadutility/nices_thumb/pblh/PBLH20201112.jpg")</f>
        <v>https://bhuvan-app3.nrsc.gov.in/isroeodatadownloadutility/nices_thumb/pblh/PBLH20201112.jpg</v>
      </c>
      <c r="F317" s="5" t="str">
        <f>IFERROR(__xludf.DUMMYFUNCTION("CONCATENATE(REGEXREPLACE(TO_TEXT( C317),""\."",""""),""_"",TO_TEXT(A317),D317)"),"20201112_317.jpg")</f>
        <v>20201112_317.jpg</v>
      </c>
    </row>
    <row r="318">
      <c r="A318" s="1">
        <v>318.0</v>
      </c>
      <c r="B318" s="2" t="s">
        <v>0</v>
      </c>
      <c r="C318" s="3">
        <v>44148.0</v>
      </c>
      <c r="D318" s="4" t="s">
        <v>1</v>
      </c>
      <c r="E318" s="2" t="str">
        <f>IFERROR(__xludf.DUMMYFUNCTION("CONCATENATE(B318,REGEXREPLACE(TO_TEXT( C318),""\."",""""),D318)"),"https://bhuvan-app3.nrsc.gov.in/isroeodatadownloadutility/nices_thumb/pblh/PBLH20201113.jpg")</f>
        <v>https://bhuvan-app3.nrsc.gov.in/isroeodatadownloadutility/nices_thumb/pblh/PBLH20201113.jpg</v>
      </c>
      <c r="F318" s="5" t="str">
        <f>IFERROR(__xludf.DUMMYFUNCTION("CONCATENATE(REGEXREPLACE(TO_TEXT( C318),""\."",""""),""_"",TO_TEXT(A318),D318)"),"20201113_318.jpg")</f>
        <v>20201113_318.jpg</v>
      </c>
    </row>
    <row r="319">
      <c r="A319" s="1">
        <v>319.0</v>
      </c>
      <c r="B319" s="2" t="s">
        <v>0</v>
      </c>
      <c r="C319" s="3">
        <v>44149.0</v>
      </c>
      <c r="D319" s="4" t="s">
        <v>1</v>
      </c>
      <c r="E319" s="2" t="str">
        <f>IFERROR(__xludf.DUMMYFUNCTION("CONCATENATE(B319,REGEXREPLACE(TO_TEXT( C319),""\."",""""),D319)"),"https://bhuvan-app3.nrsc.gov.in/isroeodatadownloadutility/nices_thumb/pblh/PBLH20201114.jpg")</f>
        <v>https://bhuvan-app3.nrsc.gov.in/isroeodatadownloadutility/nices_thumb/pblh/PBLH20201114.jpg</v>
      </c>
      <c r="F319" s="5" t="str">
        <f>IFERROR(__xludf.DUMMYFUNCTION("CONCATENATE(REGEXREPLACE(TO_TEXT( C319),""\."",""""),""_"",TO_TEXT(A319),D319)"),"20201114_319.jpg")</f>
        <v>20201114_319.jpg</v>
      </c>
    </row>
    <row r="320">
      <c r="A320" s="1">
        <v>320.0</v>
      </c>
      <c r="B320" s="2" t="s">
        <v>0</v>
      </c>
      <c r="C320" s="3">
        <v>44150.0</v>
      </c>
      <c r="D320" s="4" t="s">
        <v>1</v>
      </c>
      <c r="E320" s="2" t="str">
        <f>IFERROR(__xludf.DUMMYFUNCTION("CONCATENATE(B320,REGEXREPLACE(TO_TEXT( C320),""\."",""""),D320)"),"https://bhuvan-app3.nrsc.gov.in/isroeodatadownloadutility/nices_thumb/pblh/PBLH20201115.jpg")</f>
        <v>https://bhuvan-app3.nrsc.gov.in/isroeodatadownloadutility/nices_thumb/pblh/PBLH20201115.jpg</v>
      </c>
      <c r="F320" s="5" t="str">
        <f>IFERROR(__xludf.DUMMYFUNCTION("CONCATENATE(REGEXREPLACE(TO_TEXT( C320),""\."",""""),""_"",TO_TEXT(A320),D320)"),"20201115_320.jpg")</f>
        <v>20201115_320.jpg</v>
      </c>
    </row>
    <row r="321">
      <c r="A321" s="1">
        <v>321.0</v>
      </c>
      <c r="B321" s="2" t="s">
        <v>0</v>
      </c>
      <c r="C321" s="3">
        <v>44151.0</v>
      </c>
      <c r="D321" s="4" t="s">
        <v>1</v>
      </c>
      <c r="E321" s="2" t="str">
        <f>IFERROR(__xludf.DUMMYFUNCTION("CONCATENATE(B321,REGEXREPLACE(TO_TEXT( C321),""\."",""""),D321)"),"https://bhuvan-app3.nrsc.gov.in/isroeodatadownloadutility/nices_thumb/pblh/PBLH20201116.jpg")</f>
        <v>https://bhuvan-app3.nrsc.gov.in/isroeodatadownloadutility/nices_thumb/pblh/PBLH20201116.jpg</v>
      </c>
      <c r="F321" s="5" t="str">
        <f>IFERROR(__xludf.DUMMYFUNCTION("CONCATENATE(REGEXREPLACE(TO_TEXT( C321),""\."",""""),""_"",TO_TEXT(A321),D321)"),"20201116_321.jpg")</f>
        <v>20201116_321.jpg</v>
      </c>
    </row>
    <row r="322">
      <c r="A322" s="1">
        <v>322.0</v>
      </c>
      <c r="B322" s="2" t="s">
        <v>0</v>
      </c>
      <c r="C322" s="3">
        <v>44152.0</v>
      </c>
      <c r="D322" s="4" t="s">
        <v>1</v>
      </c>
      <c r="E322" s="2" t="str">
        <f>IFERROR(__xludf.DUMMYFUNCTION("CONCATENATE(B322,REGEXREPLACE(TO_TEXT( C322),""\."",""""),D322)"),"https://bhuvan-app3.nrsc.gov.in/isroeodatadownloadutility/nices_thumb/pblh/PBLH20201117.jpg")</f>
        <v>https://bhuvan-app3.nrsc.gov.in/isroeodatadownloadutility/nices_thumb/pblh/PBLH20201117.jpg</v>
      </c>
      <c r="F322" s="5" t="str">
        <f>IFERROR(__xludf.DUMMYFUNCTION("CONCATENATE(REGEXREPLACE(TO_TEXT( C322),""\."",""""),""_"",TO_TEXT(A322),D322)"),"20201117_322.jpg")</f>
        <v>20201117_322.jpg</v>
      </c>
    </row>
    <row r="323">
      <c r="A323" s="1">
        <v>323.0</v>
      </c>
      <c r="B323" s="2" t="s">
        <v>0</v>
      </c>
      <c r="C323" s="3">
        <v>44153.0</v>
      </c>
      <c r="D323" s="4" t="s">
        <v>1</v>
      </c>
      <c r="E323" s="2" t="str">
        <f>IFERROR(__xludf.DUMMYFUNCTION("CONCATENATE(B323,REGEXREPLACE(TO_TEXT( C323),""\."",""""),D323)"),"https://bhuvan-app3.nrsc.gov.in/isroeodatadownloadutility/nices_thumb/pblh/PBLH20201118.jpg")</f>
        <v>https://bhuvan-app3.nrsc.gov.in/isroeodatadownloadutility/nices_thumb/pblh/PBLH20201118.jpg</v>
      </c>
      <c r="F323" s="5" t="str">
        <f>IFERROR(__xludf.DUMMYFUNCTION("CONCATENATE(REGEXREPLACE(TO_TEXT( C323),""\."",""""),""_"",TO_TEXT(A323),D323)"),"20201118_323.jpg")</f>
        <v>20201118_323.jpg</v>
      </c>
    </row>
    <row r="324">
      <c r="A324" s="1">
        <v>324.0</v>
      </c>
      <c r="B324" s="2" t="s">
        <v>0</v>
      </c>
      <c r="C324" s="3">
        <v>44154.0</v>
      </c>
      <c r="D324" s="4" t="s">
        <v>1</v>
      </c>
      <c r="E324" s="2" t="str">
        <f>IFERROR(__xludf.DUMMYFUNCTION("CONCATENATE(B324,REGEXREPLACE(TO_TEXT( C324),""\."",""""),D324)"),"https://bhuvan-app3.nrsc.gov.in/isroeodatadownloadutility/nices_thumb/pblh/PBLH20201119.jpg")</f>
        <v>https://bhuvan-app3.nrsc.gov.in/isroeodatadownloadutility/nices_thumb/pblh/PBLH20201119.jpg</v>
      </c>
      <c r="F324" s="5" t="str">
        <f>IFERROR(__xludf.DUMMYFUNCTION("CONCATENATE(REGEXREPLACE(TO_TEXT( C324),""\."",""""),""_"",TO_TEXT(A324),D324)"),"20201119_324.jpg")</f>
        <v>20201119_324.jpg</v>
      </c>
    </row>
    <row r="325">
      <c r="A325" s="1">
        <v>325.0</v>
      </c>
      <c r="B325" s="2" t="s">
        <v>0</v>
      </c>
      <c r="C325" s="3">
        <v>44155.0</v>
      </c>
      <c r="D325" s="4" t="s">
        <v>1</v>
      </c>
      <c r="E325" s="2" t="str">
        <f>IFERROR(__xludf.DUMMYFUNCTION("CONCATENATE(B325,REGEXREPLACE(TO_TEXT( C325),""\."",""""),D325)"),"https://bhuvan-app3.nrsc.gov.in/isroeodatadownloadutility/nices_thumb/pblh/PBLH20201120.jpg")</f>
        <v>https://bhuvan-app3.nrsc.gov.in/isroeodatadownloadutility/nices_thumb/pblh/PBLH20201120.jpg</v>
      </c>
      <c r="F325" s="5" t="str">
        <f>IFERROR(__xludf.DUMMYFUNCTION("CONCATENATE(REGEXREPLACE(TO_TEXT( C325),""\."",""""),""_"",TO_TEXT(A325),D325)"),"20201120_325.jpg")</f>
        <v>20201120_325.jpg</v>
      </c>
    </row>
    <row r="326">
      <c r="A326" s="1">
        <v>326.0</v>
      </c>
      <c r="B326" s="2" t="s">
        <v>0</v>
      </c>
      <c r="C326" s="3">
        <v>44156.0</v>
      </c>
      <c r="D326" s="4" t="s">
        <v>1</v>
      </c>
      <c r="E326" s="2" t="str">
        <f>IFERROR(__xludf.DUMMYFUNCTION("CONCATENATE(B326,REGEXREPLACE(TO_TEXT( C326),""\."",""""),D326)"),"https://bhuvan-app3.nrsc.gov.in/isroeodatadownloadutility/nices_thumb/pblh/PBLH20201121.jpg")</f>
        <v>https://bhuvan-app3.nrsc.gov.in/isroeodatadownloadutility/nices_thumb/pblh/PBLH20201121.jpg</v>
      </c>
      <c r="F326" s="5" t="str">
        <f>IFERROR(__xludf.DUMMYFUNCTION("CONCATENATE(REGEXREPLACE(TO_TEXT( C326),""\."",""""),""_"",TO_TEXT(A326),D326)"),"20201121_326.jpg")</f>
        <v>20201121_326.jpg</v>
      </c>
    </row>
    <row r="327">
      <c r="A327" s="1">
        <v>327.0</v>
      </c>
      <c r="B327" s="2" t="s">
        <v>0</v>
      </c>
      <c r="C327" s="3">
        <v>44157.0</v>
      </c>
      <c r="D327" s="4" t="s">
        <v>1</v>
      </c>
      <c r="E327" s="2" t="str">
        <f>IFERROR(__xludf.DUMMYFUNCTION("CONCATENATE(B327,REGEXREPLACE(TO_TEXT( C327),""\."",""""),D327)"),"https://bhuvan-app3.nrsc.gov.in/isroeodatadownloadutility/nices_thumb/pblh/PBLH20201122.jpg")</f>
        <v>https://bhuvan-app3.nrsc.gov.in/isroeodatadownloadutility/nices_thumb/pblh/PBLH20201122.jpg</v>
      </c>
      <c r="F327" s="5" t="str">
        <f>IFERROR(__xludf.DUMMYFUNCTION("CONCATENATE(REGEXREPLACE(TO_TEXT( C327),""\."",""""),""_"",TO_TEXT(A327),D327)"),"20201122_327.jpg")</f>
        <v>20201122_327.jpg</v>
      </c>
    </row>
    <row r="328">
      <c r="A328" s="1">
        <v>328.0</v>
      </c>
      <c r="B328" s="2" t="s">
        <v>0</v>
      </c>
      <c r="C328" s="3">
        <v>44158.0</v>
      </c>
      <c r="D328" s="4" t="s">
        <v>1</v>
      </c>
      <c r="E328" s="2" t="str">
        <f>IFERROR(__xludf.DUMMYFUNCTION("CONCATENATE(B328,REGEXREPLACE(TO_TEXT( C328),""\."",""""),D328)"),"https://bhuvan-app3.nrsc.gov.in/isroeodatadownloadutility/nices_thumb/pblh/PBLH20201123.jpg")</f>
        <v>https://bhuvan-app3.nrsc.gov.in/isroeodatadownloadutility/nices_thumb/pblh/PBLH20201123.jpg</v>
      </c>
      <c r="F328" s="5" t="str">
        <f>IFERROR(__xludf.DUMMYFUNCTION("CONCATENATE(REGEXREPLACE(TO_TEXT( C328),""\."",""""),""_"",TO_TEXT(A328),D328)"),"20201123_328.jpg")</f>
        <v>20201123_328.jpg</v>
      </c>
    </row>
    <row r="329">
      <c r="A329" s="1">
        <v>329.0</v>
      </c>
      <c r="B329" s="2" t="s">
        <v>0</v>
      </c>
      <c r="C329" s="3">
        <v>44159.0</v>
      </c>
      <c r="D329" s="4" t="s">
        <v>1</v>
      </c>
      <c r="E329" s="2" t="str">
        <f>IFERROR(__xludf.DUMMYFUNCTION("CONCATENATE(B329,REGEXREPLACE(TO_TEXT( C329),""\."",""""),D329)"),"https://bhuvan-app3.nrsc.gov.in/isroeodatadownloadutility/nices_thumb/pblh/PBLH20201124.jpg")</f>
        <v>https://bhuvan-app3.nrsc.gov.in/isroeodatadownloadutility/nices_thumb/pblh/PBLH20201124.jpg</v>
      </c>
      <c r="F329" s="5" t="str">
        <f>IFERROR(__xludf.DUMMYFUNCTION("CONCATENATE(REGEXREPLACE(TO_TEXT( C329),""\."",""""),""_"",TO_TEXT(A329),D329)"),"20201124_329.jpg")</f>
        <v>20201124_329.jpg</v>
      </c>
    </row>
    <row r="330">
      <c r="A330" s="1">
        <v>330.0</v>
      </c>
      <c r="B330" s="2" t="s">
        <v>0</v>
      </c>
      <c r="C330" s="3">
        <v>44160.0</v>
      </c>
      <c r="D330" s="4" t="s">
        <v>1</v>
      </c>
      <c r="E330" s="2" t="str">
        <f>IFERROR(__xludf.DUMMYFUNCTION("CONCATENATE(B330,REGEXREPLACE(TO_TEXT( C330),""\."",""""),D330)"),"https://bhuvan-app3.nrsc.gov.in/isroeodatadownloadutility/nices_thumb/pblh/PBLH20201125.jpg")</f>
        <v>https://bhuvan-app3.nrsc.gov.in/isroeodatadownloadutility/nices_thumb/pblh/PBLH20201125.jpg</v>
      </c>
      <c r="F330" s="5" t="str">
        <f>IFERROR(__xludf.DUMMYFUNCTION("CONCATENATE(REGEXREPLACE(TO_TEXT( C330),""\."",""""),""_"",TO_TEXT(A330),D330)"),"20201125_330.jpg")</f>
        <v>20201125_330.jpg</v>
      </c>
    </row>
    <row r="331">
      <c r="A331" s="1">
        <v>331.0</v>
      </c>
      <c r="B331" s="2" t="s">
        <v>0</v>
      </c>
      <c r="C331" s="3">
        <v>44161.0</v>
      </c>
      <c r="D331" s="4" t="s">
        <v>1</v>
      </c>
      <c r="E331" s="2" t="str">
        <f>IFERROR(__xludf.DUMMYFUNCTION("CONCATENATE(B331,REGEXREPLACE(TO_TEXT( C331),""\."",""""),D331)"),"https://bhuvan-app3.nrsc.gov.in/isroeodatadownloadutility/nices_thumb/pblh/PBLH20201126.jpg")</f>
        <v>https://bhuvan-app3.nrsc.gov.in/isroeodatadownloadutility/nices_thumb/pblh/PBLH20201126.jpg</v>
      </c>
      <c r="F331" s="5" t="str">
        <f>IFERROR(__xludf.DUMMYFUNCTION("CONCATENATE(REGEXREPLACE(TO_TEXT( C331),""\."",""""),""_"",TO_TEXT(A331),D331)"),"20201126_331.jpg")</f>
        <v>20201126_331.jpg</v>
      </c>
    </row>
    <row r="332">
      <c r="A332" s="1">
        <v>332.0</v>
      </c>
      <c r="B332" s="2" t="s">
        <v>0</v>
      </c>
      <c r="C332" s="3">
        <v>44162.0</v>
      </c>
      <c r="D332" s="4" t="s">
        <v>1</v>
      </c>
      <c r="E332" s="2" t="str">
        <f>IFERROR(__xludf.DUMMYFUNCTION("CONCATENATE(B332,REGEXREPLACE(TO_TEXT( C332),""\."",""""),D332)"),"https://bhuvan-app3.nrsc.gov.in/isroeodatadownloadutility/nices_thumb/pblh/PBLH20201127.jpg")</f>
        <v>https://bhuvan-app3.nrsc.gov.in/isroeodatadownloadutility/nices_thumb/pblh/PBLH20201127.jpg</v>
      </c>
      <c r="F332" s="5" t="str">
        <f>IFERROR(__xludf.DUMMYFUNCTION("CONCATENATE(REGEXREPLACE(TO_TEXT( C332),""\."",""""),""_"",TO_TEXT(A332),D332)"),"20201127_332.jpg")</f>
        <v>20201127_332.jpg</v>
      </c>
    </row>
    <row r="333">
      <c r="A333" s="1">
        <v>333.0</v>
      </c>
      <c r="B333" s="2" t="s">
        <v>0</v>
      </c>
      <c r="C333" s="3">
        <v>44163.0</v>
      </c>
      <c r="D333" s="4" t="s">
        <v>1</v>
      </c>
      <c r="E333" s="2" t="str">
        <f>IFERROR(__xludf.DUMMYFUNCTION("CONCATENATE(B333,REGEXREPLACE(TO_TEXT( C333),""\."",""""),D333)"),"https://bhuvan-app3.nrsc.gov.in/isroeodatadownloadutility/nices_thumb/pblh/PBLH20201128.jpg")</f>
        <v>https://bhuvan-app3.nrsc.gov.in/isroeodatadownloadutility/nices_thumb/pblh/PBLH20201128.jpg</v>
      </c>
      <c r="F333" s="5" t="str">
        <f>IFERROR(__xludf.DUMMYFUNCTION("CONCATENATE(REGEXREPLACE(TO_TEXT( C333),""\."",""""),""_"",TO_TEXT(A333),D333)"),"20201128_333.jpg")</f>
        <v>20201128_333.jpg</v>
      </c>
    </row>
    <row r="334">
      <c r="A334" s="1">
        <v>334.0</v>
      </c>
      <c r="B334" s="2" t="s">
        <v>0</v>
      </c>
      <c r="C334" s="3">
        <v>44164.0</v>
      </c>
      <c r="D334" s="4" t="s">
        <v>1</v>
      </c>
      <c r="E334" s="2" t="str">
        <f>IFERROR(__xludf.DUMMYFUNCTION("CONCATENATE(B334,REGEXREPLACE(TO_TEXT( C334),""\."",""""),D334)"),"https://bhuvan-app3.nrsc.gov.in/isroeodatadownloadutility/nices_thumb/pblh/PBLH20201129.jpg")</f>
        <v>https://bhuvan-app3.nrsc.gov.in/isroeodatadownloadutility/nices_thumb/pblh/PBLH20201129.jpg</v>
      </c>
      <c r="F334" s="5" t="str">
        <f>IFERROR(__xludf.DUMMYFUNCTION("CONCATENATE(REGEXREPLACE(TO_TEXT( C334),""\."",""""),""_"",TO_TEXT(A334),D334)"),"20201129_334.jpg")</f>
        <v>20201129_334.jpg</v>
      </c>
    </row>
    <row r="335">
      <c r="A335" s="1">
        <v>335.0</v>
      </c>
      <c r="B335" s="2" t="s">
        <v>0</v>
      </c>
      <c r="C335" s="3">
        <v>44165.0</v>
      </c>
      <c r="D335" s="4" t="s">
        <v>1</v>
      </c>
      <c r="E335" s="2" t="str">
        <f>IFERROR(__xludf.DUMMYFUNCTION("CONCATENATE(B335,REGEXREPLACE(TO_TEXT( C335),""\."",""""),D335)"),"https://bhuvan-app3.nrsc.gov.in/isroeodatadownloadutility/nices_thumb/pblh/PBLH20201130.jpg")</f>
        <v>https://bhuvan-app3.nrsc.gov.in/isroeodatadownloadutility/nices_thumb/pblh/PBLH20201130.jpg</v>
      </c>
      <c r="F335" s="5" t="str">
        <f>IFERROR(__xludf.DUMMYFUNCTION("CONCATENATE(REGEXREPLACE(TO_TEXT( C335),""\."",""""),""_"",TO_TEXT(A335),D335)"),"20201130_335.jpg")</f>
        <v>20201130_335.jpg</v>
      </c>
    </row>
    <row r="336">
      <c r="A336" s="1">
        <v>336.0</v>
      </c>
      <c r="B336" s="2" t="s">
        <v>0</v>
      </c>
      <c r="C336" s="3">
        <v>44166.0</v>
      </c>
      <c r="D336" s="4" t="s">
        <v>1</v>
      </c>
      <c r="E336" s="2" t="str">
        <f>IFERROR(__xludf.DUMMYFUNCTION("CONCATENATE(B336,REGEXREPLACE(TO_TEXT( C336),""\."",""""),D336)"),"https://bhuvan-app3.nrsc.gov.in/isroeodatadownloadutility/nices_thumb/pblh/PBLH20201201.jpg")</f>
        <v>https://bhuvan-app3.nrsc.gov.in/isroeodatadownloadutility/nices_thumb/pblh/PBLH20201201.jpg</v>
      </c>
      <c r="F336" s="5" t="str">
        <f>IFERROR(__xludf.DUMMYFUNCTION("CONCATENATE(REGEXREPLACE(TO_TEXT( C336),""\."",""""),""_"",TO_TEXT(A336),D336)"),"20201201_336.jpg")</f>
        <v>20201201_336.jpg</v>
      </c>
    </row>
    <row r="337">
      <c r="A337" s="1">
        <v>337.0</v>
      </c>
      <c r="B337" s="2" t="s">
        <v>0</v>
      </c>
      <c r="C337" s="3">
        <v>44167.0</v>
      </c>
      <c r="D337" s="4" t="s">
        <v>1</v>
      </c>
      <c r="E337" s="2" t="str">
        <f>IFERROR(__xludf.DUMMYFUNCTION("CONCATENATE(B337,REGEXREPLACE(TO_TEXT( C337),""\."",""""),D337)"),"https://bhuvan-app3.nrsc.gov.in/isroeodatadownloadutility/nices_thumb/pblh/PBLH20201202.jpg")</f>
        <v>https://bhuvan-app3.nrsc.gov.in/isroeodatadownloadutility/nices_thumb/pblh/PBLH20201202.jpg</v>
      </c>
      <c r="F337" s="5" t="str">
        <f>IFERROR(__xludf.DUMMYFUNCTION("CONCATENATE(REGEXREPLACE(TO_TEXT( C337),""\."",""""),""_"",TO_TEXT(A337),D337)"),"20201202_337.jpg")</f>
        <v>20201202_337.jpg</v>
      </c>
    </row>
    <row r="338">
      <c r="A338" s="1">
        <v>338.0</v>
      </c>
      <c r="B338" s="2" t="s">
        <v>0</v>
      </c>
      <c r="C338" s="3">
        <v>44168.0</v>
      </c>
      <c r="D338" s="4" t="s">
        <v>1</v>
      </c>
      <c r="E338" s="2" t="str">
        <f>IFERROR(__xludf.DUMMYFUNCTION("CONCATENATE(B338,REGEXREPLACE(TO_TEXT( C338),""\."",""""),D338)"),"https://bhuvan-app3.nrsc.gov.in/isroeodatadownloadutility/nices_thumb/pblh/PBLH20201203.jpg")</f>
        <v>https://bhuvan-app3.nrsc.gov.in/isroeodatadownloadutility/nices_thumb/pblh/PBLH20201203.jpg</v>
      </c>
      <c r="F338" s="5" t="str">
        <f>IFERROR(__xludf.DUMMYFUNCTION("CONCATENATE(REGEXREPLACE(TO_TEXT( C338),""\."",""""),""_"",TO_TEXT(A338),D338)"),"20201203_338.jpg")</f>
        <v>20201203_338.jpg</v>
      </c>
    </row>
    <row r="339">
      <c r="A339" s="1">
        <v>339.0</v>
      </c>
      <c r="B339" s="2" t="s">
        <v>0</v>
      </c>
      <c r="C339" s="3">
        <v>44169.0</v>
      </c>
      <c r="D339" s="4" t="s">
        <v>1</v>
      </c>
      <c r="E339" s="2" t="str">
        <f>IFERROR(__xludf.DUMMYFUNCTION("CONCATENATE(B339,REGEXREPLACE(TO_TEXT( C339),""\."",""""),D339)"),"https://bhuvan-app3.nrsc.gov.in/isroeodatadownloadutility/nices_thumb/pblh/PBLH20201204.jpg")</f>
        <v>https://bhuvan-app3.nrsc.gov.in/isroeodatadownloadutility/nices_thumb/pblh/PBLH20201204.jpg</v>
      </c>
      <c r="F339" s="5" t="str">
        <f>IFERROR(__xludf.DUMMYFUNCTION("CONCATENATE(REGEXREPLACE(TO_TEXT( C339),""\."",""""),""_"",TO_TEXT(A339),D339)"),"20201204_339.jpg")</f>
        <v>20201204_339.jpg</v>
      </c>
    </row>
    <row r="340">
      <c r="A340" s="1">
        <v>340.0</v>
      </c>
      <c r="B340" s="2" t="s">
        <v>0</v>
      </c>
      <c r="C340" s="3">
        <v>44170.0</v>
      </c>
      <c r="D340" s="4" t="s">
        <v>1</v>
      </c>
      <c r="E340" s="2" t="str">
        <f>IFERROR(__xludf.DUMMYFUNCTION("CONCATENATE(B340,REGEXREPLACE(TO_TEXT( C340),""\."",""""),D340)"),"https://bhuvan-app3.nrsc.gov.in/isroeodatadownloadutility/nices_thumb/pblh/PBLH20201205.jpg")</f>
        <v>https://bhuvan-app3.nrsc.gov.in/isroeodatadownloadutility/nices_thumb/pblh/PBLH20201205.jpg</v>
      </c>
      <c r="F340" s="5" t="str">
        <f>IFERROR(__xludf.DUMMYFUNCTION("CONCATENATE(REGEXREPLACE(TO_TEXT( C340),""\."",""""),""_"",TO_TEXT(A340),D340)"),"20201205_340.jpg")</f>
        <v>20201205_340.jpg</v>
      </c>
    </row>
    <row r="341">
      <c r="A341" s="1">
        <v>341.0</v>
      </c>
      <c r="B341" s="2" t="s">
        <v>0</v>
      </c>
      <c r="C341" s="3">
        <v>44171.0</v>
      </c>
      <c r="D341" s="4" t="s">
        <v>1</v>
      </c>
      <c r="E341" s="2" t="str">
        <f>IFERROR(__xludf.DUMMYFUNCTION("CONCATENATE(B341,REGEXREPLACE(TO_TEXT( C341),""\."",""""),D341)"),"https://bhuvan-app3.nrsc.gov.in/isroeodatadownloadutility/nices_thumb/pblh/PBLH20201206.jpg")</f>
        <v>https://bhuvan-app3.nrsc.gov.in/isroeodatadownloadutility/nices_thumb/pblh/PBLH20201206.jpg</v>
      </c>
      <c r="F341" s="5" t="str">
        <f>IFERROR(__xludf.DUMMYFUNCTION("CONCATENATE(REGEXREPLACE(TO_TEXT( C341),""\."",""""),""_"",TO_TEXT(A341),D341)"),"20201206_341.jpg")</f>
        <v>20201206_341.jpg</v>
      </c>
    </row>
    <row r="342">
      <c r="A342" s="1">
        <v>342.0</v>
      </c>
      <c r="B342" s="2" t="s">
        <v>0</v>
      </c>
      <c r="C342" s="3">
        <v>44172.0</v>
      </c>
      <c r="D342" s="4" t="s">
        <v>1</v>
      </c>
      <c r="E342" s="2" t="str">
        <f>IFERROR(__xludf.DUMMYFUNCTION("CONCATENATE(B342,REGEXREPLACE(TO_TEXT( C342),""\."",""""),D342)"),"https://bhuvan-app3.nrsc.gov.in/isroeodatadownloadutility/nices_thumb/pblh/PBLH20201207.jpg")</f>
        <v>https://bhuvan-app3.nrsc.gov.in/isroeodatadownloadutility/nices_thumb/pblh/PBLH20201207.jpg</v>
      </c>
      <c r="F342" s="5" t="str">
        <f>IFERROR(__xludf.DUMMYFUNCTION("CONCATENATE(REGEXREPLACE(TO_TEXT( C342),""\."",""""),""_"",TO_TEXT(A342),D342)"),"20201207_342.jpg")</f>
        <v>20201207_342.jpg</v>
      </c>
    </row>
    <row r="343">
      <c r="A343" s="1">
        <v>343.0</v>
      </c>
      <c r="B343" s="2" t="s">
        <v>0</v>
      </c>
      <c r="C343" s="3">
        <v>44173.0</v>
      </c>
      <c r="D343" s="4" t="s">
        <v>1</v>
      </c>
      <c r="E343" s="2" t="str">
        <f>IFERROR(__xludf.DUMMYFUNCTION("CONCATENATE(B343,REGEXREPLACE(TO_TEXT( C343),""\."",""""),D343)"),"https://bhuvan-app3.nrsc.gov.in/isroeodatadownloadutility/nices_thumb/pblh/PBLH20201208.jpg")</f>
        <v>https://bhuvan-app3.nrsc.gov.in/isroeodatadownloadutility/nices_thumb/pblh/PBLH20201208.jpg</v>
      </c>
      <c r="F343" s="5" t="str">
        <f>IFERROR(__xludf.DUMMYFUNCTION("CONCATENATE(REGEXREPLACE(TO_TEXT( C343),""\."",""""),""_"",TO_TEXT(A343),D343)"),"20201208_343.jpg")</f>
        <v>20201208_343.jpg</v>
      </c>
    </row>
    <row r="344">
      <c r="A344" s="1">
        <v>344.0</v>
      </c>
      <c r="B344" s="2" t="s">
        <v>0</v>
      </c>
      <c r="C344" s="3">
        <v>44174.0</v>
      </c>
      <c r="D344" s="4" t="s">
        <v>1</v>
      </c>
      <c r="E344" s="2" t="str">
        <f>IFERROR(__xludf.DUMMYFUNCTION("CONCATENATE(B344,REGEXREPLACE(TO_TEXT( C344),""\."",""""),D344)"),"https://bhuvan-app3.nrsc.gov.in/isroeodatadownloadutility/nices_thumb/pblh/PBLH20201209.jpg")</f>
        <v>https://bhuvan-app3.nrsc.gov.in/isroeodatadownloadutility/nices_thumb/pblh/PBLH20201209.jpg</v>
      </c>
      <c r="F344" s="5" t="str">
        <f>IFERROR(__xludf.DUMMYFUNCTION("CONCATENATE(REGEXREPLACE(TO_TEXT( C344),""\."",""""),""_"",TO_TEXT(A344),D344)"),"20201209_344.jpg")</f>
        <v>20201209_344.jpg</v>
      </c>
    </row>
    <row r="345">
      <c r="A345" s="1">
        <v>345.0</v>
      </c>
      <c r="B345" s="2" t="s">
        <v>0</v>
      </c>
      <c r="C345" s="3">
        <v>44175.0</v>
      </c>
      <c r="D345" s="4" t="s">
        <v>1</v>
      </c>
      <c r="E345" s="2" t="str">
        <f>IFERROR(__xludf.DUMMYFUNCTION("CONCATENATE(B345,REGEXREPLACE(TO_TEXT( C345),""\."",""""),D345)"),"https://bhuvan-app3.nrsc.gov.in/isroeodatadownloadutility/nices_thumb/pblh/PBLH20201210.jpg")</f>
        <v>https://bhuvan-app3.nrsc.gov.in/isroeodatadownloadutility/nices_thumb/pblh/PBLH20201210.jpg</v>
      </c>
      <c r="F345" s="5" t="str">
        <f>IFERROR(__xludf.DUMMYFUNCTION("CONCATENATE(REGEXREPLACE(TO_TEXT( C345),""\."",""""),""_"",TO_TEXT(A345),D345)"),"20201210_345.jpg")</f>
        <v>20201210_345.jpg</v>
      </c>
    </row>
    <row r="346">
      <c r="A346" s="1">
        <v>346.0</v>
      </c>
      <c r="B346" s="2" t="s">
        <v>0</v>
      </c>
      <c r="C346" s="3">
        <v>44176.0</v>
      </c>
      <c r="D346" s="4" t="s">
        <v>1</v>
      </c>
      <c r="E346" s="2" t="str">
        <f>IFERROR(__xludf.DUMMYFUNCTION("CONCATENATE(B346,REGEXREPLACE(TO_TEXT( C346),""\."",""""),D346)"),"https://bhuvan-app3.nrsc.gov.in/isroeodatadownloadutility/nices_thumb/pblh/PBLH20201211.jpg")</f>
        <v>https://bhuvan-app3.nrsc.gov.in/isroeodatadownloadutility/nices_thumb/pblh/PBLH20201211.jpg</v>
      </c>
      <c r="F346" s="5" t="str">
        <f>IFERROR(__xludf.DUMMYFUNCTION("CONCATENATE(REGEXREPLACE(TO_TEXT( C346),""\."",""""),""_"",TO_TEXT(A346),D346)"),"20201211_346.jpg")</f>
        <v>20201211_346.jpg</v>
      </c>
    </row>
    <row r="347">
      <c r="A347" s="1">
        <v>347.0</v>
      </c>
      <c r="B347" s="2" t="s">
        <v>0</v>
      </c>
      <c r="C347" s="3">
        <v>44177.0</v>
      </c>
      <c r="D347" s="4" t="s">
        <v>1</v>
      </c>
      <c r="E347" s="2" t="str">
        <f>IFERROR(__xludf.DUMMYFUNCTION("CONCATENATE(B347,REGEXREPLACE(TO_TEXT( C347),""\."",""""),D347)"),"https://bhuvan-app3.nrsc.gov.in/isroeodatadownloadutility/nices_thumb/pblh/PBLH20201212.jpg")</f>
        <v>https://bhuvan-app3.nrsc.gov.in/isroeodatadownloadutility/nices_thumb/pblh/PBLH20201212.jpg</v>
      </c>
      <c r="F347" s="5" t="str">
        <f>IFERROR(__xludf.DUMMYFUNCTION("CONCATENATE(REGEXREPLACE(TO_TEXT( C347),""\."",""""),""_"",TO_TEXT(A347),D347)"),"20201212_347.jpg")</f>
        <v>20201212_347.jpg</v>
      </c>
    </row>
    <row r="348">
      <c r="A348" s="1">
        <v>348.0</v>
      </c>
      <c r="B348" s="2" t="s">
        <v>0</v>
      </c>
      <c r="C348" s="3">
        <v>44178.0</v>
      </c>
      <c r="D348" s="4" t="s">
        <v>1</v>
      </c>
      <c r="E348" s="2" t="str">
        <f>IFERROR(__xludf.DUMMYFUNCTION("CONCATENATE(B348,REGEXREPLACE(TO_TEXT( C348),""\."",""""),D348)"),"https://bhuvan-app3.nrsc.gov.in/isroeodatadownloadutility/nices_thumb/pblh/PBLH20201213.jpg")</f>
        <v>https://bhuvan-app3.nrsc.gov.in/isroeodatadownloadutility/nices_thumb/pblh/PBLH20201213.jpg</v>
      </c>
      <c r="F348" s="5" t="str">
        <f>IFERROR(__xludf.DUMMYFUNCTION("CONCATENATE(REGEXREPLACE(TO_TEXT( C348),""\."",""""),""_"",TO_TEXT(A348),D348)"),"20201213_348.jpg")</f>
        <v>20201213_348.jpg</v>
      </c>
    </row>
    <row r="349">
      <c r="A349" s="1">
        <v>349.0</v>
      </c>
      <c r="B349" s="2" t="s">
        <v>0</v>
      </c>
      <c r="C349" s="3">
        <v>44179.0</v>
      </c>
      <c r="D349" s="4" t="s">
        <v>1</v>
      </c>
      <c r="E349" s="2" t="str">
        <f>IFERROR(__xludf.DUMMYFUNCTION("CONCATENATE(B349,REGEXREPLACE(TO_TEXT( C349),""\."",""""),D349)"),"https://bhuvan-app3.nrsc.gov.in/isroeodatadownloadutility/nices_thumb/pblh/PBLH20201214.jpg")</f>
        <v>https://bhuvan-app3.nrsc.gov.in/isroeodatadownloadutility/nices_thumb/pblh/PBLH20201214.jpg</v>
      </c>
      <c r="F349" s="5" t="str">
        <f>IFERROR(__xludf.DUMMYFUNCTION("CONCATENATE(REGEXREPLACE(TO_TEXT( C349),""\."",""""),""_"",TO_TEXT(A349),D349)"),"20201214_349.jpg")</f>
        <v>20201214_349.jpg</v>
      </c>
    </row>
    <row r="350">
      <c r="A350" s="1">
        <v>350.0</v>
      </c>
      <c r="B350" s="2" t="s">
        <v>0</v>
      </c>
      <c r="C350" s="3">
        <v>44180.0</v>
      </c>
      <c r="D350" s="4" t="s">
        <v>1</v>
      </c>
      <c r="E350" s="2" t="str">
        <f>IFERROR(__xludf.DUMMYFUNCTION("CONCATENATE(B350,REGEXREPLACE(TO_TEXT( C350),""\."",""""),D350)"),"https://bhuvan-app3.nrsc.gov.in/isroeodatadownloadutility/nices_thumb/pblh/PBLH20201215.jpg")</f>
        <v>https://bhuvan-app3.nrsc.gov.in/isroeodatadownloadutility/nices_thumb/pblh/PBLH20201215.jpg</v>
      </c>
      <c r="F350" s="5" t="str">
        <f>IFERROR(__xludf.DUMMYFUNCTION("CONCATENATE(REGEXREPLACE(TO_TEXT( C350),""\."",""""),""_"",TO_TEXT(A350),D350)"),"20201215_350.jpg")</f>
        <v>20201215_350.jpg</v>
      </c>
    </row>
    <row r="351">
      <c r="A351" s="1">
        <v>351.0</v>
      </c>
      <c r="B351" s="2" t="s">
        <v>0</v>
      </c>
      <c r="C351" s="3">
        <v>44181.0</v>
      </c>
      <c r="D351" s="4" t="s">
        <v>1</v>
      </c>
      <c r="E351" s="2" t="str">
        <f>IFERROR(__xludf.DUMMYFUNCTION("CONCATENATE(B351,REGEXREPLACE(TO_TEXT( C351),""\."",""""),D351)"),"https://bhuvan-app3.nrsc.gov.in/isroeodatadownloadutility/nices_thumb/pblh/PBLH20201216.jpg")</f>
        <v>https://bhuvan-app3.nrsc.gov.in/isroeodatadownloadutility/nices_thumb/pblh/PBLH20201216.jpg</v>
      </c>
      <c r="F351" s="5" t="str">
        <f>IFERROR(__xludf.DUMMYFUNCTION("CONCATENATE(REGEXREPLACE(TO_TEXT( C351),""\."",""""),""_"",TO_TEXT(A351),D351)"),"20201216_351.jpg")</f>
        <v>20201216_351.jpg</v>
      </c>
    </row>
    <row r="352">
      <c r="A352" s="1">
        <v>352.0</v>
      </c>
      <c r="B352" s="2" t="s">
        <v>0</v>
      </c>
      <c r="C352" s="3">
        <v>44182.0</v>
      </c>
      <c r="D352" s="4" t="s">
        <v>1</v>
      </c>
      <c r="E352" s="2" t="str">
        <f>IFERROR(__xludf.DUMMYFUNCTION("CONCATENATE(B352,REGEXREPLACE(TO_TEXT( C352),""\."",""""),D352)"),"https://bhuvan-app3.nrsc.gov.in/isroeodatadownloadutility/nices_thumb/pblh/PBLH20201217.jpg")</f>
        <v>https://bhuvan-app3.nrsc.gov.in/isroeodatadownloadutility/nices_thumb/pblh/PBLH20201217.jpg</v>
      </c>
      <c r="F352" s="5" t="str">
        <f>IFERROR(__xludf.DUMMYFUNCTION("CONCATENATE(REGEXREPLACE(TO_TEXT( C352),""\."",""""),""_"",TO_TEXT(A352),D352)"),"20201217_352.jpg")</f>
        <v>20201217_352.jpg</v>
      </c>
    </row>
    <row r="353">
      <c r="A353" s="1">
        <v>353.0</v>
      </c>
      <c r="B353" s="2" t="s">
        <v>0</v>
      </c>
      <c r="C353" s="3">
        <v>44183.0</v>
      </c>
      <c r="D353" s="4" t="s">
        <v>1</v>
      </c>
      <c r="E353" s="2" t="str">
        <f>IFERROR(__xludf.DUMMYFUNCTION("CONCATENATE(B353,REGEXREPLACE(TO_TEXT( C353),""\."",""""),D353)"),"https://bhuvan-app3.nrsc.gov.in/isroeodatadownloadutility/nices_thumb/pblh/PBLH20201218.jpg")</f>
        <v>https://bhuvan-app3.nrsc.gov.in/isroeodatadownloadutility/nices_thumb/pblh/PBLH20201218.jpg</v>
      </c>
      <c r="F353" s="5" t="str">
        <f>IFERROR(__xludf.DUMMYFUNCTION("CONCATENATE(REGEXREPLACE(TO_TEXT( C353),""\."",""""),""_"",TO_TEXT(A353),D353)"),"20201218_353.jpg")</f>
        <v>20201218_353.jpg</v>
      </c>
    </row>
    <row r="354">
      <c r="A354" s="1">
        <v>354.0</v>
      </c>
      <c r="B354" s="2" t="s">
        <v>0</v>
      </c>
      <c r="C354" s="3">
        <v>44184.0</v>
      </c>
      <c r="D354" s="4" t="s">
        <v>1</v>
      </c>
      <c r="E354" s="2" t="str">
        <f>IFERROR(__xludf.DUMMYFUNCTION("CONCATENATE(B354,REGEXREPLACE(TO_TEXT( C354),""\."",""""),D354)"),"https://bhuvan-app3.nrsc.gov.in/isroeodatadownloadutility/nices_thumb/pblh/PBLH20201219.jpg")</f>
        <v>https://bhuvan-app3.nrsc.gov.in/isroeodatadownloadutility/nices_thumb/pblh/PBLH20201219.jpg</v>
      </c>
      <c r="F354" s="5" t="str">
        <f>IFERROR(__xludf.DUMMYFUNCTION("CONCATENATE(REGEXREPLACE(TO_TEXT( C354),""\."",""""),""_"",TO_TEXT(A354),D354)"),"20201219_354.jpg")</f>
        <v>20201219_354.jpg</v>
      </c>
    </row>
    <row r="355">
      <c r="A355" s="1">
        <v>355.0</v>
      </c>
      <c r="B355" s="2" t="s">
        <v>0</v>
      </c>
      <c r="C355" s="3">
        <v>44185.0</v>
      </c>
      <c r="D355" s="4" t="s">
        <v>1</v>
      </c>
      <c r="E355" s="2" t="str">
        <f>IFERROR(__xludf.DUMMYFUNCTION("CONCATENATE(B355,REGEXREPLACE(TO_TEXT( C355),""\."",""""),D355)"),"https://bhuvan-app3.nrsc.gov.in/isroeodatadownloadutility/nices_thumb/pblh/PBLH20201220.jpg")</f>
        <v>https://bhuvan-app3.nrsc.gov.in/isroeodatadownloadutility/nices_thumb/pblh/PBLH20201220.jpg</v>
      </c>
      <c r="F355" s="5" t="str">
        <f>IFERROR(__xludf.DUMMYFUNCTION("CONCATENATE(REGEXREPLACE(TO_TEXT( C355),""\."",""""),""_"",TO_TEXT(A355),D355)"),"20201220_355.jpg")</f>
        <v>20201220_355.jpg</v>
      </c>
    </row>
    <row r="356">
      <c r="A356" s="1">
        <v>356.0</v>
      </c>
      <c r="B356" s="2" t="s">
        <v>0</v>
      </c>
      <c r="C356" s="3">
        <v>44186.0</v>
      </c>
      <c r="D356" s="4" t="s">
        <v>1</v>
      </c>
      <c r="E356" s="2" t="str">
        <f>IFERROR(__xludf.DUMMYFUNCTION("CONCATENATE(B356,REGEXREPLACE(TO_TEXT( C356),""\."",""""),D356)"),"https://bhuvan-app3.nrsc.gov.in/isroeodatadownloadutility/nices_thumb/pblh/PBLH20201221.jpg")</f>
        <v>https://bhuvan-app3.nrsc.gov.in/isroeodatadownloadutility/nices_thumb/pblh/PBLH20201221.jpg</v>
      </c>
      <c r="F356" s="5" t="str">
        <f>IFERROR(__xludf.DUMMYFUNCTION("CONCATENATE(REGEXREPLACE(TO_TEXT( C356),""\."",""""),""_"",TO_TEXT(A356),D356)"),"20201221_356.jpg")</f>
        <v>20201221_356.jpg</v>
      </c>
    </row>
    <row r="357">
      <c r="A357" s="1">
        <v>357.0</v>
      </c>
      <c r="B357" s="2" t="s">
        <v>0</v>
      </c>
      <c r="C357" s="3">
        <v>44187.0</v>
      </c>
      <c r="D357" s="4" t="s">
        <v>1</v>
      </c>
      <c r="E357" s="2" t="str">
        <f>IFERROR(__xludf.DUMMYFUNCTION("CONCATENATE(B357,REGEXREPLACE(TO_TEXT( C357),""\."",""""),D357)"),"https://bhuvan-app3.nrsc.gov.in/isroeodatadownloadutility/nices_thumb/pblh/PBLH20201222.jpg")</f>
        <v>https://bhuvan-app3.nrsc.gov.in/isroeodatadownloadutility/nices_thumb/pblh/PBLH20201222.jpg</v>
      </c>
      <c r="F357" s="5" t="str">
        <f>IFERROR(__xludf.DUMMYFUNCTION("CONCATENATE(REGEXREPLACE(TO_TEXT( C357),""\."",""""),""_"",TO_TEXT(A357),D357)"),"20201222_357.jpg")</f>
        <v>20201222_357.jpg</v>
      </c>
    </row>
    <row r="358">
      <c r="A358" s="1">
        <v>358.0</v>
      </c>
      <c r="B358" s="2" t="s">
        <v>0</v>
      </c>
      <c r="C358" s="3">
        <v>44188.0</v>
      </c>
      <c r="D358" s="4" t="s">
        <v>1</v>
      </c>
      <c r="E358" s="2" t="str">
        <f>IFERROR(__xludf.DUMMYFUNCTION("CONCATENATE(B358,REGEXREPLACE(TO_TEXT( C358),""\."",""""),D358)"),"https://bhuvan-app3.nrsc.gov.in/isroeodatadownloadutility/nices_thumb/pblh/PBLH20201223.jpg")</f>
        <v>https://bhuvan-app3.nrsc.gov.in/isroeodatadownloadutility/nices_thumb/pblh/PBLH20201223.jpg</v>
      </c>
      <c r="F358" s="5" t="str">
        <f>IFERROR(__xludf.DUMMYFUNCTION("CONCATENATE(REGEXREPLACE(TO_TEXT( C358),""\."",""""),""_"",TO_TEXT(A358),D358)"),"20201223_358.jpg")</f>
        <v>20201223_358.jpg</v>
      </c>
    </row>
    <row r="359">
      <c r="A359" s="1">
        <v>359.0</v>
      </c>
      <c r="B359" s="2" t="s">
        <v>0</v>
      </c>
      <c r="C359" s="3">
        <v>44189.0</v>
      </c>
      <c r="D359" s="4" t="s">
        <v>1</v>
      </c>
      <c r="E359" s="2" t="str">
        <f>IFERROR(__xludf.DUMMYFUNCTION("CONCATENATE(B359,REGEXREPLACE(TO_TEXT( C359),""\."",""""),D359)"),"https://bhuvan-app3.nrsc.gov.in/isroeodatadownloadutility/nices_thumb/pblh/PBLH20201224.jpg")</f>
        <v>https://bhuvan-app3.nrsc.gov.in/isroeodatadownloadutility/nices_thumb/pblh/PBLH20201224.jpg</v>
      </c>
      <c r="F359" s="5" t="str">
        <f>IFERROR(__xludf.DUMMYFUNCTION("CONCATENATE(REGEXREPLACE(TO_TEXT( C359),""\."",""""),""_"",TO_TEXT(A359),D359)"),"20201224_359.jpg")</f>
        <v>20201224_359.jpg</v>
      </c>
    </row>
    <row r="360">
      <c r="A360" s="1">
        <v>360.0</v>
      </c>
      <c r="B360" s="2" t="s">
        <v>0</v>
      </c>
      <c r="C360" s="3">
        <v>44190.0</v>
      </c>
      <c r="D360" s="4" t="s">
        <v>1</v>
      </c>
      <c r="E360" s="2" t="str">
        <f>IFERROR(__xludf.DUMMYFUNCTION("CONCATENATE(B360,REGEXREPLACE(TO_TEXT( C360),""\."",""""),D360)"),"https://bhuvan-app3.nrsc.gov.in/isroeodatadownloadutility/nices_thumb/pblh/PBLH20201225.jpg")</f>
        <v>https://bhuvan-app3.nrsc.gov.in/isroeodatadownloadutility/nices_thumb/pblh/PBLH20201225.jpg</v>
      </c>
      <c r="F360" s="5" t="str">
        <f>IFERROR(__xludf.DUMMYFUNCTION("CONCATENATE(REGEXREPLACE(TO_TEXT( C360),""\."",""""),""_"",TO_TEXT(A360),D360)"),"20201225_360.jpg")</f>
        <v>20201225_360.jpg</v>
      </c>
    </row>
    <row r="361">
      <c r="A361" s="1">
        <v>361.0</v>
      </c>
      <c r="B361" s="2" t="s">
        <v>0</v>
      </c>
      <c r="C361" s="3">
        <v>44191.0</v>
      </c>
      <c r="D361" s="4" t="s">
        <v>1</v>
      </c>
      <c r="E361" s="2" t="str">
        <f>IFERROR(__xludf.DUMMYFUNCTION("CONCATENATE(B361,REGEXREPLACE(TO_TEXT( C361),""\."",""""),D361)"),"https://bhuvan-app3.nrsc.gov.in/isroeodatadownloadutility/nices_thumb/pblh/PBLH20201226.jpg")</f>
        <v>https://bhuvan-app3.nrsc.gov.in/isroeodatadownloadutility/nices_thumb/pblh/PBLH20201226.jpg</v>
      </c>
      <c r="F361" s="5" t="str">
        <f>IFERROR(__xludf.DUMMYFUNCTION("CONCATENATE(REGEXREPLACE(TO_TEXT( C361),""\."",""""),""_"",TO_TEXT(A361),D361)"),"20201226_361.jpg")</f>
        <v>20201226_361.jpg</v>
      </c>
    </row>
    <row r="362">
      <c r="A362" s="1">
        <v>362.0</v>
      </c>
      <c r="B362" s="2" t="s">
        <v>0</v>
      </c>
      <c r="C362" s="3">
        <v>44192.0</v>
      </c>
      <c r="D362" s="4" t="s">
        <v>1</v>
      </c>
      <c r="E362" s="2" t="str">
        <f>IFERROR(__xludf.DUMMYFUNCTION("CONCATENATE(B362,REGEXREPLACE(TO_TEXT( C362),""\."",""""),D362)"),"https://bhuvan-app3.nrsc.gov.in/isroeodatadownloadutility/nices_thumb/pblh/PBLH20201227.jpg")</f>
        <v>https://bhuvan-app3.nrsc.gov.in/isroeodatadownloadutility/nices_thumb/pblh/PBLH20201227.jpg</v>
      </c>
      <c r="F362" s="5" t="str">
        <f>IFERROR(__xludf.DUMMYFUNCTION("CONCATENATE(REGEXREPLACE(TO_TEXT( C362),""\."",""""),""_"",TO_TEXT(A362),D362)"),"20201227_362.jpg")</f>
        <v>20201227_362.jpg</v>
      </c>
    </row>
    <row r="363">
      <c r="A363" s="1">
        <v>363.0</v>
      </c>
      <c r="B363" s="2" t="s">
        <v>0</v>
      </c>
      <c r="C363" s="3">
        <v>44193.0</v>
      </c>
      <c r="D363" s="4" t="s">
        <v>1</v>
      </c>
      <c r="E363" s="2" t="str">
        <f>IFERROR(__xludf.DUMMYFUNCTION("CONCATENATE(B363,REGEXREPLACE(TO_TEXT( C363),""\."",""""),D363)"),"https://bhuvan-app3.nrsc.gov.in/isroeodatadownloadutility/nices_thumb/pblh/PBLH20201228.jpg")</f>
        <v>https://bhuvan-app3.nrsc.gov.in/isroeodatadownloadutility/nices_thumb/pblh/PBLH20201228.jpg</v>
      </c>
      <c r="F363" s="5" t="str">
        <f>IFERROR(__xludf.DUMMYFUNCTION("CONCATENATE(REGEXREPLACE(TO_TEXT( C363),""\."",""""),""_"",TO_TEXT(A363),D363)"),"20201228_363.jpg")</f>
        <v>20201228_363.jpg</v>
      </c>
    </row>
    <row r="364">
      <c r="A364" s="1">
        <v>364.0</v>
      </c>
      <c r="B364" s="2" t="s">
        <v>0</v>
      </c>
      <c r="C364" s="3">
        <v>44194.0</v>
      </c>
      <c r="D364" s="4" t="s">
        <v>1</v>
      </c>
      <c r="E364" s="2" t="str">
        <f>IFERROR(__xludf.DUMMYFUNCTION("CONCATENATE(B364,REGEXREPLACE(TO_TEXT( C364),""\."",""""),D364)"),"https://bhuvan-app3.nrsc.gov.in/isroeodatadownloadutility/nices_thumb/pblh/PBLH20201229.jpg")</f>
        <v>https://bhuvan-app3.nrsc.gov.in/isroeodatadownloadutility/nices_thumb/pblh/PBLH20201229.jpg</v>
      </c>
      <c r="F364" s="5" t="str">
        <f>IFERROR(__xludf.DUMMYFUNCTION("CONCATENATE(REGEXREPLACE(TO_TEXT( C364),""\."",""""),""_"",TO_TEXT(A364),D364)"),"20201229_364.jpg")</f>
        <v>20201229_364.jpg</v>
      </c>
    </row>
    <row r="365">
      <c r="A365" s="1">
        <v>365.0</v>
      </c>
      <c r="B365" s="2" t="s">
        <v>0</v>
      </c>
      <c r="C365" s="3">
        <v>44195.0</v>
      </c>
      <c r="D365" s="4" t="s">
        <v>1</v>
      </c>
      <c r="E365" s="2" t="str">
        <f>IFERROR(__xludf.DUMMYFUNCTION("CONCATENATE(B365,REGEXREPLACE(TO_TEXT( C365),""\."",""""),D365)"),"https://bhuvan-app3.nrsc.gov.in/isroeodatadownloadutility/nices_thumb/pblh/PBLH20201230.jpg")</f>
        <v>https://bhuvan-app3.nrsc.gov.in/isroeodatadownloadutility/nices_thumb/pblh/PBLH20201230.jpg</v>
      </c>
      <c r="F365" s="5" t="str">
        <f>IFERROR(__xludf.DUMMYFUNCTION("CONCATENATE(REGEXREPLACE(TO_TEXT( C365),""\."",""""),""_"",TO_TEXT(A365),D365)"),"20201230_365.jpg")</f>
        <v>20201230_365.jpg</v>
      </c>
    </row>
    <row r="366">
      <c r="A366" s="1">
        <v>366.0</v>
      </c>
      <c r="B366" s="2" t="s">
        <v>0</v>
      </c>
      <c r="C366" s="3">
        <v>44196.0</v>
      </c>
      <c r="D366" s="4" t="s">
        <v>1</v>
      </c>
      <c r="E366" s="2" t="str">
        <f>IFERROR(__xludf.DUMMYFUNCTION("CONCATENATE(B366,REGEXREPLACE(TO_TEXT( C366),""\."",""""),D366)"),"https://bhuvan-app3.nrsc.gov.in/isroeodatadownloadutility/nices_thumb/pblh/PBLH20201231.jpg")</f>
        <v>https://bhuvan-app3.nrsc.gov.in/isroeodatadownloadutility/nices_thumb/pblh/PBLH20201231.jpg</v>
      </c>
      <c r="F366" s="5" t="str">
        <f>IFERROR(__xludf.DUMMYFUNCTION("CONCATENATE(REGEXREPLACE(TO_TEXT( C366),""\."",""""),""_"",TO_TEXT(A366),D366)"),"20201231_366.jpg")</f>
        <v>20201231_366.jpg</v>
      </c>
    </row>
    <row r="367">
      <c r="A367" s="2"/>
      <c r="B367" s="2"/>
      <c r="C367" s="3"/>
      <c r="D367" s="4"/>
      <c r="E367" s="2"/>
    </row>
    <row r="368">
      <c r="A368" s="2"/>
      <c r="B368" s="2"/>
      <c r="C368" s="3"/>
      <c r="D368" s="4"/>
      <c r="E368" s="2"/>
    </row>
    <row r="369">
      <c r="A369" s="2"/>
      <c r="B369" s="2"/>
      <c r="C369" s="3"/>
      <c r="D369" s="4"/>
      <c r="E369" s="2"/>
    </row>
    <row r="370">
      <c r="A370" s="2"/>
      <c r="B370" s="2"/>
      <c r="C370" s="3"/>
      <c r="D370" s="4"/>
      <c r="E370" s="2"/>
    </row>
    <row r="371">
      <c r="A371" s="2"/>
      <c r="B371" s="2"/>
      <c r="C371" s="3"/>
      <c r="D371" s="4"/>
      <c r="E371" s="2"/>
    </row>
    <row r="372">
      <c r="A372" s="2"/>
      <c r="B372" s="2"/>
      <c r="C372" s="3"/>
      <c r="D372" s="4"/>
      <c r="E372" s="2"/>
    </row>
    <row r="373">
      <c r="A373" s="2"/>
      <c r="B373" s="2"/>
      <c r="C373" s="3"/>
      <c r="D373" s="4"/>
      <c r="E373" s="2"/>
    </row>
    <row r="374">
      <c r="A374" s="2"/>
      <c r="B374" s="2"/>
      <c r="C374" s="3"/>
      <c r="D374" s="4"/>
      <c r="E374" s="2"/>
    </row>
    <row r="375">
      <c r="A375" s="2"/>
      <c r="B375" s="2"/>
      <c r="C375" s="3"/>
      <c r="D375" s="4"/>
      <c r="E375" s="2"/>
    </row>
    <row r="376">
      <c r="A376" s="2"/>
      <c r="B376" s="2"/>
      <c r="C376" s="3"/>
      <c r="D376" s="4"/>
      <c r="E376" s="2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</hyperlinks>
  <drawing r:id="rId36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1.75"/>
    <col customWidth="1" min="5" max="5" width="72.63"/>
  </cols>
  <sheetData>
    <row r="1">
      <c r="A1" s="1">
        <v>1.0</v>
      </c>
      <c r="B1" s="2" t="s">
        <v>0</v>
      </c>
      <c r="C1" s="3">
        <v>43466.0</v>
      </c>
      <c r="D1" s="4" t="s">
        <v>1</v>
      </c>
      <c r="E1" s="2" t="str">
        <f>IFERROR(__xludf.DUMMYFUNCTION("CONCATENATE(B1,REGEXREPLACE(TO_TEXT( C1),""\."",""""),D1)"),"https://bhuvan-app3.nrsc.gov.in/isroeodatadownloadutility/nices_thumb/pblh/PBLH20190101.jpg")</f>
        <v>https://bhuvan-app3.nrsc.gov.in/isroeodatadownloadutility/nices_thumb/pblh/PBLH20190101.jpg</v>
      </c>
      <c r="F1" s="5" t="str">
        <f>IFERROR(__xludf.DUMMYFUNCTION("CONCATENATE(REGEXREPLACE(TO_TEXT( C1),""\."",""""),""_"",TO_TEXT(A1),D1)"),"20190101_001.jpg")</f>
        <v>20190101_001.jpg</v>
      </c>
    </row>
    <row r="2">
      <c r="A2" s="1">
        <v>2.0</v>
      </c>
      <c r="B2" s="2" t="s">
        <v>0</v>
      </c>
      <c r="C2" s="3">
        <v>43467.0</v>
      </c>
      <c r="D2" s="4" t="s">
        <v>1</v>
      </c>
      <c r="E2" s="2" t="str">
        <f>IFERROR(__xludf.DUMMYFUNCTION("CONCATENATE(B2,REGEXREPLACE(TO_TEXT( C2),""\."",""""),D2)"),"https://bhuvan-app3.nrsc.gov.in/isroeodatadownloadutility/nices_thumb/pblh/PBLH20190102.jpg")</f>
        <v>https://bhuvan-app3.nrsc.gov.in/isroeodatadownloadutility/nices_thumb/pblh/PBLH20190102.jpg</v>
      </c>
      <c r="F2" s="5" t="str">
        <f>IFERROR(__xludf.DUMMYFUNCTION("CONCATENATE(REGEXREPLACE(TO_TEXT( C2),""\."",""""),""_"",TO_TEXT(A2),D2)"),"20190102_002.jpg")</f>
        <v>20190102_002.jpg</v>
      </c>
    </row>
    <row r="3">
      <c r="A3" s="1">
        <v>3.0</v>
      </c>
      <c r="B3" s="2" t="s">
        <v>0</v>
      </c>
      <c r="C3" s="3">
        <v>43468.0</v>
      </c>
      <c r="D3" s="4" t="s">
        <v>1</v>
      </c>
      <c r="E3" s="2" t="str">
        <f>IFERROR(__xludf.DUMMYFUNCTION("CONCATENATE(B3,REGEXREPLACE(TO_TEXT( C3),""\."",""""),D3)"),"https://bhuvan-app3.nrsc.gov.in/isroeodatadownloadutility/nices_thumb/pblh/PBLH20190103.jpg")</f>
        <v>https://bhuvan-app3.nrsc.gov.in/isroeodatadownloadutility/nices_thumb/pblh/PBLH20190103.jpg</v>
      </c>
      <c r="F3" s="5" t="str">
        <f>IFERROR(__xludf.DUMMYFUNCTION("CONCATENATE(REGEXREPLACE(TO_TEXT( C3),""\."",""""),""_"",TO_TEXT(A3),D3)"),"20190103_003.jpg")</f>
        <v>20190103_003.jpg</v>
      </c>
    </row>
    <row r="4">
      <c r="A4" s="1">
        <v>4.0</v>
      </c>
      <c r="B4" s="2" t="s">
        <v>0</v>
      </c>
      <c r="C4" s="3">
        <v>43469.0</v>
      </c>
      <c r="D4" s="4" t="s">
        <v>1</v>
      </c>
      <c r="E4" s="2" t="str">
        <f>IFERROR(__xludf.DUMMYFUNCTION("CONCATENATE(B4,REGEXREPLACE(TO_TEXT( C4),""\."",""""),D4)"),"https://bhuvan-app3.nrsc.gov.in/isroeodatadownloadutility/nices_thumb/pblh/PBLH20190104.jpg")</f>
        <v>https://bhuvan-app3.nrsc.gov.in/isroeodatadownloadutility/nices_thumb/pblh/PBLH20190104.jpg</v>
      </c>
      <c r="F4" s="5" t="str">
        <f>IFERROR(__xludf.DUMMYFUNCTION("CONCATENATE(REGEXREPLACE(TO_TEXT( C4),""\."",""""),""_"",TO_TEXT(A4),D4)"),"20190104_004.jpg")</f>
        <v>20190104_004.jpg</v>
      </c>
    </row>
    <row r="5">
      <c r="A5" s="1">
        <v>5.0</v>
      </c>
      <c r="B5" s="2" t="s">
        <v>0</v>
      </c>
      <c r="C5" s="3">
        <v>43470.0</v>
      </c>
      <c r="D5" s="4" t="s">
        <v>1</v>
      </c>
      <c r="E5" s="2" t="str">
        <f>IFERROR(__xludf.DUMMYFUNCTION("CONCATENATE(B5,REGEXREPLACE(TO_TEXT( C5),""\."",""""),D5)"),"https://bhuvan-app3.nrsc.gov.in/isroeodatadownloadutility/nices_thumb/pblh/PBLH20190105.jpg")</f>
        <v>https://bhuvan-app3.nrsc.gov.in/isroeodatadownloadutility/nices_thumb/pblh/PBLH20190105.jpg</v>
      </c>
      <c r="F5" s="5" t="str">
        <f>IFERROR(__xludf.DUMMYFUNCTION("CONCATENATE(REGEXREPLACE(TO_TEXT( C5),""\."",""""),""_"",TO_TEXT(A5),D5)"),"20190105_005.jpg")</f>
        <v>20190105_005.jpg</v>
      </c>
    </row>
    <row r="6">
      <c r="A6" s="1">
        <v>6.0</v>
      </c>
      <c r="B6" s="2" t="s">
        <v>0</v>
      </c>
      <c r="C6" s="3">
        <v>43471.0</v>
      </c>
      <c r="D6" s="4" t="s">
        <v>1</v>
      </c>
      <c r="E6" s="2" t="str">
        <f>IFERROR(__xludf.DUMMYFUNCTION("CONCATENATE(B6,REGEXREPLACE(TO_TEXT( C6),""\."",""""),D6)"),"https://bhuvan-app3.nrsc.gov.in/isroeodatadownloadutility/nices_thumb/pblh/PBLH20190106.jpg")</f>
        <v>https://bhuvan-app3.nrsc.gov.in/isroeodatadownloadutility/nices_thumb/pblh/PBLH20190106.jpg</v>
      </c>
      <c r="F6" s="5" t="str">
        <f>IFERROR(__xludf.DUMMYFUNCTION("CONCATENATE(REGEXREPLACE(TO_TEXT( C6),""\."",""""),""_"",TO_TEXT(A6),D6)"),"20190106_006.jpg")</f>
        <v>20190106_006.jpg</v>
      </c>
    </row>
    <row r="7">
      <c r="A7" s="1">
        <v>7.0</v>
      </c>
      <c r="B7" s="2" t="s">
        <v>0</v>
      </c>
      <c r="C7" s="3">
        <v>43472.0</v>
      </c>
      <c r="D7" s="4" t="s">
        <v>1</v>
      </c>
      <c r="E7" s="2" t="str">
        <f>IFERROR(__xludf.DUMMYFUNCTION("CONCATENATE(B7,REGEXREPLACE(TO_TEXT( C7),""\."",""""),D7)"),"https://bhuvan-app3.nrsc.gov.in/isroeodatadownloadutility/nices_thumb/pblh/PBLH20190107.jpg")</f>
        <v>https://bhuvan-app3.nrsc.gov.in/isroeodatadownloadutility/nices_thumb/pblh/PBLH20190107.jpg</v>
      </c>
      <c r="F7" s="5" t="str">
        <f>IFERROR(__xludf.DUMMYFUNCTION("CONCATENATE(REGEXREPLACE(TO_TEXT( C7),""\."",""""),""_"",TO_TEXT(A7),D7)"),"20190107_007.jpg")</f>
        <v>20190107_007.jpg</v>
      </c>
    </row>
    <row r="8">
      <c r="A8" s="1">
        <v>8.0</v>
      </c>
      <c r="B8" s="2" t="s">
        <v>0</v>
      </c>
      <c r="C8" s="3">
        <v>43473.0</v>
      </c>
      <c r="D8" s="4" t="s">
        <v>1</v>
      </c>
      <c r="E8" s="2" t="str">
        <f>IFERROR(__xludf.DUMMYFUNCTION("CONCATENATE(B8,REGEXREPLACE(TO_TEXT( C8),""\."",""""),D8)"),"https://bhuvan-app3.nrsc.gov.in/isroeodatadownloadutility/nices_thumb/pblh/PBLH20190108.jpg")</f>
        <v>https://bhuvan-app3.nrsc.gov.in/isroeodatadownloadutility/nices_thumb/pblh/PBLH20190108.jpg</v>
      </c>
      <c r="F8" s="5" t="str">
        <f>IFERROR(__xludf.DUMMYFUNCTION("CONCATENATE(REGEXREPLACE(TO_TEXT( C8),""\."",""""),""_"",TO_TEXT(A8),D8)"),"20190108_008.jpg")</f>
        <v>20190108_008.jpg</v>
      </c>
    </row>
    <row r="9">
      <c r="A9" s="1">
        <v>9.0</v>
      </c>
      <c r="B9" s="2" t="s">
        <v>0</v>
      </c>
      <c r="C9" s="3">
        <v>43474.0</v>
      </c>
      <c r="D9" s="4" t="s">
        <v>1</v>
      </c>
      <c r="E9" s="2" t="str">
        <f>IFERROR(__xludf.DUMMYFUNCTION("CONCATENATE(B9,REGEXREPLACE(TO_TEXT( C9),""\."",""""),D9)"),"https://bhuvan-app3.nrsc.gov.in/isroeodatadownloadutility/nices_thumb/pblh/PBLH20190109.jpg")</f>
        <v>https://bhuvan-app3.nrsc.gov.in/isroeodatadownloadutility/nices_thumb/pblh/PBLH20190109.jpg</v>
      </c>
      <c r="F9" s="5" t="str">
        <f>IFERROR(__xludf.DUMMYFUNCTION("CONCATENATE(REGEXREPLACE(TO_TEXT( C9),""\."",""""),""_"",TO_TEXT(A9),D9)"),"20190109_009.jpg")</f>
        <v>20190109_009.jpg</v>
      </c>
    </row>
    <row r="10">
      <c r="A10" s="1">
        <v>10.0</v>
      </c>
      <c r="B10" s="2" t="s">
        <v>0</v>
      </c>
      <c r="C10" s="3">
        <v>43475.0</v>
      </c>
      <c r="D10" s="4" t="s">
        <v>1</v>
      </c>
      <c r="E10" s="2" t="str">
        <f>IFERROR(__xludf.DUMMYFUNCTION("CONCATENATE(B10,REGEXREPLACE(TO_TEXT( C10),""\."",""""),D10)"),"https://bhuvan-app3.nrsc.gov.in/isroeodatadownloadutility/nices_thumb/pblh/PBLH20190110.jpg")</f>
        <v>https://bhuvan-app3.nrsc.gov.in/isroeodatadownloadutility/nices_thumb/pblh/PBLH20190110.jpg</v>
      </c>
      <c r="F10" s="5" t="str">
        <f>IFERROR(__xludf.DUMMYFUNCTION("CONCATENATE(REGEXREPLACE(TO_TEXT( C10),""\."",""""),""_"",TO_TEXT(A10),D10)"),"20190110_010.jpg")</f>
        <v>20190110_010.jpg</v>
      </c>
    </row>
    <row r="11">
      <c r="A11" s="1">
        <v>11.0</v>
      </c>
      <c r="B11" s="2" t="s">
        <v>0</v>
      </c>
      <c r="C11" s="3">
        <v>43476.0</v>
      </c>
      <c r="D11" s="4" t="s">
        <v>1</v>
      </c>
      <c r="E11" s="2" t="str">
        <f>IFERROR(__xludf.DUMMYFUNCTION("CONCATENATE(B11,REGEXREPLACE(TO_TEXT( C11),""\."",""""),D11)"),"https://bhuvan-app3.nrsc.gov.in/isroeodatadownloadutility/nices_thumb/pblh/PBLH20190111.jpg")</f>
        <v>https://bhuvan-app3.nrsc.gov.in/isroeodatadownloadutility/nices_thumb/pblh/PBLH20190111.jpg</v>
      </c>
      <c r="F11" s="5" t="str">
        <f>IFERROR(__xludf.DUMMYFUNCTION("CONCATENATE(REGEXREPLACE(TO_TEXT( C11),""\."",""""),""_"",TO_TEXT(A11),D11)"),"20190111_011.jpg")</f>
        <v>20190111_011.jpg</v>
      </c>
    </row>
    <row r="12">
      <c r="A12" s="1">
        <v>12.0</v>
      </c>
      <c r="B12" s="2" t="s">
        <v>0</v>
      </c>
      <c r="C12" s="3">
        <v>43477.0</v>
      </c>
      <c r="D12" s="4" t="s">
        <v>1</v>
      </c>
      <c r="E12" s="2" t="str">
        <f>IFERROR(__xludf.DUMMYFUNCTION("CONCATENATE(B12,REGEXREPLACE(TO_TEXT( C12),""\."",""""),D12)"),"https://bhuvan-app3.nrsc.gov.in/isroeodatadownloadutility/nices_thumb/pblh/PBLH20190112.jpg")</f>
        <v>https://bhuvan-app3.nrsc.gov.in/isroeodatadownloadutility/nices_thumb/pblh/PBLH20190112.jpg</v>
      </c>
      <c r="F12" s="5" t="str">
        <f>IFERROR(__xludf.DUMMYFUNCTION("CONCATENATE(REGEXREPLACE(TO_TEXT( C12),""\."",""""),""_"",TO_TEXT(A12),D12)"),"20190112_012.jpg")</f>
        <v>20190112_012.jpg</v>
      </c>
    </row>
    <row r="13">
      <c r="A13" s="1">
        <v>13.0</v>
      </c>
      <c r="B13" s="2" t="s">
        <v>0</v>
      </c>
      <c r="C13" s="3">
        <v>43478.0</v>
      </c>
      <c r="D13" s="4" t="s">
        <v>1</v>
      </c>
      <c r="E13" s="2" t="str">
        <f>IFERROR(__xludf.DUMMYFUNCTION("CONCATENATE(B13,REGEXREPLACE(TO_TEXT( C13),""\."",""""),D13)"),"https://bhuvan-app3.nrsc.gov.in/isroeodatadownloadutility/nices_thumb/pblh/PBLH20190113.jpg")</f>
        <v>https://bhuvan-app3.nrsc.gov.in/isroeodatadownloadutility/nices_thumb/pblh/PBLH20190113.jpg</v>
      </c>
      <c r="F13" s="5" t="str">
        <f>IFERROR(__xludf.DUMMYFUNCTION("CONCATENATE(REGEXREPLACE(TO_TEXT( C13),""\."",""""),""_"",TO_TEXT(A13),D13)"),"20190113_013.jpg")</f>
        <v>20190113_013.jpg</v>
      </c>
    </row>
    <row r="14">
      <c r="A14" s="1">
        <v>14.0</v>
      </c>
      <c r="B14" s="2" t="s">
        <v>0</v>
      </c>
      <c r="C14" s="3">
        <v>43479.0</v>
      </c>
      <c r="D14" s="4" t="s">
        <v>1</v>
      </c>
      <c r="E14" s="2" t="str">
        <f>IFERROR(__xludf.DUMMYFUNCTION("CONCATENATE(B14,REGEXREPLACE(TO_TEXT( C14),""\."",""""),D14)"),"https://bhuvan-app3.nrsc.gov.in/isroeodatadownloadutility/nices_thumb/pblh/PBLH20190114.jpg")</f>
        <v>https://bhuvan-app3.nrsc.gov.in/isroeodatadownloadutility/nices_thumb/pblh/PBLH20190114.jpg</v>
      </c>
      <c r="F14" s="5" t="str">
        <f>IFERROR(__xludf.DUMMYFUNCTION("CONCATENATE(REGEXREPLACE(TO_TEXT( C14),""\."",""""),""_"",TO_TEXT(A14),D14)"),"20190114_014.jpg")</f>
        <v>20190114_014.jpg</v>
      </c>
    </row>
    <row r="15">
      <c r="A15" s="1">
        <v>15.0</v>
      </c>
      <c r="B15" s="2" t="s">
        <v>0</v>
      </c>
      <c r="C15" s="3">
        <v>43480.0</v>
      </c>
      <c r="D15" s="4" t="s">
        <v>1</v>
      </c>
      <c r="E15" s="2" t="str">
        <f>IFERROR(__xludf.DUMMYFUNCTION("CONCATENATE(B15,REGEXREPLACE(TO_TEXT( C15),""\."",""""),D15)"),"https://bhuvan-app3.nrsc.gov.in/isroeodatadownloadutility/nices_thumb/pblh/PBLH20190115.jpg")</f>
        <v>https://bhuvan-app3.nrsc.gov.in/isroeodatadownloadutility/nices_thumb/pblh/PBLH20190115.jpg</v>
      </c>
      <c r="F15" s="5" t="str">
        <f>IFERROR(__xludf.DUMMYFUNCTION("CONCATENATE(REGEXREPLACE(TO_TEXT( C15),""\."",""""),""_"",TO_TEXT(A15),D15)"),"20190115_015.jpg")</f>
        <v>20190115_015.jpg</v>
      </c>
    </row>
    <row r="16">
      <c r="A16" s="1">
        <v>16.0</v>
      </c>
      <c r="B16" s="2" t="s">
        <v>0</v>
      </c>
      <c r="C16" s="3">
        <v>43481.0</v>
      </c>
      <c r="D16" s="4" t="s">
        <v>1</v>
      </c>
      <c r="E16" s="2" t="str">
        <f>IFERROR(__xludf.DUMMYFUNCTION("CONCATENATE(B16,REGEXREPLACE(TO_TEXT( C16),""\."",""""),D16)"),"https://bhuvan-app3.nrsc.gov.in/isroeodatadownloadutility/nices_thumb/pblh/PBLH20190116.jpg")</f>
        <v>https://bhuvan-app3.nrsc.gov.in/isroeodatadownloadutility/nices_thumb/pblh/PBLH20190116.jpg</v>
      </c>
      <c r="F16" s="5" t="str">
        <f>IFERROR(__xludf.DUMMYFUNCTION("CONCATENATE(REGEXREPLACE(TO_TEXT( C16),""\."",""""),""_"",TO_TEXT(A16),D16)"),"20190116_016.jpg")</f>
        <v>20190116_016.jpg</v>
      </c>
    </row>
    <row r="17">
      <c r="A17" s="1">
        <v>17.0</v>
      </c>
      <c r="B17" s="2" t="s">
        <v>0</v>
      </c>
      <c r="C17" s="3">
        <v>43482.0</v>
      </c>
      <c r="D17" s="4" t="s">
        <v>1</v>
      </c>
      <c r="E17" s="2" t="str">
        <f>IFERROR(__xludf.DUMMYFUNCTION("CONCATENATE(B17,REGEXREPLACE(TO_TEXT( C17),""\."",""""),D17)"),"https://bhuvan-app3.nrsc.gov.in/isroeodatadownloadutility/nices_thumb/pblh/PBLH20190117.jpg")</f>
        <v>https://bhuvan-app3.nrsc.gov.in/isroeodatadownloadutility/nices_thumb/pblh/PBLH20190117.jpg</v>
      </c>
      <c r="F17" s="5" t="str">
        <f>IFERROR(__xludf.DUMMYFUNCTION("CONCATENATE(REGEXREPLACE(TO_TEXT( C17),""\."",""""),""_"",TO_TEXT(A17),D17)"),"20190117_017.jpg")</f>
        <v>20190117_017.jpg</v>
      </c>
    </row>
    <row r="18">
      <c r="A18" s="1">
        <v>18.0</v>
      </c>
      <c r="B18" s="2" t="s">
        <v>0</v>
      </c>
      <c r="C18" s="3">
        <v>43483.0</v>
      </c>
      <c r="D18" s="4" t="s">
        <v>1</v>
      </c>
      <c r="E18" s="2" t="str">
        <f>IFERROR(__xludf.DUMMYFUNCTION("CONCATENATE(B18,REGEXREPLACE(TO_TEXT( C18),""\."",""""),D18)"),"https://bhuvan-app3.nrsc.gov.in/isroeodatadownloadutility/nices_thumb/pblh/PBLH20190118.jpg")</f>
        <v>https://bhuvan-app3.nrsc.gov.in/isroeodatadownloadutility/nices_thumb/pblh/PBLH20190118.jpg</v>
      </c>
      <c r="F18" s="5" t="str">
        <f>IFERROR(__xludf.DUMMYFUNCTION("CONCATENATE(REGEXREPLACE(TO_TEXT( C18),""\."",""""),""_"",TO_TEXT(A18),D18)"),"20190118_018.jpg")</f>
        <v>20190118_018.jpg</v>
      </c>
    </row>
    <row r="19">
      <c r="A19" s="1">
        <v>19.0</v>
      </c>
      <c r="B19" s="2" t="s">
        <v>0</v>
      </c>
      <c r="C19" s="3">
        <v>43484.0</v>
      </c>
      <c r="D19" s="4" t="s">
        <v>1</v>
      </c>
      <c r="E19" s="2" t="str">
        <f>IFERROR(__xludf.DUMMYFUNCTION("CONCATENATE(B19,REGEXREPLACE(TO_TEXT( C19),""\."",""""),D19)"),"https://bhuvan-app3.nrsc.gov.in/isroeodatadownloadutility/nices_thumb/pblh/PBLH20190119.jpg")</f>
        <v>https://bhuvan-app3.nrsc.gov.in/isroeodatadownloadutility/nices_thumb/pblh/PBLH20190119.jpg</v>
      </c>
      <c r="F19" s="5" t="str">
        <f>IFERROR(__xludf.DUMMYFUNCTION("CONCATENATE(REGEXREPLACE(TO_TEXT( C19),""\."",""""),""_"",TO_TEXT(A19),D19)"),"20190119_019.jpg")</f>
        <v>20190119_019.jpg</v>
      </c>
    </row>
    <row r="20">
      <c r="A20" s="1">
        <v>20.0</v>
      </c>
      <c r="B20" s="2" t="s">
        <v>0</v>
      </c>
      <c r="C20" s="3">
        <v>43485.0</v>
      </c>
      <c r="D20" s="4" t="s">
        <v>1</v>
      </c>
      <c r="E20" s="2" t="str">
        <f>IFERROR(__xludf.DUMMYFUNCTION("CONCATENATE(B20,REGEXREPLACE(TO_TEXT( C20),""\."",""""),D20)"),"https://bhuvan-app3.nrsc.gov.in/isroeodatadownloadutility/nices_thumb/pblh/PBLH20190120.jpg")</f>
        <v>https://bhuvan-app3.nrsc.gov.in/isroeodatadownloadutility/nices_thumb/pblh/PBLH20190120.jpg</v>
      </c>
      <c r="F20" s="5" t="str">
        <f>IFERROR(__xludf.DUMMYFUNCTION("CONCATENATE(REGEXREPLACE(TO_TEXT( C20),""\."",""""),""_"",TO_TEXT(A20),D20)"),"20190120_020.jpg")</f>
        <v>20190120_020.jpg</v>
      </c>
    </row>
    <row r="21">
      <c r="A21" s="1">
        <v>21.0</v>
      </c>
      <c r="B21" s="2" t="s">
        <v>0</v>
      </c>
      <c r="C21" s="3">
        <v>43486.0</v>
      </c>
      <c r="D21" s="4" t="s">
        <v>1</v>
      </c>
      <c r="E21" s="2" t="str">
        <f>IFERROR(__xludf.DUMMYFUNCTION("CONCATENATE(B21,REGEXREPLACE(TO_TEXT( C21),""\."",""""),D21)"),"https://bhuvan-app3.nrsc.gov.in/isroeodatadownloadutility/nices_thumb/pblh/PBLH20190121.jpg")</f>
        <v>https://bhuvan-app3.nrsc.gov.in/isroeodatadownloadutility/nices_thumb/pblh/PBLH20190121.jpg</v>
      </c>
      <c r="F21" s="5" t="str">
        <f>IFERROR(__xludf.DUMMYFUNCTION("CONCATENATE(REGEXREPLACE(TO_TEXT( C21),""\."",""""),""_"",TO_TEXT(A21),D21)"),"20190121_021.jpg")</f>
        <v>20190121_021.jpg</v>
      </c>
    </row>
    <row r="22">
      <c r="A22" s="1">
        <v>22.0</v>
      </c>
      <c r="B22" s="2" t="s">
        <v>0</v>
      </c>
      <c r="C22" s="3">
        <v>43487.0</v>
      </c>
      <c r="D22" s="4" t="s">
        <v>1</v>
      </c>
      <c r="E22" s="2" t="str">
        <f>IFERROR(__xludf.DUMMYFUNCTION("CONCATENATE(B22,REGEXREPLACE(TO_TEXT( C22),""\."",""""),D22)"),"https://bhuvan-app3.nrsc.gov.in/isroeodatadownloadutility/nices_thumb/pblh/PBLH20190122.jpg")</f>
        <v>https://bhuvan-app3.nrsc.gov.in/isroeodatadownloadutility/nices_thumb/pblh/PBLH20190122.jpg</v>
      </c>
      <c r="F22" s="5" t="str">
        <f>IFERROR(__xludf.DUMMYFUNCTION("CONCATENATE(REGEXREPLACE(TO_TEXT( C22),""\."",""""),""_"",TO_TEXT(A22),D22)"),"20190122_022.jpg")</f>
        <v>20190122_022.jpg</v>
      </c>
    </row>
    <row r="23">
      <c r="A23" s="1">
        <v>23.0</v>
      </c>
      <c r="B23" s="2" t="s">
        <v>0</v>
      </c>
      <c r="C23" s="3">
        <v>43488.0</v>
      </c>
      <c r="D23" s="4" t="s">
        <v>1</v>
      </c>
      <c r="E23" s="2" t="str">
        <f>IFERROR(__xludf.DUMMYFUNCTION("CONCATENATE(B23,REGEXREPLACE(TO_TEXT( C23),""\."",""""),D23)"),"https://bhuvan-app3.nrsc.gov.in/isroeodatadownloadutility/nices_thumb/pblh/PBLH20190123.jpg")</f>
        <v>https://bhuvan-app3.nrsc.gov.in/isroeodatadownloadutility/nices_thumb/pblh/PBLH20190123.jpg</v>
      </c>
      <c r="F23" s="5" t="str">
        <f>IFERROR(__xludf.DUMMYFUNCTION("CONCATENATE(REGEXREPLACE(TO_TEXT( C23),""\."",""""),""_"",TO_TEXT(A23),D23)"),"20190123_023.jpg")</f>
        <v>20190123_023.jpg</v>
      </c>
    </row>
    <row r="24">
      <c r="A24" s="1">
        <v>24.0</v>
      </c>
      <c r="B24" s="2" t="s">
        <v>0</v>
      </c>
      <c r="C24" s="3">
        <v>43489.0</v>
      </c>
      <c r="D24" s="4" t="s">
        <v>1</v>
      </c>
      <c r="E24" s="2" t="str">
        <f>IFERROR(__xludf.DUMMYFUNCTION("CONCATENATE(B24,REGEXREPLACE(TO_TEXT( C24),""\."",""""),D24)"),"https://bhuvan-app3.nrsc.gov.in/isroeodatadownloadutility/nices_thumb/pblh/PBLH20190124.jpg")</f>
        <v>https://bhuvan-app3.nrsc.gov.in/isroeodatadownloadutility/nices_thumb/pblh/PBLH20190124.jpg</v>
      </c>
      <c r="F24" s="5" t="str">
        <f>IFERROR(__xludf.DUMMYFUNCTION("CONCATENATE(REGEXREPLACE(TO_TEXT( C24),""\."",""""),""_"",TO_TEXT(A24),D24)"),"20190124_024.jpg")</f>
        <v>20190124_024.jpg</v>
      </c>
    </row>
    <row r="25">
      <c r="A25" s="1">
        <v>25.0</v>
      </c>
      <c r="B25" s="2" t="s">
        <v>0</v>
      </c>
      <c r="C25" s="3">
        <v>43490.0</v>
      </c>
      <c r="D25" s="4" t="s">
        <v>1</v>
      </c>
      <c r="E25" s="2" t="str">
        <f>IFERROR(__xludf.DUMMYFUNCTION("CONCATENATE(B25,REGEXREPLACE(TO_TEXT( C25),""\."",""""),D25)"),"https://bhuvan-app3.nrsc.gov.in/isroeodatadownloadutility/nices_thumb/pblh/PBLH20190125.jpg")</f>
        <v>https://bhuvan-app3.nrsc.gov.in/isroeodatadownloadutility/nices_thumb/pblh/PBLH20190125.jpg</v>
      </c>
      <c r="F25" s="5" t="str">
        <f>IFERROR(__xludf.DUMMYFUNCTION("CONCATENATE(REGEXREPLACE(TO_TEXT( C25),""\."",""""),""_"",TO_TEXT(A25),D25)"),"20190125_025.jpg")</f>
        <v>20190125_025.jpg</v>
      </c>
    </row>
    <row r="26">
      <c r="A26" s="1">
        <v>26.0</v>
      </c>
      <c r="B26" s="2" t="s">
        <v>0</v>
      </c>
      <c r="C26" s="3">
        <v>43491.0</v>
      </c>
      <c r="D26" s="4" t="s">
        <v>1</v>
      </c>
      <c r="E26" s="2" t="str">
        <f>IFERROR(__xludf.DUMMYFUNCTION("CONCATENATE(B26,REGEXREPLACE(TO_TEXT( C26),""\."",""""),D26)"),"https://bhuvan-app3.nrsc.gov.in/isroeodatadownloadutility/nices_thumb/pblh/PBLH20190126.jpg")</f>
        <v>https://bhuvan-app3.nrsc.gov.in/isroeodatadownloadutility/nices_thumb/pblh/PBLH20190126.jpg</v>
      </c>
      <c r="F26" s="5" t="str">
        <f>IFERROR(__xludf.DUMMYFUNCTION("CONCATENATE(REGEXREPLACE(TO_TEXT( C26),""\."",""""),""_"",TO_TEXT(A26),D26)"),"20190126_026.jpg")</f>
        <v>20190126_026.jpg</v>
      </c>
    </row>
    <row r="27">
      <c r="A27" s="1">
        <v>27.0</v>
      </c>
      <c r="B27" s="2" t="s">
        <v>0</v>
      </c>
      <c r="C27" s="3">
        <v>43492.0</v>
      </c>
      <c r="D27" s="4" t="s">
        <v>1</v>
      </c>
      <c r="E27" s="2" t="str">
        <f>IFERROR(__xludf.DUMMYFUNCTION("CONCATENATE(B27,REGEXREPLACE(TO_TEXT( C27),""\."",""""),D27)"),"https://bhuvan-app3.nrsc.gov.in/isroeodatadownloadutility/nices_thumb/pblh/PBLH20190127.jpg")</f>
        <v>https://bhuvan-app3.nrsc.gov.in/isroeodatadownloadutility/nices_thumb/pblh/PBLH20190127.jpg</v>
      </c>
      <c r="F27" s="5" t="str">
        <f>IFERROR(__xludf.DUMMYFUNCTION("CONCATENATE(REGEXREPLACE(TO_TEXT( C27),""\."",""""),""_"",TO_TEXT(A27),D27)"),"20190127_027.jpg")</f>
        <v>20190127_027.jpg</v>
      </c>
    </row>
    <row r="28">
      <c r="A28" s="1">
        <v>28.0</v>
      </c>
      <c r="B28" s="2" t="s">
        <v>0</v>
      </c>
      <c r="C28" s="3">
        <v>43493.0</v>
      </c>
      <c r="D28" s="4" t="s">
        <v>1</v>
      </c>
      <c r="E28" s="2" t="str">
        <f>IFERROR(__xludf.DUMMYFUNCTION("CONCATENATE(B28,REGEXREPLACE(TO_TEXT( C28),""\."",""""),D28)"),"https://bhuvan-app3.nrsc.gov.in/isroeodatadownloadutility/nices_thumb/pblh/PBLH20190128.jpg")</f>
        <v>https://bhuvan-app3.nrsc.gov.in/isroeodatadownloadutility/nices_thumb/pblh/PBLH20190128.jpg</v>
      </c>
      <c r="F28" s="5" t="str">
        <f>IFERROR(__xludf.DUMMYFUNCTION("CONCATENATE(REGEXREPLACE(TO_TEXT( C28),""\."",""""),""_"",TO_TEXT(A28),D28)"),"20190128_028.jpg")</f>
        <v>20190128_028.jpg</v>
      </c>
    </row>
    <row r="29">
      <c r="A29" s="1">
        <v>29.0</v>
      </c>
      <c r="B29" s="2" t="s">
        <v>0</v>
      </c>
      <c r="C29" s="3">
        <v>43494.0</v>
      </c>
      <c r="D29" s="4" t="s">
        <v>1</v>
      </c>
      <c r="E29" s="2" t="str">
        <f>IFERROR(__xludf.DUMMYFUNCTION("CONCATENATE(B29,REGEXREPLACE(TO_TEXT( C29),""\."",""""),D29)"),"https://bhuvan-app3.nrsc.gov.in/isroeodatadownloadutility/nices_thumb/pblh/PBLH20190129.jpg")</f>
        <v>https://bhuvan-app3.nrsc.gov.in/isroeodatadownloadutility/nices_thumb/pblh/PBLH20190129.jpg</v>
      </c>
      <c r="F29" s="5" t="str">
        <f>IFERROR(__xludf.DUMMYFUNCTION("CONCATENATE(REGEXREPLACE(TO_TEXT( C29),""\."",""""),""_"",TO_TEXT(A29),D29)"),"20190129_029.jpg")</f>
        <v>20190129_029.jpg</v>
      </c>
    </row>
    <row r="30">
      <c r="A30" s="1">
        <v>30.0</v>
      </c>
      <c r="B30" s="2" t="s">
        <v>0</v>
      </c>
      <c r="C30" s="3">
        <v>43495.0</v>
      </c>
      <c r="D30" s="4" t="s">
        <v>1</v>
      </c>
      <c r="E30" s="2" t="str">
        <f>IFERROR(__xludf.DUMMYFUNCTION("CONCATENATE(B30,REGEXREPLACE(TO_TEXT( C30),""\."",""""),D30)"),"https://bhuvan-app3.nrsc.gov.in/isroeodatadownloadutility/nices_thumb/pblh/PBLH20190130.jpg")</f>
        <v>https://bhuvan-app3.nrsc.gov.in/isroeodatadownloadutility/nices_thumb/pblh/PBLH20190130.jpg</v>
      </c>
      <c r="F30" s="5" t="str">
        <f>IFERROR(__xludf.DUMMYFUNCTION("CONCATENATE(REGEXREPLACE(TO_TEXT( C30),""\."",""""),""_"",TO_TEXT(A30),D30)"),"20190130_030.jpg")</f>
        <v>20190130_030.jpg</v>
      </c>
    </row>
    <row r="31">
      <c r="A31" s="1">
        <v>31.0</v>
      </c>
      <c r="B31" s="2" t="s">
        <v>0</v>
      </c>
      <c r="C31" s="3">
        <v>43496.0</v>
      </c>
      <c r="D31" s="4" t="s">
        <v>1</v>
      </c>
      <c r="E31" s="2" t="str">
        <f>IFERROR(__xludf.DUMMYFUNCTION("CONCATENATE(B31,REGEXREPLACE(TO_TEXT( C31),""\."",""""),D31)"),"https://bhuvan-app3.nrsc.gov.in/isroeodatadownloadutility/nices_thumb/pblh/PBLH20190131.jpg")</f>
        <v>https://bhuvan-app3.nrsc.gov.in/isroeodatadownloadutility/nices_thumb/pblh/PBLH20190131.jpg</v>
      </c>
      <c r="F31" s="5" t="str">
        <f>IFERROR(__xludf.DUMMYFUNCTION("CONCATENATE(REGEXREPLACE(TO_TEXT( C31),""\."",""""),""_"",TO_TEXT(A31),D31)"),"20190131_031.jpg")</f>
        <v>20190131_031.jpg</v>
      </c>
    </row>
    <row r="32">
      <c r="A32" s="1">
        <v>32.0</v>
      </c>
      <c r="B32" s="2" t="s">
        <v>0</v>
      </c>
      <c r="C32" s="3">
        <v>43497.0</v>
      </c>
      <c r="D32" s="4" t="s">
        <v>1</v>
      </c>
      <c r="E32" s="2" t="str">
        <f>IFERROR(__xludf.DUMMYFUNCTION("CONCATENATE(B32,REGEXREPLACE(TO_TEXT( C32),""\."",""""),D32)"),"https://bhuvan-app3.nrsc.gov.in/isroeodatadownloadutility/nices_thumb/pblh/PBLH20190201.jpg")</f>
        <v>https://bhuvan-app3.nrsc.gov.in/isroeodatadownloadutility/nices_thumb/pblh/PBLH20190201.jpg</v>
      </c>
      <c r="F32" s="5" t="str">
        <f>IFERROR(__xludf.DUMMYFUNCTION("CONCATENATE(REGEXREPLACE(TO_TEXT( C32),""\."",""""),""_"",TO_TEXT(A32),D32)"),"20190201_032.jpg")</f>
        <v>20190201_032.jpg</v>
      </c>
    </row>
    <row r="33">
      <c r="A33" s="1">
        <v>33.0</v>
      </c>
      <c r="B33" s="2" t="s">
        <v>0</v>
      </c>
      <c r="C33" s="3">
        <v>43498.0</v>
      </c>
      <c r="D33" s="4" t="s">
        <v>1</v>
      </c>
      <c r="E33" s="2" t="str">
        <f>IFERROR(__xludf.DUMMYFUNCTION("CONCATENATE(B33,REGEXREPLACE(TO_TEXT( C33),""\."",""""),D33)"),"https://bhuvan-app3.nrsc.gov.in/isroeodatadownloadutility/nices_thumb/pblh/PBLH20190202.jpg")</f>
        <v>https://bhuvan-app3.nrsc.gov.in/isroeodatadownloadutility/nices_thumb/pblh/PBLH20190202.jpg</v>
      </c>
      <c r="F33" s="5" t="str">
        <f>IFERROR(__xludf.DUMMYFUNCTION("CONCATENATE(REGEXREPLACE(TO_TEXT( C33),""\."",""""),""_"",TO_TEXT(A33),D33)"),"20190202_033.jpg")</f>
        <v>20190202_033.jpg</v>
      </c>
    </row>
    <row r="34">
      <c r="A34" s="1">
        <v>34.0</v>
      </c>
      <c r="B34" s="2" t="s">
        <v>0</v>
      </c>
      <c r="C34" s="3">
        <v>43499.0</v>
      </c>
      <c r="D34" s="4" t="s">
        <v>1</v>
      </c>
      <c r="E34" s="2" t="str">
        <f>IFERROR(__xludf.DUMMYFUNCTION("CONCATENATE(B34,REGEXREPLACE(TO_TEXT( C34),""\."",""""),D34)"),"https://bhuvan-app3.nrsc.gov.in/isroeodatadownloadutility/nices_thumb/pblh/PBLH20190203.jpg")</f>
        <v>https://bhuvan-app3.nrsc.gov.in/isroeodatadownloadutility/nices_thumb/pblh/PBLH20190203.jpg</v>
      </c>
      <c r="F34" s="5" t="str">
        <f>IFERROR(__xludf.DUMMYFUNCTION("CONCATENATE(REGEXREPLACE(TO_TEXT( C34),""\."",""""),""_"",TO_TEXT(A34),D34)"),"20190203_034.jpg")</f>
        <v>20190203_034.jpg</v>
      </c>
    </row>
    <row r="35">
      <c r="A35" s="1">
        <v>35.0</v>
      </c>
      <c r="B35" s="2" t="s">
        <v>0</v>
      </c>
      <c r="C35" s="3">
        <v>43500.0</v>
      </c>
      <c r="D35" s="4" t="s">
        <v>1</v>
      </c>
      <c r="E35" s="2" t="str">
        <f>IFERROR(__xludf.DUMMYFUNCTION("CONCATENATE(B35,REGEXREPLACE(TO_TEXT( C35),""\."",""""),D35)"),"https://bhuvan-app3.nrsc.gov.in/isroeodatadownloadutility/nices_thumb/pblh/PBLH20190204.jpg")</f>
        <v>https://bhuvan-app3.nrsc.gov.in/isroeodatadownloadutility/nices_thumb/pblh/PBLH20190204.jpg</v>
      </c>
      <c r="F35" s="5" t="str">
        <f>IFERROR(__xludf.DUMMYFUNCTION("CONCATENATE(REGEXREPLACE(TO_TEXT( C35),""\."",""""),""_"",TO_TEXT(A35),D35)"),"20190204_035.jpg")</f>
        <v>20190204_035.jpg</v>
      </c>
    </row>
    <row r="36">
      <c r="A36" s="1">
        <v>36.0</v>
      </c>
      <c r="B36" s="2" t="s">
        <v>0</v>
      </c>
      <c r="C36" s="3">
        <v>43501.0</v>
      </c>
      <c r="D36" s="4" t="s">
        <v>1</v>
      </c>
      <c r="E36" s="2" t="str">
        <f>IFERROR(__xludf.DUMMYFUNCTION("CONCATENATE(B36,REGEXREPLACE(TO_TEXT( C36),""\."",""""),D36)"),"https://bhuvan-app3.nrsc.gov.in/isroeodatadownloadutility/nices_thumb/pblh/PBLH20190205.jpg")</f>
        <v>https://bhuvan-app3.nrsc.gov.in/isroeodatadownloadutility/nices_thumb/pblh/PBLH20190205.jpg</v>
      </c>
      <c r="F36" s="5" t="str">
        <f>IFERROR(__xludf.DUMMYFUNCTION("CONCATENATE(REGEXREPLACE(TO_TEXT( C36),""\."",""""),""_"",TO_TEXT(A36),D36)"),"20190205_036.jpg")</f>
        <v>20190205_036.jpg</v>
      </c>
    </row>
    <row r="37">
      <c r="A37" s="1">
        <v>37.0</v>
      </c>
      <c r="B37" s="2" t="s">
        <v>0</v>
      </c>
      <c r="C37" s="3">
        <v>43502.0</v>
      </c>
      <c r="D37" s="4" t="s">
        <v>1</v>
      </c>
      <c r="E37" s="2" t="str">
        <f>IFERROR(__xludf.DUMMYFUNCTION("CONCATENATE(B37,REGEXREPLACE(TO_TEXT( C37),""\."",""""),D37)"),"https://bhuvan-app3.nrsc.gov.in/isroeodatadownloadutility/nices_thumb/pblh/PBLH20190206.jpg")</f>
        <v>https://bhuvan-app3.nrsc.gov.in/isroeodatadownloadutility/nices_thumb/pblh/PBLH20190206.jpg</v>
      </c>
      <c r="F37" s="5" t="str">
        <f>IFERROR(__xludf.DUMMYFUNCTION("CONCATENATE(REGEXREPLACE(TO_TEXT( C37),""\."",""""),""_"",TO_TEXT(A37),D37)"),"20190206_037.jpg")</f>
        <v>20190206_037.jpg</v>
      </c>
    </row>
    <row r="38">
      <c r="A38" s="1">
        <v>38.0</v>
      </c>
      <c r="B38" s="2" t="s">
        <v>0</v>
      </c>
      <c r="C38" s="3">
        <v>43503.0</v>
      </c>
      <c r="D38" s="4" t="s">
        <v>1</v>
      </c>
      <c r="E38" s="2" t="str">
        <f>IFERROR(__xludf.DUMMYFUNCTION("CONCATENATE(B38,REGEXREPLACE(TO_TEXT( C38),""\."",""""),D38)"),"https://bhuvan-app3.nrsc.gov.in/isroeodatadownloadutility/nices_thumb/pblh/PBLH20190207.jpg")</f>
        <v>https://bhuvan-app3.nrsc.gov.in/isroeodatadownloadutility/nices_thumb/pblh/PBLH20190207.jpg</v>
      </c>
      <c r="F38" s="5" t="str">
        <f>IFERROR(__xludf.DUMMYFUNCTION("CONCATENATE(REGEXREPLACE(TO_TEXT( C38),""\."",""""),""_"",TO_TEXT(A38),D38)"),"20190207_038.jpg")</f>
        <v>20190207_038.jpg</v>
      </c>
    </row>
    <row r="39">
      <c r="A39" s="1">
        <v>39.0</v>
      </c>
      <c r="B39" s="2" t="s">
        <v>0</v>
      </c>
      <c r="C39" s="3">
        <v>43504.0</v>
      </c>
      <c r="D39" s="4" t="s">
        <v>1</v>
      </c>
      <c r="E39" s="2" t="str">
        <f>IFERROR(__xludf.DUMMYFUNCTION("CONCATENATE(B39,REGEXREPLACE(TO_TEXT( C39),""\."",""""),D39)"),"https://bhuvan-app3.nrsc.gov.in/isroeodatadownloadutility/nices_thumb/pblh/PBLH20190208.jpg")</f>
        <v>https://bhuvan-app3.nrsc.gov.in/isroeodatadownloadutility/nices_thumb/pblh/PBLH20190208.jpg</v>
      </c>
      <c r="F39" s="5" t="str">
        <f>IFERROR(__xludf.DUMMYFUNCTION("CONCATENATE(REGEXREPLACE(TO_TEXT( C39),""\."",""""),""_"",TO_TEXT(A39),D39)"),"20190208_039.jpg")</f>
        <v>20190208_039.jpg</v>
      </c>
    </row>
    <row r="40">
      <c r="A40" s="1">
        <v>40.0</v>
      </c>
      <c r="B40" s="2" t="s">
        <v>0</v>
      </c>
      <c r="C40" s="3">
        <v>43505.0</v>
      </c>
      <c r="D40" s="4" t="s">
        <v>1</v>
      </c>
      <c r="E40" s="2" t="str">
        <f>IFERROR(__xludf.DUMMYFUNCTION("CONCATENATE(B40,REGEXREPLACE(TO_TEXT( C40),""\."",""""),D40)"),"https://bhuvan-app3.nrsc.gov.in/isroeodatadownloadutility/nices_thumb/pblh/PBLH20190209.jpg")</f>
        <v>https://bhuvan-app3.nrsc.gov.in/isroeodatadownloadutility/nices_thumb/pblh/PBLH20190209.jpg</v>
      </c>
      <c r="F40" s="5" t="str">
        <f>IFERROR(__xludf.DUMMYFUNCTION("CONCATENATE(REGEXREPLACE(TO_TEXT( C40),""\."",""""),""_"",TO_TEXT(A40),D40)"),"20190209_040.jpg")</f>
        <v>20190209_040.jpg</v>
      </c>
    </row>
    <row r="41">
      <c r="A41" s="1">
        <v>41.0</v>
      </c>
      <c r="B41" s="2" t="s">
        <v>0</v>
      </c>
      <c r="C41" s="3">
        <v>43506.0</v>
      </c>
      <c r="D41" s="4" t="s">
        <v>1</v>
      </c>
      <c r="E41" s="2" t="str">
        <f>IFERROR(__xludf.DUMMYFUNCTION("CONCATENATE(B41,REGEXREPLACE(TO_TEXT( C41),""\."",""""),D41)"),"https://bhuvan-app3.nrsc.gov.in/isroeodatadownloadutility/nices_thumb/pblh/PBLH20190210.jpg")</f>
        <v>https://bhuvan-app3.nrsc.gov.in/isroeodatadownloadutility/nices_thumb/pblh/PBLH20190210.jpg</v>
      </c>
      <c r="F41" s="5" t="str">
        <f>IFERROR(__xludf.DUMMYFUNCTION("CONCATENATE(REGEXREPLACE(TO_TEXT( C41),""\."",""""),""_"",TO_TEXT(A41),D41)"),"20190210_041.jpg")</f>
        <v>20190210_041.jpg</v>
      </c>
    </row>
    <row r="42">
      <c r="A42" s="1">
        <v>42.0</v>
      </c>
      <c r="B42" s="2" t="s">
        <v>0</v>
      </c>
      <c r="C42" s="3">
        <v>43507.0</v>
      </c>
      <c r="D42" s="4" t="s">
        <v>1</v>
      </c>
      <c r="E42" s="2" t="str">
        <f>IFERROR(__xludf.DUMMYFUNCTION("CONCATENATE(B42,REGEXREPLACE(TO_TEXT( C42),""\."",""""),D42)"),"https://bhuvan-app3.nrsc.gov.in/isroeodatadownloadutility/nices_thumb/pblh/PBLH20190211.jpg")</f>
        <v>https://bhuvan-app3.nrsc.gov.in/isroeodatadownloadutility/nices_thumb/pblh/PBLH20190211.jpg</v>
      </c>
      <c r="F42" s="5" t="str">
        <f>IFERROR(__xludf.DUMMYFUNCTION("CONCATENATE(REGEXREPLACE(TO_TEXT( C42),""\."",""""),""_"",TO_TEXT(A42),D42)"),"20190211_042.jpg")</f>
        <v>20190211_042.jpg</v>
      </c>
    </row>
    <row r="43">
      <c r="A43" s="1">
        <v>43.0</v>
      </c>
      <c r="B43" s="2" t="s">
        <v>0</v>
      </c>
      <c r="C43" s="3">
        <v>43508.0</v>
      </c>
      <c r="D43" s="4" t="s">
        <v>1</v>
      </c>
      <c r="E43" s="2" t="str">
        <f>IFERROR(__xludf.DUMMYFUNCTION("CONCATENATE(B43,REGEXREPLACE(TO_TEXT( C43),""\."",""""),D43)"),"https://bhuvan-app3.nrsc.gov.in/isroeodatadownloadutility/nices_thumb/pblh/PBLH20190212.jpg")</f>
        <v>https://bhuvan-app3.nrsc.gov.in/isroeodatadownloadutility/nices_thumb/pblh/PBLH20190212.jpg</v>
      </c>
      <c r="F43" s="5" t="str">
        <f>IFERROR(__xludf.DUMMYFUNCTION("CONCATENATE(REGEXREPLACE(TO_TEXT( C43),""\."",""""),""_"",TO_TEXT(A43),D43)"),"20190212_043.jpg")</f>
        <v>20190212_043.jpg</v>
      </c>
    </row>
    <row r="44">
      <c r="A44" s="1">
        <v>44.0</v>
      </c>
      <c r="B44" s="2" t="s">
        <v>0</v>
      </c>
      <c r="C44" s="3">
        <v>43509.0</v>
      </c>
      <c r="D44" s="4" t="s">
        <v>1</v>
      </c>
      <c r="E44" s="2" t="str">
        <f>IFERROR(__xludf.DUMMYFUNCTION("CONCATENATE(B44,REGEXREPLACE(TO_TEXT( C44),""\."",""""),D44)"),"https://bhuvan-app3.nrsc.gov.in/isroeodatadownloadutility/nices_thumb/pblh/PBLH20190213.jpg")</f>
        <v>https://bhuvan-app3.nrsc.gov.in/isroeodatadownloadutility/nices_thumb/pblh/PBLH20190213.jpg</v>
      </c>
      <c r="F44" s="5" t="str">
        <f>IFERROR(__xludf.DUMMYFUNCTION("CONCATENATE(REGEXREPLACE(TO_TEXT( C44),""\."",""""),""_"",TO_TEXT(A44),D44)"),"20190213_044.jpg")</f>
        <v>20190213_044.jpg</v>
      </c>
    </row>
    <row r="45">
      <c r="A45" s="1">
        <v>45.0</v>
      </c>
      <c r="B45" s="2" t="s">
        <v>0</v>
      </c>
      <c r="C45" s="3">
        <v>43510.0</v>
      </c>
      <c r="D45" s="4" t="s">
        <v>1</v>
      </c>
      <c r="E45" s="2" t="str">
        <f>IFERROR(__xludf.DUMMYFUNCTION("CONCATENATE(B45,REGEXREPLACE(TO_TEXT( C45),""\."",""""),D45)"),"https://bhuvan-app3.nrsc.gov.in/isroeodatadownloadutility/nices_thumb/pblh/PBLH20190214.jpg")</f>
        <v>https://bhuvan-app3.nrsc.gov.in/isroeodatadownloadutility/nices_thumb/pblh/PBLH20190214.jpg</v>
      </c>
      <c r="F45" s="5" t="str">
        <f>IFERROR(__xludf.DUMMYFUNCTION("CONCATENATE(REGEXREPLACE(TO_TEXT( C45),""\."",""""),""_"",TO_TEXT(A45),D45)"),"20190214_045.jpg")</f>
        <v>20190214_045.jpg</v>
      </c>
    </row>
    <row r="46">
      <c r="A46" s="1">
        <v>46.0</v>
      </c>
      <c r="B46" s="2" t="s">
        <v>0</v>
      </c>
      <c r="C46" s="3">
        <v>43511.0</v>
      </c>
      <c r="D46" s="4" t="s">
        <v>1</v>
      </c>
      <c r="E46" s="2" t="str">
        <f>IFERROR(__xludf.DUMMYFUNCTION("CONCATENATE(B46,REGEXREPLACE(TO_TEXT( C46),""\."",""""),D46)"),"https://bhuvan-app3.nrsc.gov.in/isroeodatadownloadutility/nices_thumb/pblh/PBLH20190215.jpg")</f>
        <v>https://bhuvan-app3.nrsc.gov.in/isroeodatadownloadutility/nices_thumb/pblh/PBLH20190215.jpg</v>
      </c>
      <c r="F46" s="5" t="str">
        <f>IFERROR(__xludf.DUMMYFUNCTION("CONCATENATE(REGEXREPLACE(TO_TEXT( C46),""\."",""""),""_"",TO_TEXT(A46),D46)"),"20190215_046.jpg")</f>
        <v>20190215_046.jpg</v>
      </c>
    </row>
    <row r="47">
      <c r="A47" s="1">
        <v>47.0</v>
      </c>
      <c r="B47" s="2" t="s">
        <v>0</v>
      </c>
      <c r="C47" s="3">
        <v>43512.0</v>
      </c>
      <c r="D47" s="4" t="s">
        <v>1</v>
      </c>
      <c r="E47" s="2" t="str">
        <f>IFERROR(__xludf.DUMMYFUNCTION("CONCATENATE(B47,REGEXREPLACE(TO_TEXT( C47),""\."",""""),D47)"),"https://bhuvan-app3.nrsc.gov.in/isroeodatadownloadutility/nices_thumb/pblh/PBLH20190216.jpg")</f>
        <v>https://bhuvan-app3.nrsc.gov.in/isroeodatadownloadutility/nices_thumb/pblh/PBLH20190216.jpg</v>
      </c>
      <c r="F47" s="5" t="str">
        <f>IFERROR(__xludf.DUMMYFUNCTION("CONCATENATE(REGEXREPLACE(TO_TEXT( C47),""\."",""""),""_"",TO_TEXT(A47),D47)"),"20190216_047.jpg")</f>
        <v>20190216_047.jpg</v>
      </c>
    </row>
    <row r="48">
      <c r="A48" s="1">
        <v>48.0</v>
      </c>
      <c r="B48" s="2" t="s">
        <v>0</v>
      </c>
      <c r="C48" s="3">
        <v>43513.0</v>
      </c>
      <c r="D48" s="4" t="s">
        <v>1</v>
      </c>
      <c r="E48" s="2" t="str">
        <f>IFERROR(__xludf.DUMMYFUNCTION("CONCATENATE(B48,REGEXREPLACE(TO_TEXT( C48),""\."",""""),D48)"),"https://bhuvan-app3.nrsc.gov.in/isroeodatadownloadutility/nices_thumb/pblh/PBLH20190217.jpg")</f>
        <v>https://bhuvan-app3.nrsc.gov.in/isroeodatadownloadutility/nices_thumb/pblh/PBLH20190217.jpg</v>
      </c>
      <c r="F48" s="5" t="str">
        <f>IFERROR(__xludf.DUMMYFUNCTION("CONCATENATE(REGEXREPLACE(TO_TEXT( C48),""\."",""""),""_"",TO_TEXT(A48),D48)"),"20190217_048.jpg")</f>
        <v>20190217_048.jpg</v>
      </c>
    </row>
    <row r="49">
      <c r="A49" s="1">
        <v>49.0</v>
      </c>
      <c r="B49" s="2" t="s">
        <v>0</v>
      </c>
      <c r="C49" s="3">
        <v>43514.0</v>
      </c>
      <c r="D49" s="4" t="s">
        <v>1</v>
      </c>
      <c r="E49" s="2" t="str">
        <f>IFERROR(__xludf.DUMMYFUNCTION("CONCATENATE(B49,REGEXREPLACE(TO_TEXT( C49),""\."",""""),D49)"),"https://bhuvan-app3.nrsc.gov.in/isroeodatadownloadutility/nices_thumb/pblh/PBLH20190218.jpg")</f>
        <v>https://bhuvan-app3.nrsc.gov.in/isroeodatadownloadutility/nices_thumb/pblh/PBLH20190218.jpg</v>
      </c>
      <c r="F49" s="5" t="str">
        <f>IFERROR(__xludf.DUMMYFUNCTION("CONCATENATE(REGEXREPLACE(TO_TEXT( C49),""\."",""""),""_"",TO_TEXT(A49),D49)"),"20190218_049.jpg")</f>
        <v>20190218_049.jpg</v>
      </c>
    </row>
    <row r="50">
      <c r="A50" s="1">
        <v>50.0</v>
      </c>
      <c r="B50" s="2" t="s">
        <v>0</v>
      </c>
      <c r="C50" s="3">
        <v>43515.0</v>
      </c>
      <c r="D50" s="4" t="s">
        <v>1</v>
      </c>
      <c r="E50" s="2" t="str">
        <f>IFERROR(__xludf.DUMMYFUNCTION("CONCATENATE(B50,REGEXREPLACE(TO_TEXT( C50),""\."",""""),D50)"),"https://bhuvan-app3.nrsc.gov.in/isroeodatadownloadutility/nices_thumb/pblh/PBLH20190219.jpg")</f>
        <v>https://bhuvan-app3.nrsc.gov.in/isroeodatadownloadutility/nices_thumb/pblh/PBLH20190219.jpg</v>
      </c>
      <c r="F50" s="5" t="str">
        <f>IFERROR(__xludf.DUMMYFUNCTION("CONCATENATE(REGEXREPLACE(TO_TEXT( C50),""\."",""""),""_"",TO_TEXT(A50),D50)"),"20190219_050.jpg")</f>
        <v>20190219_050.jpg</v>
      </c>
    </row>
    <row r="51">
      <c r="A51" s="1">
        <v>51.0</v>
      </c>
      <c r="B51" s="2" t="s">
        <v>0</v>
      </c>
      <c r="C51" s="3">
        <v>43516.0</v>
      </c>
      <c r="D51" s="4" t="s">
        <v>1</v>
      </c>
      <c r="E51" s="2" t="str">
        <f>IFERROR(__xludf.DUMMYFUNCTION("CONCATENATE(B51,REGEXREPLACE(TO_TEXT( C51),""\."",""""),D51)"),"https://bhuvan-app3.nrsc.gov.in/isroeodatadownloadutility/nices_thumb/pblh/PBLH20190220.jpg")</f>
        <v>https://bhuvan-app3.nrsc.gov.in/isroeodatadownloadutility/nices_thumb/pblh/PBLH20190220.jpg</v>
      </c>
      <c r="F51" s="5" t="str">
        <f>IFERROR(__xludf.DUMMYFUNCTION("CONCATENATE(REGEXREPLACE(TO_TEXT( C51),""\."",""""),""_"",TO_TEXT(A51),D51)"),"20190220_051.jpg")</f>
        <v>20190220_051.jpg</v>
      </c>
    </row>
    <row r="52">
      <c r="A52" s="1">
        <v>52.0</v>
      </c>
      <c r="B52" s="2" t="s">
        <v>0</v>
      </c>
      <c r="C52" s="3">
        <v>43517.0</v>
      </c>
      <c r="D52" s="4" t="s">
        <v>1</v>
      </c>
      <c r="E52" s="2" t="str">
        <f>IFERROR(__xludf.DUMMYFUNCTION("CONCATENATE(B52,REGEXREPLACE(TO_TEXT( C52),""\."",""""),D52)"),"https://bhuvan-app3.nrsc.gov.in/isroeodatadownloadutility/nices_thumb/pblh/PBLH20190221.jpg")</f>
        <v>https://bhuvan-app3.nrsc.gov.in/isroeodatadownloadutility/nices_thumb/pblh/PBLH20190221.jpg</v>
      </c>
      <c r="F52" s="5" t="str">
        <f>IFERROR(__xludf.DUMMYFUNCTION("CONCATENATE(REGEXREPLACE(TO_TEXT( C52),""\."",""""),""_"",TO_TEXT(A52),D52)"),"20190221_052.jpg")</f>
        <v>20190221_052.jpg</v>
      </c>
    </row>
    <row r="53">
      <c r="A53" s="1">
        <v>53.0</v>
      </c>
      <c r="B53" s="2" t="s">
        <v>0</v>
      </c>
      <c r="C53" s="3">
        <v>43518.0</v>
      </c>
      <c r="D53" s="4" t="s">
        <v>1</v>
      </c>
      <c r="E53" s="2" t="str">
        <f>IFERROR(__xludf.DUMMYFUNCTION("CONCATENATE(B53,REGEXREPLACE(TO_TEXT( C53),""\."",""""),D53)"),"https://bhuvan-app3.nrsc.gov.in/isroeodatadownloadutility/nices_thumb/pblh/PBLH20190222.jpg")</f>
        <v>https://bhuvan-app3.nrsc.gov.in/isroeodatadownloadutility/nices_thumb/pblh/PBLH20190222.jpg</v>
      </c>
      <c r="F53" s="5" t="str">
        <f>IFERROR(__xludf.DUMMYFUNCTION("CONCATENATE(REGEXREPLACE(TO_TEXT( C53),""\."",""""),""_"",TO_TEXT(A53),D53)"),"20190222_053.jpg")</f>
        <v>20190222_053.jpg</v>
      </c>
    </row>
    <row r="54">
      <c r="A54" s="1">
        <v>54.0</v>
      </c>
      <c r="B54" s="2" t="s">
        <v>0</v>
      </c>
      <c r="C54" s="3">
        <v>43519.0</v>
      </c>
      <c r="D54" s="4" t="s">
        <v>1</v>
      </c>
      <c r="E54" s="2" t="str">
        <f>IFERROR(__xludf.DUMMYFUNCTION("CONCATENATE(B54,REGEXREPLACE(TO_TEXT( C54),""\."",""""),D54)"),"https://bhuvan-app3.nrsc.gov.in/isroeodatadownloadutility/nices_thumb/pblh/PBLH20190223.jpg")</f>
        <v>https://bhuvan-app3.nrsc.gov.in/isroeodatadownloadutility/nices_thumb/pblh/PBLH20190223.jpg</v>
      </c>
      <c r="F54" s="5" t="str">
        <f>IFERROR(__xludf.DUMMYFUNCTION("CONCATENATE(REGEXREPLACE(TO_TEXT( C54),""\."",""""),""_"",TO_TEXT(A54),D54)"),"20190223_054.jpg")</f>
        <v>20190223_054.jpg</v>
      </c>
    </row>
    <row r="55">
      <c r="A55" s="1">
        <v>55.0</v>
      </c>
      <c r="B55" s="2" t="s">
        <v>0</v>
      </c>
      <c r="C55" s="3">
        <v>43520.0</v>
      </c>
      <c r="D55" s="4" t="s">
        <v>1</v>
      </c>
      <c r="E55" s="2" t="str">
        <f>IFERROR(__xludf.DUMMYFUNCTION("CONCATENATE(B55,REGEXREPLACE(TO_TEXT( C55),""\."",""""),D55)"),"https://bhuvan-app3.nrsc.gov.in/isroeodatadownloadutility/nices_thumb/pblh/PBLH20190224.jpg")</f>
        <v>https://bhuvan-app3.nrsc.gov.in/isroeodatadownloadutility/nices_thumb/pblh/PBLH20190224.jpg</v>
      </c>
      <c r="F55" s="5" t="str">
        <f>IFERROR(__xludf.DUMMYFUNCTION("CONCATENATE(REGEXREPLACE(TO_TEXT( C55),""\."",""""),""_"",TO_TEXT(A55),D55)"),"20190224_055.jpg")</f>
        <v>20190224_055.jpg</v>
      </c>
    </row>
    <row r="56">
      <c r="A56" s="1">
        <v>56.0</v>
      </c>
      <c r="B56" s="2" t="s">
        <v>0</v>
      </c>
      <c r="C56" s="3">
        <v>43521.0</v>
      </c>
      <c r="D56" s="4" t="s">
        <v>1</v>
      </c>
      <c r="E56" s="2" t="str">
        <f>IFERROR(__xludf.DUMMYFUNCTION("CONCATENATE(B56,REGEXREPLACE(TO_TEXT( C56),""\."",""""),D56)"),"https://bhuvan-app3.nrsc.gov.in/isroeodatadownloadutility/nices_thumb/pblh/PBLH20190225.jpg")</f>
        <v>https://bhuvan-app3.nrsc.gov.in/isroeodatadownloadutility/nices_thumb/pblh/PBLH20190225.jpg</v>
      </c>
      <c r="F56" s="5" t="str">
        <f>IFERROR(__xludf.DUMMYFUNCTION("CONCATENATE(REGEXREPLACE(TO_TEXT( C56),""\."",""""),""_"",TO_TEXT(A56),D56)"),"20190225_056.jpg")</f>
        <v>20190225_056.jpg</v>
      </c>
    </row>
    <row r="57">
      <c r="A57" s="1">
        <v>57.0</v>
      </c>
      <c r="B57" s="2" t="s">
        <v>0</v>
      </c>
      <c r="C57" s="3">
        <v>43522.0</v>
      </c>
      <c r="D57" s="4" t="s">
        <v>1</v>
      </c>
      <c r="E57" s="2" t="str">
        <f>IFERROR(__xludf.DUMMYFUNCTION("CONCATENATE(B57,REGEXREPLACE(TO_TEXT( C57),""\."",""""),D57)"),"https://bhuvan-app3.nrsc.gov.in/isroeodatadownloadutility/nices_thumb/pblh/PBLH20190226.jpg")</f>
        <v>https://bhuvan-app3.nrsc.gov.in/isroeodatadownloadutility/nices_thumb/pblh/PBLH20190226.jpg</v>
      </c>
      <c r="F57" s="5" t="str">
        <f>IFERROR(__xludf.DUMMYFUNCTION("CONCATENATE(REGEXREPLACE(TO_TEXT( C57),""\."",""""),""_"",TO_TEXT(A57),D57)"),"20190226_057.jpg")</f>
        <v>20190226_057.jpg</v>
      </c>
    </row>
    <row r="58">
      <c r="A58" s="1">
        <v>58.0</v>
      </c>
      <c r="B58" s="2" t="s">
        <v>0</v>
      </c>
      <c r="C58" s="3">
        <v>43523.0</v>
      </c>
      <c r="D58" s="4" t="s">
        <v>1</v>
      </c>
      <c r="E58" s="2" t="str">
        <f>IFERROR(__xludf.DUMMYFUNCTION("CONCATENATE(B58,REGEXREPLACE(TO_TEXT( C58),""\."",""""),D58)"),"https://bhuvan-app3.nrsc.gov.in/isroeodatadownloadutility/nices_thumb/pblh/PBLH20190227.jpg")</f>
        <v>https://bhuvan-app3.nrsc.gov.in/isroeodatadownloadutility/nices_thumb/pblh/PBLH20190227.jpg</v>
      </c>
      <c r="F58" s="5" t="str">
        <f>IFERROR(__xludf.DUMMYFUNCTION("CONCATENATE(REGEXREPLACE(TO_TEXT( C58),""\."",""""),""_"",TO_TEXT(A58),D58)"),"20190227_058.jpg")</f>
        <v>20190227_058.jpg</v>
      </c>
    </row>
    <row r="59">
      <c r="A59" s="1">
        <v>59.0</v>
      </c>
      <c r="B59" s="2" t="s">
        <v>0</v>
      </c>
      <c r="C59" s="3">
        <v>43524.0</v>
      </c>
      <c r="D59" s="4" t="s">
        <v>1</v>
      </c>
      <c r="E59" s="2" t="str">
        <f>IFERROR(__xludf.DUMMYFUNCTION("CONCATENATE(B59,REGEXREPLACE(TO_TEXT( C59),""\."",""""),D59)"),"https://bhuvan-app3.nrsc.gov.in/isroeodatadownloadutility/nices_thumb/pblh/PBLH20190228.jpg")</f>
        <v>https://bhuvan-app3.nrsc.gov.in/isroeodatadownloadutility/nices_thumb/pblh/PBLH20190228.jpg</v>
      </c>
      <c r="F59" s="5" t="str">
        <f>IFERROR(__xludf.DUMMYFUNCTION("CONCATENATE(REGEXREPLACE(TO_TEXT( C59),""\."",""""),""_"",TO_TEXT(A59),D59)"),"20190228_059.jpg")</f>
        <v>20190228_059.jpg</v>
      </c>
    </row>
    <row r="60">
      <c r="A60" s="1">
        <v>60.0</v>
      </c>
      <c r="B60" s="2" t="s">
        <v>0</v>
      </c>
      <c r="C60" s="3">
        <v>43525.0</v>
      </c>
      <c r="D60" s="4" t="s">
        <v>1</v>
      </c>
      <c r="E60" s="2" t="str">
        <f>IFERROR(__xludf.DUMMYFUNCTION("CONCATENATE(B60,REGEXREPLACE(TO_TEXT( C60),""\."",""""),D60)"),"https://bhuvan-app3.nrsc.gov.in/isroeodatadownloadutility/nices_thumb/pblh/PBLH20190301.jpg")</f>
        <v>https://bhuvan-app3.nrsc.gov.in/isroeodatadownloadutility/nices_thumb/pblh/PBLH20190301.jpg</v>
      </c>
      <c r="F60" s="5" t="str">
        <f>IFERROR(__xludf.DUMMYFUNCTION("CONCATENATE(REGEXREPLACE(TO_TEXT( C60),""\."",""""),""_"",TO_TEXT(A60),D60)"),"20190301_060.jpg")</f>
        <v>20190301_060.jpg</v>
      </c>
    </row>
    <row r="61">
      <c r="A61" s="1">
        <v>61.0</v>
      </c>
      <c r="B61" s="2" t="s">
        <v>0</v>
      </c>
      <c r="C61" s="3">
        <v>43526.0</v>
      </c>
      <c r="D61" s="4" t="s">
        <v>1</v>
      </c>
      <c r="E61" s="2" t="str">
        <f>IFERROR(__xludf.DUMMYFUNCTION("CONCATENATE(B61,REGEXREPLACE(TO_TEXT( C61),""\."",""""),D61)"),"https://bhuvan-app3.nrsc.gov.in/isroeodatadownloadutility/nices_thumb/pblh/PBLH20190302.jpg")</f>
        <v>https://bhuvan-app3.nrsc.gov.in/isroeodatadownloadutility/nices_thumb/pblh/PBLH20190302.jpg</v>
      </c>
      <c r="F61" s="5" t="str">
        <f>IFERROR(__xludf.DUMMYFUNCTION("CONCATENATE(REGEXREPLACE(TO_TEXT( C61),""\."",""""),""_"",TO_TEXT(A61),D61)"),"20190302_061.jpg")</f>
        <v>20190302_061.jpg</v>
      </c>
    </row>
    <row r="62">
      <c r="A62" s="1">
        <v>62.0</v>
      </c>
      <c r="B62" s="2" t="s">
        <v>0</v>
      </c>
      <c r="C62" s="3">
        <v>43527.0</v>
      </c>
      <c r="D62" s="4" t="s">
        <v>1</v>
      </c>
      <c r="E62" s="2" t="str">
        <f>IFERROR(__xludf.DUMMYFUNCTION("CONCATENATE(B62,REGEXREPLACE(TO_TEXT( C62),""\."",""""),D62)"),"https://bhuvan-app3.nrsc.gov.in/isroeodatadownloadutility/nices_thumb/pblh/PBLH20190303.jpg")</f>
        <v>https://bhuvan-app3.nrsc.gov.in/isroeodatadownloadutility/nices_thumb/pblh/PBLH20190303.jpg</v>
      </c>
      <c r="F62" s="5" t="str">
        <f>IFERROR(__xludf.DUMMYFUNCTION("CONCATENATE(REGEXREPLACE(TO_TEXT( C62),""\."",""""),""_"",TO_TEXT(A62),D62)"),"20190303_062.jpg")</f>
        <v>20190303_062.jpg</v>
      </c>
    </row>
    <row r="63">
      <c r="A63" s="1">
        <v>63.0</v>
      </c>
      <c r="B63" s="2" t="s">
        <v>0</v>
      </c>
      <c r="C63" s="3">
        <v>43528.0</v>
      </c>
      <c r="D63" s="4" t="s">
        <v>1</v>
      </c>
      <c r="E63" s="2" t="str">
        <f>IFERROR(__xludf.DUMMYFUNCTION("CONCATENATE(B63,REGEXREPLACE(TO_TEXT( C63),""\."",""""),D63)"),"https://bhuvan-app3.nrsc.gov.in/isroeodatadownloadutility/nices_thumb/pblh/PBLH20190304.jpg")</f>
        <v>https://bhuvan-app3.nrsc.gov.in/isroeodatadownloadutility/nices_thumb/pblh/PBLH20190304.jpg</v>
      </c>
      <c r="F63" s="5" t="str">
        <f>IFERROR(__xludf.DUMMYFUNCTION("CONCATENATE(REGEXREPLACE(TO_TEXT( C63),""\."",""""),""_"",TO_TEXT(A63),D63)"),"20190304_063.jpg")</f>
        <v>20190304_063.jpg</v>
      </c>
    </row>
    <row r="64">
      <c r="A64" s="1">
        <v>64.0</v>
      </c>
      <c r="B64" s="2" t="s">
        <v>0</v>
      </c>
      <c r="C64" s="3">
        <v>43529.0</v>
      </c>
      <c r="D64" s="4" t="s">
        <v>1</v>
      </c>
      <c r="E64" s="2" t="str">
        <f>IFERROR(__xludf.DUMMYFUNCTION("CONCATENATE(B64,REGEXREPLACE(TO_TEXT( C64),""\."",""""),D64)"),"https://bhuvan-app3.nrsc.gov.in/isroeodatadownloadutility/nices_thumb/pblh/PBLH20190305.jpg")</f>
        <v>https://bhuvan-app3.nrsc.gov.in/isroeodatadownloadutility/nices_thumb/pblh/PBLH20190305.jpg</v>
      </c>
      <c r="F64" s="5" t="str">
        <f>IFERROR(__xludf.DUMMYFUNCTION("CONCATENATE(REGEXREPLACE(TO_TEXT( C64),""\."",""""),""_"",TO_TEXT(A64),D64)"),"20190305_064.jpg")</f>
        <v>20190305_064.jpg</v>
      </c>
    </row>
    <row r="65">
      <c r="A65" s="1">
        <v>65.0</v>
      </c>
      <c r="B65" s="2" t="s">
        <v>0</v>
      </c>
      <c r="C65" s="3">
        <v>43530.0</v>
      </c>
      <c r="D65" s="4" t="s">
        <v>1</v>
      </c>
      <c r="E65" s="2" t="str">
        <f>IFERROR(__xludf.DUMMYFUNCTION("CONCATENATE(B65,REGEXREPLACE(TO_TEXT( C65),""\."",""""),D65)"),"https://bhuvan-app3.nrsc.gov.in/isroeodatadownloadutility/nices_thumb/pblh/PBLH20190306.jpg")</f>
        <v>https://bhuvan-app3.nrsc.gov.in/isroeodatadownloadutility/nices_thumb/pblh/PBLH20190306.jpg</v>
      </c>
      <c r="F65" s="5" t="str">
        <f>IFERROR(__xludf.DUMMYFUNCTION("CONCATENATE(REGEXREPLACE(TO_TEXT( C65),""\."",""""),""_"",TO_TEXT(A65),D65)"),"20190306_065.jpg")</f>
        <v>20190306_065.jpg</v>
      </c>
    </row>
    <row r="66">
      <c r="A66" s="1">
        <v>66.0</v>
      </c>
      <c r="B66" s="2" t="s">
        <v>0</v>
      </c>
      <c r="C66" s="3">
        <v>43531.0</v>
      </c>
      <c r="D66" s="4" t="s">
        <v>1</v>
      </c>
      <c r="E66" s="2" t="str">
        <f>IFERROR(__xludf.DUMMYFUNCTION("CONCATENATE(B66,REGEXREPLACE(TO_TEXT( C66),""\."",""""),D66)"),"https://bhuvan-app3.nrsc.gov.in/isroeodatadownloadutility/nices_thumb/pblh/PBLH20190307.jpg")</f>
        <v>https://bhuvan-app3.nrsc.gov.in/isroeodatadownloadutility/nices_thumb/pblh/PBLH20190307.jpg</v>
      </c>
      <c r="F66" s="5" t="str">
        <f>IFERROR(__xludf.DUMMYFUNCTION("CONCATENATE(REGEXREPLACE(TO_TEXT( C66),""\."",""""),""_"",TO_TEXT(A66),D66)"),"20190307_066.jpg")</f>
        <v>20190307_066.jpg</v>
      </c>
    </row>
    <row r="67">
      <c r="A67" s="1">
        <v>67.0</v>
      </c>
      <c r="B67" s="2" t="s">
        <v>0</v>
      </c>
      <c r="C67" s="3">
        <v>43532.0</v>
      </c>
      <c r="D67" s="4" t="s">
        <v>1</v>
      </c>
      <c r="E67" s="2" t="str">
        <f>IFERROR(__xludf.DUMMYFUNCTION("CONCATENATE(B67,REGEXREPLACE(TO_TEXT( C67),""\."",""""),D67)"),"https://bhuvan-app3.nrsc.gov.in/isroeodatadownloadutility/nices_thumb/pblh/PBLH20190308.jpg")</f>
        <v>https://bhuvan-app3.nrsc.gov.in/isroeodatadownloadutility/nices_thumb/pblh/PBLH20190308.jpg</v>
      </c>
      <c r="F67" s="5" t="str">
        <f>IFERROR(__xludf.DUMMYFUNCTION("CONCATENATE(REGEXREPLACE(TO_TEXT( C67),""\."",""""),""_"",TO_TEXT(A67),D67)"),"20190308_067.jpg")</f>
        <v>20190308_067.jpg</v>
      </c>
    </row>
    <row r="68">
      <c r="A68" s="1">
        <v>68.0</v>
      </c>
      <c r="B68" s="2" t="s">
        <v>0</v>
      </c>
      <c r="C68" s="3">
        <v>43533.0</v>
      </c>
      <c r="D68" s="4" t="s">
        <v>1</v>
      </c>
      <c r="E68" s="2" t="str">
        <f>IFERROR(__xludf.DUMMYFUNCTION("CONCATENATE(B68,REGEXREPLACE(TO_TEXT( C68),""\."",""""),D68)"),"https://bhuvan-app3.nrsc.gov.in/isroeodatadownloadutility/nices_thumb/pblh/PBLH20190309.jpg")</f>
        <v>https://bhuvan-app3.nrsc.gov.in/isroeodatadownloadutility/nices_thumb/pblh/PBLH20190309.jpg</v>
      </c>
      <c r="F68" s="5" t="str">
        <f>IFERROR(__xludf.DUMMYFUNCTION("CONCATENATE(REGEXREPLACE(TO_TEXT( C68),""\."",""""),""_"",TO_TEXT(A68),D68)"),"20190309_068.jpg")</f>
        <v>20190309_068.jpg</v>
      </c>
    </row>
    <row r="69">
      <c r="A69" s="1">
        <v>69.0</v>
      </c>
      <c r="B69" s="2" t="s">
        <v>0</v>
      </c>
      <c r="C69" s="3">
        <v>43534.0</v>
      </c>
      <c r="D69" s="4" t="s">
        <v>1</v>
      </c>
      <c r="E69" s="2" t="str">
        <f>IFERROR(__xludf.DUMMYFUNCTION("CONCATENATE(B69,REGEXREPLACE(TO_TEXT( C69),""\."",""""),D69)"),"https://bhuvan-app3.nrsc.gov.in/isroeodatadownloadutility/nices_thumb/pblh/PBLH20190310.jpg")</f>
        <v>https://bhuvan-app3.nrsc.gov.in/isroeodatadownloadutility/nices_thumb/pblh/PBLH20190310.jpg</v>
      </c>
      <c r="F69" s="5" t="str">
        <f>IFERROR(__xludf.DUMMYFUNCTION("CONCATENATE(REGEXREPLACE(TO_TEXT( C69),""\."",""""),""_"",TO_TEXT(A69),D69)"),"20190310_069.jpg")</f>
        <v>20190310_069.jpg</v>
      </c>
    </row>
    <row r="70">
      <c r="A70" s="1">
        <v>70.0</v>
      </c>
      <c r="B70" s="2" t="s">
        <v>0</v>
      </c>
      <c r="C70" s="3">
        <v>43535.0</v>
      </c>
      <c r="D70" s="4" t="s">
        <v>1</v>
      </c>
      <c r="E70" s="2" t="str">
        <f>IFERROR(__xludf.DUMMYFUNCTION("CONCATENATE(B70,REGEXREPLACE(TO_TEXT( C70),""\."",""""),D70)"),"https://bhuvan-app3.nrsc.gov.in/isroeodatadownloadutility/nices_thumb/pblh/PBLH20190311.jpg")</f>
        <v>https://bhuvan-app3.nrsc.gov.in/isroeodatadownloadutility/nices_thumb/pblh/PBLH20190311.jpg</v>
      </c>
      <c r="F70" s="5" t="str">
        <f>IFERROR(__xludf.DUMMYFUNCTION("CONCATENATE(REGEXREPLACE(TO_TEXT( C70),""\."",""""),""_"",TO_TEXT(A70),D70)"),"20190311_070.jpg")</f>
        <v>20190311_070.jpg</v>
      </c>
    </row>
    <row r="71">
      <c r="A71" s="1">
        <v>71.0</v>
      </c>
      <c r="B71" s="2" t="s">
        <v>0</v>
      </c>
      <c r="C71" s="3">
        <v>43536.0</v>
      </c>
      <c r="D71" s="4" t="s">
        <v>1</v>
      </c>
      <c r="E71" s="2" t="str">
        <f>IFERROR(__xludf.DUMMYFUNCTION("CONCATENATE(B71,REGEXREPLACE(TO_TEXT( C71),""\."",""""),D71)"),"https://bhuvan-app3.nrsc.gov.in/isroeodatadownloadutility/nices_thumb/pblh/PBLH20190312.jpg")</f>
        <v>https://bhuvan-app3.nrsc.gov.in/isroeodatadownloadutility/nices_thumb/pblh/PBLH20190312.jpg</v>
      </c>
      <c r="F71" s="5" t="str">
        <f>IFERROR(__xludf.DUMMYFUNCTION("CONCATENATE(REGEXREPLACE(TO_TEXT( C71),""\."",""""),""_"",TO_TEXT(A71),D71)"),"20190312_071.jpg")</f>
        <v>20190312_071.jpg</v>
      </c>
    </row>
    <row r="72">
      <c r="A72" s="1">
        <v>72.0</v>
      </c>
      <c r="B72" s="2" t="s">
        <v>0</v>
      </c>
      <c r="C72" s="3">
        <v>43537.0</v>
      </c>
      <c r="D72" s="4" t="s">
        <v>1</v>
      </c>
      <c r="E72" s="2" t="str">
        <f>IFERROR(__xludf.DUMMYFUNCTION("CONCATENATE(B72,REGEXREPLACE(TO_TEXT( C72),""\."",""""),D72)"),"https://bhuvan-app3.nrsc.gov.in/isroeodatadownloadutility/nices_thumb/pblh/PBLH20190313.jpg")</f>
        <v>https://bhuvan-app3.nrsc.gov.in/isroeodatadownloadutility/nices_thumb/pblh/PBLH20190313.jpg</v>
      </c>
      <c r="F72" s="5" t="str">
        <f>IFERROR(__xludf.DUMMYFUNCTION("CONCATENATE(REGEXREPLACE(TO_TEXT( C72),""\."",""""),""_"",TO_TEXT(A72),D72)"),"20190313_072.jpg")</f>
        <v>20190313_072.jpg</v>
      </c>
    </row>
    <row r="73">
      <c r="A73" s="1">
        <v>73.0</v>
      </c>
      <c r="B73" s="2" t="s">
        <v>0</v>
      </c>
      <c r="C73" s="3">
        <v>43538.0</v>
      </c>
      <c r="D73" s="4" t="s">
        <v>1</v>
      </c>
      <c r="E73" s="2" t="str">
        <f>IFERROR(__xludf.DUMMYFUNCTION("CONCATENATE(B73,REGEXREPLACE(TO_TEXT( C73),""\."",""""),D73)"),"https://bhuvan-app3.nrsc.gov.in/isroeodatadownloadutility/nices_thumb/pblh/PBLH20190314.jpg")</f>
        <v>https://bhuvan-app3.nrsc.gov.in/isroeodatadownloadutility/nices_thumb/pblh/PBLH20190314.jpg</v>
      </c>
      <c r="F73" s="5" t="str">
        <f>IFERROR(__xludf.DUMMYFUNCTION("CONCATENATE(REGEXREPLACE(TO_TEXT( C73),""\."",""""),""_"",TO_TEXT(A73),D73)"),"20190314_073.jpg")</f>
        <v>20190314_073.jpg</v>
      </c>
    </row>
    <row r="74">
      <c r="A74" s="1">
        <v>74.0</v>
      </c>
      <c r="B74" s="2" t="s">
        <v>0</v>
      </c>
      <c r="C74" s="3">
        <v>43539.0</v>
      </c>
      <c r="D74" s="4" t="s">
        <v>1</v>
      </c>
      <c r="E74" s="2" t="str">
        <f>IFERROR(__xludf.DUMMYFUNCTION("CONCATENATE(B74,REGEXREPLACE(TO_TEXT( C74),""\."",""""),D74)"),"https://bhuvan-app3.nrsc.gov.in/isroeodatadownloadutility/nices_thumb/pblh/PBLH20190315.jpg")</f>
        <v>https://bhuvan-app3.nrsc.gov.in/isroeodatadownloadutility/nices_thumb/pblh/PBLH20190315.jpg</v>
      </c>
      <c r="F74" s="5" t="str">
        <f>IFERROR(__xludf.DUMMYFUNCTION("CONCATENATE(REGEXREPLACE(TO_TEXT( C74),""\."",""""),""_"",TO_TEXT(A74),D74)"),"20190315_074.jpg")</f>
        <v>20190315_074.jpg</v>
      </c>
    </row>
    <row r="75">
      <c r="A75" s="1">
        <v>75.0</v>
      </c>
      <c r="B75" s="2" t="s">
        <v>0</v>
      </c>
      <c r="C75" s="3">
        <v>43540.0</v>
      </c>
      <c r="D75" s="4" t="s">
        <v>1</v>
      </c>
      <c r="E75" s="2" t="str">
        <f>IFERROR(__xludf.DUMMYFUNCTION("CONCATENATE(B75,REGEXREPLACE(TO_TEXT( C75),""\."",""""),D75)"),"https://bhuvan-app3.nrsc.gov.in/isroeodatadownloadutility/nices_thumb/pblh/PBLH20190316.jpg")</f>
        <v>https://bhuvan-app3.nrsc.gov.in/isroeodatadownloadutility/nices_thumb/pblh/PBLH20190316.jpg</v>
      </c>
      <c r="F75" s="5" t="str">
        <f>IFERROR(__xludf.DUMMYFUNCTION("CONCATENATE(REGEXREPLACE(TO_TEXT( C75),""\."",""""),""_"",TO_TEXT(A75),D75)"),"20190316_075.jpg")</f>
        <v>20190316_075.jpg</v>
      </c>
    </row>
    <row r="76">
      <c r="A76" s="1">
        <v>76.0</v>
      </c>
      <c r="B76" s="2" t="s">
        <v>0</v>
      </c>
      <c r="C76" s="3">
        <v>43541.0</v>
      </c>
      <c r="D76" s="4" t="s">
        <v>1</v>
      </c>
      <c r="E76" s="2" t="str">
        <f>IFERROR(__xludf.DUMMYFUNCTION("CONCATENATE(B76,REGEXREPLACE(TO_TEXT( C76),""\."",""""),D76)"),"https://bhuvan-app3.nrsc.gov.in/isroeodatadownloadutility/nices_thumb/pblh/PBLH20190317.jpg")</f>
        <v>https://bhuvan-app3.nrsc.gov.in/isroeodatadownloadutility/nices_thumb/pblh/PBLH20190317.jpg</v>
      </c>
      <c r="F76" s="5" t="str">
        <f>IFERROR(__xludf.DUMMYFUNCTION("CONCATENATE(REGEXREPLACE(TO_TEXT( C76),""\."",""""),""_"",TO_TEXT(A76),D76)"),"20190317_076.jpg")</f>
        <v>20190317_076.jpg</v>
      </c>
    </row>
    <row r="77">
      <c r="A77" s="1">
        <v>77.0</v>
      </c>
      <c r="B77" s="2" t="s">
        <v>0</v>
      </c>
      <c r="C77" s="3">
        <v>43542.0</v>
      </c>
      <c r="D77" s="4" t="s">
        <v>1</v>
      </c>
      <c r="E77" s="2" t="str">
        <f>IFERROR(__xludf.DUMMYFUNCTION("CONCATENATE(B77,REGEXREPLACE(TO_TEXT( C77),""\."",""""),D77)"),"https://bhuvan-app3.nrsc.gov.in/isroeodatadownloadutility/nices_thumb/pblh/PBLH20190318.jpg")</f>
        <v>https://bhuvan-app3.nrsc.gov.in/isroeodatadownloadutility/nices_thumb/pblh/PBLH20190318.jpg</v>
      </c>
      <c r="F77" s="5" t="str">
        <f>IFERROR(__xludf.DUMMYFUNCTION("CONCATENATE(REGEXREPLACE(TO_TEXT( C77),""\."",""""),""_"",TO_TEXT(A77),D77)"),"20190318_077.jpg")</f>
        <v>20190318_077.jpg</v>
      </c>
    </row>
    <row r="78">
      <c r="A78" s="1">
        <v>78.0</v>
      </c>
      <c r="B78" s="2" t="s">
        <v>0</v>
      </c>
      <c r="C78" s="3">
        <v>43543.0</v>
      </c>
      <c r="D78" s="4" t="s">
        <v>1</v>
      </c>
      <c r="E78" s="2" t="str">
        <f>IFERROR(__xludf.DUMMYFUNCTION("CONCATENATE(B78,REGEXREPLACE(TO_TEXT( C78),""\."",""""),D78)"),"https://bhuvan-app3.nrsc.gov.in/isroeodatadownloadutility/nices_thumb/pblh/PBLH20190319.jpg")</f>
        <v>https://bhuvan-app3.nrsc.gov.in/isroeodatadownloadutility/nices_thumb/pblh/PBLH20190319.jpg</v>
      </c>
      <c r="F78" s="5" t="str">
        <f>IFERROR(__xludf.DUMMYFUNCTION("CONCATENATE(REGEXREPLACE(TO_TEXT( C78),""\."",""""),""_"",TO_TEXT(A78),D78)"),"20190319_078.jpg")</f>
        <v>20190319_078.jpg</v>
      </c>
    </row>
    <row r="79">
      <c r="A79" s="1">
        <v>79.0</v>
      </c>
      <c r="B79" s="2" t="s">
        <v>0</v>
      </c>
      <c r="C79" s="3">
        <v>43544.0</v>
      </c>
      <c r="D79" s="4" t="s">
        <v>1</v>
      </c>
      <c r="E79" s="2" t="str">
        <f>IFERROR(__xludf.DUMMYFUNCTION("CONCATENATE(B79,REGEXREPLACE(TO_TEXT( C79),""\."",""""),D79)"),"https://bhuvan-app3.nrsc.gov.in/isroeodatadownloadutility/nices_thumb/pblh/PBLH20190320.jpg")</f>
        <v>https://bhuvan-app3.nrsc.gov.in/isroeodatadownloadutility/nices_thumb/pblh/PBLH20190320.jpg</v>
      </c>
      <c r="F79" s="5" t="str">
        <f>IFERROR(__xludf.DUMMYFUNCTION("CONCATENATE(REGEXREPLACE(TO_TEXT( C79),""\."",""""),""_"",TO_TEXT(A79),D79)"),"20190320_079.jpg")</f>
        <v>20190320_079.jpg</v>
      </c>
    </row>
    <row r="80">
      <c r="A80" s="1">
        <v>80.0</v>
      </c>
      <c r="B80" s="2" t="s">
        <v>0</v>
      </c>
      <c r="C80" s="3">
        <v>43545.0</v>
      </c>
      <c r="D80" s="4" t="s">
        <v>1</v>
      </c>
      <c r="E80" s="2" t="str">
        <f>IFERROR(__xludf.DUMMYFUNCTION("CONCATENATE(B80,REGEXREPLACE(TO_TEXT( C80),""\."",""""),D80)"),"https://bhuvan-app3.nrsc.gov.in/isroeodatadownloadutility/nices_thumb/pblh/PBLH20190321.jpg")</f>
        <v>https://bhuvan-app3.nrsc.gov.in/isroeodatadownloadutility/nices_thumb/pblh/PBLH20190321.jpg</v>
      </c>
      <c r="F80" s="5" t="str">
        <f>IFERROR(__xludf.DUMMYFUNCTION("CONCATENATE(REGEXREPLACE(TO_TEXT( C80),""\."",""""),""_"",TO_TEXT(A80),D80)"),"20190321_080.jpg")</f>
        <v>20190321_080.jpg</v>
      </c>
    </row>
    <row r="81">
      <c r="A81" s="1">
        <v>81.0</v>
      </c>
      <c r="B81" s="2" t="s">
        <v>0</v>
      </c>
      <c r="C81" s="3">
        <v>43546.0</v>
      </c>
      <c r="D81" s="4" t="s">
        <v>1</v>
      </c>
      <c r="E81" s="2" t="str">
        <f>IFERROR(__xludf.DUMMYFUNCTION("CONCATENATE(B81,REGEXREPLACE(TO_TEXT( C81),""\."",""""),D81)"),"https://bhuvan-app3.nrsc.gov.in/isroeodatadownloadutility/nices_thumb/pblh/PBLH20190322.jpg")</f>
        <v>https://bhuvan-app3.nrsc.gov.in/isroeodatadownloadutility/nices_thumb/pblh/PBLH20190322.jpg</v>
      </c>
      <c r="F81" s="5" t="str">
        <f>IFERROR(__xludf.DUMMYFUNCTION("CONCATENATE(REGEXREPLACE(TO_TEXT( C81),""\."",""""),""_"",TO_TEXT(A81),D81)"),"20190322_081.jpg")</f>
        <v>20190322_081.jpg</v>
      </c>
    </row>
    <row r="82">
      <c r="A82" s="1">
        <v>82.0</v>
      </c>
      <c r="B82" s="2" t="s">
        <v>0</v>
      </c>
      <c r="C82" s="3">
        <v>43547.0</v>
      </c>
      <c r="D82" s="4" t="s">
        <v>1</v>
      </c>
      <c r="E82" s="2" t="str">
        <f>IFERROR(__xludf.DUMMYFUNCTION("CONCATENATE(B82,REGEXREPLACE(TO_TEXT( C82),""\."",""""),D82)"),"https://bhuvan-app3.nrsc.gov.in/isroeodatadownloadutility/nices_thumb/pblh/PBLH20190323.jpg")</f>
        <v>https://bhuvan-app3.nrsc.gov.in/isroeodatadownloadutility/nices_thumb/pblh/PBLH20190323.jpg</v>
      </c>
      <c r="F82" s="5" t="str">
        <f>IFERROR(__xludf.DUMMYFUNCTION("CONCATENATE(REGEXREPLACE(TO_TEXT( C82),""\."",""""),""_"",TO_TEXT(A82),D82)"),"20190323_082.jpg")</f>
        <v>20190323_082.jpg</v>
      </c>
    </row>
    <row r="83">
      <c r="A83" s="1">
        <v>83.0</v>
      </c>
      <c r="B83" s="2" t="s">
        <v>0</v>
      </c>
      <c r="C83" s="3">
        <v>43548.0</v>
      </c>
      <c r="D83" s="4" t="s">
        <v>1</v>
      </c>
      <c r="E83" s="2" t="str">
        <f>IFERROR(__xludf.DUMMYFUNCTION("CONCATENATE(B83,REGEXREPLACE(TO_TEXT( C83),""\."",""""),D83)"),"https://bhuvan-app3.nrsc.gov.in/isroeodatadownloadutility/nices_thumb/pblh/PBLH20190324.jpg")</f>
        <v>https://bhuvan-app3.nrsc.gov.in/isroeodatadownloadutility/nices_thumb/pblh/PBLH20190324.jpg</v>
      </c>
      <c r="F83" s="5" t="str">
        <f>IFERROR(__xludf.DUMMYFUNCTION("CONCATENATE(REGEXREPLACE(TO_TEXT( C83),""\."",""""),""_"",TO_TEXT(A83),D83)"),"20190324_083.jpg")</f>
        <v>20190324_083.jpg</v>
      </c>
    </row>
    <row r="84">
      <c r="A84" s="1">
        <v>84.0</v>
      </c>
      <c r="B84" s="2" t="s">
        <v>0</v>
      </c>
      <c r="C84" s="3">
        <v>43549.0</v>
      </c>
      <c r="D84" s="4" t="s">
        <v>1</v>
      </c>
      <c r="E84" s="2" t="str">
        <f>IFERROR(__xludf.DUMMYFUNCTION("CONCATENATE(B84,REGEXREPLACE(TO_TEXT( C84),""\."",""""),D84)"),"https://bhuvan-app3.nrsc.gov.in/isroeodatadownloadutility/nices_thumb/pblh/PBLH20190325.jpg")</f>
        <v>https://bhuvan-app3.nrsc.gov.in/isroeodatadownloadutility/nices_thumb/pblh/PBLH20190325.jpg</v>
      </c>
      <c r="F84" s="5" t="str">
        <f>IFERROR(__xludf.DUMMYFUNCTION("CONCATENATE(REGEXREPLACE(TO_TEXT( C84),""\."",""""),""_"",TO_TEXT(A84),D84)"),"20190325_084.jpg")</f>
        <v>20190325_084.jpg</v>
      </c>
    </row>
    <row r="85">
      <c r="A85" s="1">
        <v>85.0</v>
      </c>
      <c r="B85" s="2" t="s">
        <v>0</v>
      </c>
      <c r="C85" s="3">
        <v>43550.0</v>
      </c>
      <c r="D85" s="4" t="s">
        <v>1</v>
      </c>
      <c r="E85" s="2" t="str">
        <f>IFERROR(__xludf.DUMMYFUNCTION("CONCATENATE(B85,REGEXREPLACE(TO_TEXT( C85),""\."",""""),D85)"),"https://bhuvan-app3.nrsc.gov.in/isroeodatadownloadutility/nices_thumb/pblh/PBLH20190326.jpg")</f>
        <v>https://bhuvan-app3.nrsc.gov.in/isroeodatadownloadutility/nices_thumb/pblh/PBLH20190326.jpg</v>
      </c>
      <c r="F85" s="5" t="str">
        <f>IFERROR(__xludf.DUMMYFUNCTION("CONCATENATE(REGEXREPLACE(TO_TEXT( C85),""\."",""""),""_"",TO_TEXT(A85),D85)"),"20190326_085.jpg")</f>
        <v>20190326_085.jpg</v>
      </c>
    </row>
    <row r="86">
      <c r="A86" s="1">
        <v>86.0</v>
      </c>
      <c r="B86" s="2" t="s">
        <v>0</v>
      </c>
      <c r="C86" s="3">
        <v>43551.0</v>
      </c>
      <c r="D86" s="4" t="s">
        <v>1</v>
      </c>
      <c r="E86" s="2" t="str">
        <f>IFERROR(__xludf.DUMMYFUNCTION("CONCATENATE(B86,REGEXREPLACE(TO_TEXT( C86),""\."",""""),D86)"),"https://bhuvan-app3.nrsc.gov.in/isroeodatadownloadutility/nices_thumb/pblh/PBLH20190327.jpg")</f>
        <v>https://bhuvan-app3.nrsc.gov.in/isroeodatadownloadutility/nices_thumb/pblh/PBLH20190327.jpg</v>
      </c>
      <c r="F86" s="5" t="str">
        <f>IFERROR(__xludf.DUMMYFUNCTION("CONCATENATE(REGEXREPLACE(TO_TEXT( C86),""\."",""""),""_"",TO_TEXT(A86),D86)"),"20190327_086.jpg")</f>
        <v>20190327_086.jpg</v>
      </c>
    </row>
    <row r="87">
      <c r="A87" s="1">
        <v>87.0</v>
      </c>
      <c r="B87" s="2" t="s">
        <v>0</v>
      </c>
      <c r="C87" s="3">
        <v>43552.0</v>
      </c>
      <c r="D87" s="4" t="s">
        <v>1</v>
      </c>
      <c r="E87" s="2" t="str">
        <f>IFERROR(__xludf.DUMMYFUNCTION("CONCATENATE(B87,REGEXREPLACE(TO_TEXT( C87),""\."",""""),D87)"),"https://bhuvan-app3.nrsc.gov.in/isroeodatadownloadutility/nices_thumb/pblh/PBLH20190328.jpg")</f>
        <v>https://bhuvan-app3.nrsc.gov.in/isroeodatadownloadutility/nices_thumb/pblh/PBLH20190328.jpg</v>
      </c>
      <c r="F87" s="5" t="str">
        <f>IFERROR(__xludf.DUMMYFUNCTION("CONCATENATE(REGEXREPLACE(TO_TEXT( C87),""\."",""""),""_"",TO_TEXT(A87),D87)"),"20190328_087.jpg")</f>
        <v>20190328_087.jpg</v>
      </c>
    </row>
    <row r="88">
      <c r="A88" s="1">
        <v>88.0</v>
      </c>
      <c r="B88" s="2" t="s">
        <v>0</v>
      </c>
      <c r="C88" s="3">
        <v>43553.0</v>
      </c>
      <c r="D88" s="4" t="s">
        <v>1</v>
      </c>
      <c r="E88" s="2" t="str">
        <f>IFERROR(__xludf.DUMMYFUNCTION("CONCATENATE(B88,REGEXREPLACE(TO_TEXT( C88),""\."",""""),D88)"),"https://bhuvan-app3.nrsc.gov.in/isroeodatadownloadutility/nices_thumb/pblh/PBLH20190329.jpg")</f>
        <v>https://bhuvan-app3.nrsc.gov.in/isroeodatadownloadutility/nices_thumb/pblh/PBLH20190329.jpg</v>
      </c>
      <c r="F88" s="5" t="str">
        <f>IFERROR(__xludf.DUMMYFUNCTION("CONCATENATE(REGEXREPLACE(TO_TEXT( C88),""\."",""""),""_"",TO_TEXT(A88),D88)"),"20190329_088.jpg")</f>
        <v>20190329_088.jpg</v>
      </c>
    </row>
    <row r="89">
      <c r="A89" s="1">
        <v>89.0</v>
      </c>
      <c r="B89" s="2" t="s">
        <v>0</v>
      </c>
      <c r="C89" s="3">
        <v>43554.0</v>
      </c>
      <c r="D89" s="4" t="s">
        <v>1</v>
      </c>
      <c r="E89" s="2" t="str">
        <f>IFERROR(__xludf.DUMMYFUNCTION("CONCATENATE(B89,REGEXREPLACE(TO_TEXT( C89),""\."",""""),D89)"),"https://bhuvan-app3.nrsc.gov.in/isroeodatadownloadutility/nices_thumb/pblh/PBLH20190330.jpg")</f>
        <v>https://bhuvan-app3.nrsc.gov.in/isroeodatadownloadutility/nices_thumb/pblh/PBLH20190330.jpg</v>
      </c>
      <c r="F89" s="5" t="str">
        <f>IFERROR(__xludf.DUMMYFUNCTION("CONCATENATE(REGEXREPLACE(TO_TEXT( C89),""\."",""""),""_"",TO_TEXT(A89),D89)"),"20190330_089.jpg")</f>
        <v>20190330_089.jpg</v>
      </c>
    </row>
    <row r="90">
      <c r="A90" s="1">
        <v>90.0</v>
      </c>
      <c r="B90" s="2" t="s">
        <v>0</v>
      </c>
      <c r="C90" s="3">
        <v>43555.0</v>
      </c>
      <c r="D90" s="4" t="s">
        <v>1</v>
      </c>
      <c r="E90" s="2" t="str">
        <f>IFERROR(__xludf.DUMMYFUNCTION("CONCATENATE(B90,REGEXREPLACE(TO_TEXT( C90),""\."",""""),D90)"),"https://bhuvan-app3.nrsc.gov.in/isroeodatadownloadutility/nices_thumb/pblh/PBLH20190331.jpg")</f>
        <v>https://bhuvan-app3.nrsc.gov.in/isroeodatadownloadutility/nices_thumb/pblh/PBLH20190331.jpg</v>
      </c>
      <c r="F90" s="5" t="str">
        <f>IFERROR(__xludf.DUMMYFUNCTION("CONCATENATE(REGEXREPLACE(TO_TEXT( C90),""\."",""""),""_"",TO_TEXT(A90),D90)"),"20190331_090.jpg")</f>
        <v>20190331_090.jpg</v>
      </c>
    </row>
    <row r="91">
      <c r="A91" s="1">
        <v>91.0</v>
      </c>
      <c r="B91" s="2" t="s">
        <v>0</v>
      </c>
      <c r="C91" s="3">
        <v>43556.0</v>
      </c>
      <c r="D91" s="4" t="s">
        <v>1</v>
      </c>
      <c r="E91" s="2" t="str">
        <f>IFERROR(__xludf.DUMMYFUNCTION("CONCATENATE(B91,REGEXREPLACE(TO_TEXT( C91),""\."",""""),D91)"),"https://bhuvan-app3.nrsc.gov.in/isroeodatadownloadutility/nices_thumb/pblh/PBLH20190401.jpg")</f>
        <v>https://bhuvan-app3.nrsc.gov.in/isroeodatadownloadutility/nices_thumb/pblh/PBLH20190401.jpg</v>
      </c>
      <c r="F91" s="5" t="str">
        <f>IFERROR(__xludf.DUMMYFUNCTION("CONCATENATE(REGEXREPLACE(TO_TEXT( C91),""\."",""""),""_"",TO_TEXT(A91),D91)"),"20190401_091.jpg")</f>
        <v>20190401_091.jpg</v>
      </c>
    </row>
    <row r="92">
      <c r="A92" s="1">
        <v>92.0</v>
      </c>
      <c r="B92" s="2" t="s">
        <v>0</v>
      </c>
      <c r="C92" s="3">
        <v>43557.0</v>
      </c>
      <c r="D92" s="4" t="s">
        <v>1</v>
      </c>
      <c r="E92" s="2" t="str">
        <f>IFERROR(__xludf.DUMMYFUNCTION("CONCATENATE(B92,REGEXREPLACE(TO_TEXT( C92),""\."",""""),D92)"),"https://bhuvan-app3.nrsc.gov.in/isroeodatadownloadutility/nices_thumb/pblh/PBLH20190402.jpg")</f>
        <v>https://bhuvan-app3.nrsc.gov.in/isroeodatadownloadutility/nices_thumb/pblh/PBLH20190402.jpg</v>
      </c>
      <c r="F92" s="5" t="str">
        <f>IFERROR(__xludf.DUMMYFUNCTION("CONCATENATE(REGEXREPLACE(TO_TEXT( C92),""\."",""""),""_"",TO_TEXT(A92),D92)"),"20190402_092.jpg")</f>
        <v>20190402_092.jpg</v>
      </c>
    </row>
    <row r="93">
      <c r="A93" s="1">
        <v>93.0</v>
      </c>
      <c r="B93" s="2" t="s">
        <v>0</v>
      </c>
      <c r="C93" s="3">
        <v>43558.0</v>
      </c>
      <c r="D93" s="4" t="s">
        <v>1</v>
      </c>
      <c r="E93" s="2" t="str">
        <f>IFERROR(__xludf.DUMMYFUNCTION("CONCATENATE(B93,REGEXREPLACE(TO_TEXT( C93),""\."",""""),D93)"),"https://bhuvan-app3.nrsc.gov.in/isroeodatadownloadutility/nices_thumb/pblh/PBLH20190403.jpg")</f>
        <v>https://bhuvan-app3.nrsc.gov.in/isroeodatadownloadutility/nices_thumb/pblh/PBLH20190403.jpg</v>
      </c>
      <c r="F93" s="5" t="str">
        <f>IFERROR(__xludf.DUMMYFUNCTION("CONCATENATE(REGEXREPLACE(TO_TEXT( C93),""\."",""""),""_"",TO_TEXT(A93),D93)"),"20190403_093.jpg")</f>
        <v>20190403_093.jpg</v>
      </c>
    </row>
    <row r="94">
      <c r="A94" s="1">
        <v>94.0</v>
      </c>
      <c r="B94" s="2" t="s">
        <v>0</v>
      </c>
      <c r="C94" s="3">
        <v>43559.0</v>
      </c>
      <c r="D94" s="4" t="s">
        <v>1</v>
      </c>
      <c r="E94" s="2" t="str">
        <f>IFERROR(__xludf.DUMMYFUNCTION("CONCATENATE(B94,REGEXREPLACE(TO_TEXT( C94),""\."",""""),D94)"),"https://bhuvan-app3.nrsc.gov.in/isroeodatadownloadutility/nices_thumb/pblh/PBLH20190404.jpg")</f>
        <v>https://bhuvan-app3.nrsc.gov.in/isroeodatadownloadutility/nices_thumb/pblh/PBLH20190404.jpg</v>
      </c>
      <c r="F94" s="5" t="str">
        <f>IFERROR(__xludf.DUMMYFUNCTION("CONCATENATE(REGEXREPLACE(TO_TEXT( C94),""\."",""""),""_"",TO_TEXT(A94),D94)"),"20190404_094.jpg")</f>
        <v>20190404_094.jpg</v>
      </c>
    </row>
    <row r="95">
      <c r="A95" s="1">
        <v>95.0</v>
      </c>
      <c r="B95" s="2" t="s">
        <v>0</v>
      </c>
      <c r="C95" s="3">
        <v>43560.0</v>
      </c>
      <c r="D95" s="4" t="s">
        <v>1</v>
      </c>
      <c r="E95" s="2" t="str">
        <f>IFERROR(__xludf.DUMMYFUNCTION("CONCATENATE(B95,REGEXREPLACE(TO_TEXT( C95),""\."",""""),D95)"),"https://bhuvan-app3.nrsc.gov.in/isroeodatadownloadutility/nices_thumb/pblh/PBLH20190405.jpg")</f>
        <v>https://bhuvan-app3.nrsc.gov.in/isroeodatadownloadutility/nices_thumb/pblh/PBLH20190405.jpg</v>
      </c>
      <c r="F95" s="5" t="str">
        <f>IFERROR(__xludf.DUMMYFUNCTION("CONCATENATE(REGEXREPLACE(TO_TEXT( C95),""\."",""""),""_"",TO_TEXT(A95),D95)"),"20190405_095.jpg")</f>
        <v>20190405_095.jpg</v>
      </c>
    </row>
    <row r="96">
      <c r="A96" s="1">
        <v>96.0</v>
      </c>
      <c r="B96" s="2" t="s">
        <v>0</v>
      </c>
      <c r="C96" s="3">
        <v>43561.0</v>
      </c>
      <c r="D96" s="4" t="s">
        <v>1</v>
      </c>
      <c r="E96" s="2" t="str">
        <f>IFERROR(__xludf.DUMMYFUNCTION("CONCATENATE(B96,REGEXREPLACE(TO_TEXT( C96),""\."",""""),D96)"),"https://bhuvan-app3.nrsc.gov.in/isroeodatadownloadutility/nices_thumb/pblh/PBLH20190406.jpg")</f>
        <v>https://bhuvan-app3.nrsc.gov.in/isroeodatadownloadutility/nices_thumb/pblh/PBLH20190406.jpg</v>
      </c>
      <c r="F96" s="5" t="str">
        <f>IFERROR(__xludf.DUMMYFUNCTION("CONCATENATE(REGEXREPLACE(TO_TEXT( C96),""\."",""""),""_"",TO_TEXT(A96),D96)"),"20190406_096.jpg")</f>
        <v>20190406_096.jpg</v>
      </c>
    </row>
    <row r="97">
      <c r="A97" s="1">
        <v>97.0</v>
      </c>
      <c r="B97" s="2" t="s">
        <v>0</v>
      </c>
      <c r="C97" s="3">
        <v>43562.0</v>
      </c>
      <c r="D97" s="4" t="s">
        <v>1</v>
      </c>
      <c r="E97" s="2" t="str">
        <f>IFERROR(__xludf.DUMMYFUNCTION("CONCATENATE(B97,REGEXREPLACE(TO_TEXT( C97),""\."",""""),D97)"),"https://bhuvan-app3.nrsc.gov.in/isroeodatadownloadutility/nices_thumb/pblh/PBLH20190407.jpg")</f>
        <v>https://bhuvan-app3.nrsc.gov.in/isroeodatadownloadutility/nices_thumb/pblh/PBLH20190407.jpg</v>
      </c>
      <c r="F97" s="5" t="str">
        <f>IFERROR(__xludf.DUMMYFUNCTION("CONCATENATE(REGEXREPLACE(TO_TEXT( C97),""\."",""""),""_"",TO_TEXT(A97),D97)"),"20190407_097.jpg")</f>
        <v>20190407_097.jpg</v>
      </c>
    </row>
    <row r="98">
      <c r="A98" s="1">
        <v>98.0</v>
      </c>
      <c r="B98" s="2" t="s">
        <v>0</v>
      </c>
      <c r="C98" s="3">
        <v>43563.0</v>
      </c>
      <c r="D98" s="4" t="s">
        <v>1</v>
      </c>
      <c r="E98" s="2" t="str">
        <f>IFERROR(__xludf.DUMMYFUNCTION("CONCATENATE(B98,REGEXREPLACE(TO_TEXT( C98),""\."",""""),D98)"),"https://bhuvan-app3.nrsc.gov.in/isroeodatadownloadutility/nices_thumb/pblh/PBLH20190408.jpg")</f>
        <v>https://bhuvan-app3.nrsc.gov.in/isroeodatadownloadutility/nices_thumb/pblh/PBLH20190408.jpg</v>
      </c>
      <c r="F98" s="5" t="str">
        <f>IFERROR(__xludf.DUMMYFUNCTION("CONCATENATE(REGEXREPLACE(TO_TEXT( C98),""\."",""""),""_"",TO_TEXT(A98),D98)"),"20190408_098.jpg")</f>
        <v>20190408_098.jpg</v>
      </c>
    </row>
    <row r="99">
      <c r="A99" s="1">
        <v>99.0</v>
      </c>
      <c r="B99" s="2" t="s">
        <v>0</v>
      </c>
      <c r="C99" s="3">
        <v>43564.0</v>
      </c>
      <c r="D99" s="4" t="s">
        <v>1</v>
      </c>
      <c r="E99" s="2" t="str">
        <f>IFERROR(__xludf.DUMMYFUNCTION("CONCATENATE(B99,REGEXREPLACE(TO_TEXT( C99),""\."",""""),D99)"),"https://bhuvan-app3.nrsc.gov.in/isroeodatadownloadutility/nices_thumb/pblh/PBLH20190409.jpg")</f>
        <v>https://bhuvan-app3.nrsc.gov.in/isroeodatadownloadutility/nices_thumb/pblh/PBLH20190409.jpg</v>
      </c>
      <c r="F99" s="5" t="str">
        <f>IFERROR(__xludf.DUMMYFUNCTION("CONCATENATE(REGEXREPLACE(TO_TEXT( C99),""\."",""""),""_"",TO_TEXT(A99),D99)"),"20190409_099.jpg")</f>
        <v>20190409_099.jpg</v>
      </c>
    </row>
    <row r="100">
      <c r="A100" s="1">
        <v>100.0</v>
      </c>
      <c r="B100" s="2" t="s">
        <v>0</v>
      </c>
      <c r="C100" s="3">
        <v>43565.0</v>
      </c>
      <c r="D100" s="4" t="s">
        <v>1</v>
      </c>
      <c r="E100" s="2" t="str">
        <f>IFERROR(__xludf.DUMMYFUNCTION("CONCATENATE(B100,REGEXREPLACE(TO_TEXT( C100),""\."",""""),D100)"),"https://bhuvan-app3.nrsc.gov.in/isroeodatadownloadutility/nices_thumb/pblh/PBLH20190410.jpg")</f>
        <v>https://bhuvan-app3.nrsc.gov.in/isroeodatadownloadutility/nices_thumb/pblh/PBLH20190410.jpg</v>
      </c>
      <c r="F100" s="5" t="str">
        <f>IFERROR(__xludf.DUMMYFUNCTION("CONCATENATE(REGEXREPLACE(TO_TEXT( C100),""\."",""""),""_"",TO_TEXT(A100),D100)"),"20190410_100.jpg")</f>
        <v>20190410_100.jpg</v>
      </c>
    </row>
    <row r="101">
      <c r="A101" s="1">
        <v>101.0</v>
      </c>
      <c r="B101" s="2" t="s">
        <v>0</v>
      </c>
      <c r="C101" s="3">
        <v>43566.0</v>
      </c>
      <c r="D101" s="4" t="s">
        <v>1</v>
      </c>
      <c r="E101" s="2" t="str">
        <f>IFERROR(__xludf.DUMMYFUNCTION("CONCATENATE(B101,REGEXREPLACE(TO_TEXT( C101),""\."",""""),D101)"),"https://bhuvan-app3.nrsc.gov.in/isroeodatadownloadutility/nices_thumb/pblh/PBLH20190411.jpg")</f>
        <v>https://bhuvan-app3.nrsc.gov.in/isroeodatadownloadutility/nices_thumb/pblh/PBLH20190411.jpg</v>
      </c>
      <c r="F101" s="5" t="str">
        <f>IFERROR(__xludf.DUMMYFUNCTION("CONCATENATE(REGEXREPLACE(TO_TEXT( C101),""\."",""""),""_"",TO_TEXT(A101),D101)"),"20190411_101.jpg")</f>
        <v>20190411_101.jpg</v>
      </c>
    </row>
    <row r="102">
      <c r="A102" s="1">
        <v>102.0</v>
      </c>
      <c r="B102" s="2" t="s">
        <v>0</v>
      </c>
      <c r="C102" s="3">
        <v>43567.0</v>
      </c>
      <c r="D102" s="4" t="s">
        <v>1</v>
      </c>
      <c r="E102" s="2" t="str">
        <f>IFERROR(__xludf.DUMMYFUNCTION("CONCATENATE(B102,REGEXREPLACE(TO_TEXT( C102),""\."",""""),D102)"),"https://bhuvan-app3.nrsc.gov.in/isroeodatadownloadutility/nices_thumb/pblh/PBLH20190412.jpg")</f>
        <v>https://bhuvan-app3.nrsc.gov.in/isroeodatadownloadutility/nices_thumb/pblh/PBLH20190412.jpg</v>
      </c>
      <c r="F102" s="5" t="str">
        <f>IFERROR(__xludf.DUMMYFUNCTION("CONCATENATE(REGEXREPLACE(TO_TEXT( C102),""\."",""""),""_"",TO_TEXT(A102),D102)"),"20190412_102.jpg")</f>
        <v>20190412_102.jpg</v>
      </c>
    </row>
    <row r="103">
      <c r="A103" s="1">
        <v>103.0</v>
      </c>
      <c r="B103" s="2" t="s">
        <v>0</v>
      </c>
      <c r="C103" s="3">
        <v>43568.0</v>
      </c>
      <c r="D103" s="4" t="s">
        <v>1</v>
      </c>
      <c r="E103" s="2" t="str">
        <f>IFERROR(__xludf.DUMMYFUNCTION("CONCATENATE(B103,REGEXREPLACE(TO_TEXT( C103),""\."",""""),D103)"),"https://bhuvan-app3.nrsc.gov.in/isroeodatadownloadutility/nices_thumb/pblh/PBLH20190413.jpg")</f>
        <v>https://bhuvan-app3.nrsc.gov.in/isroeodatadownloadutility/nices_thumb/pblh/PBLH20190413.jpg</v>
      </c>
      <c r="F103" s="5" t="str">
        <f>IFERROR(__xludf.DUMMYFUNCTION("CONCATENATE(REGEXREPLACE(TO_TEXT( C103),""\."",""""),""_"",TO_TEXT(A103),D103)"),"20190413_103.jpg")</f>
        <v>20190413_103.jpg</v>
      </c>
    </row>
    <row r="104">
      <c r="A104" s="1">
        <v>104.0</v>
      </c>
      <c r="B104" s="2" t="s">
        <v>0</v>
      </c>
      <c r="C104" s="3">
        <v>43569.0</v>
      </c>
      <c r="D104" s="4" t="s">
        <v>1</v>
      </c>
      <c r="E104" s="2" t="str">
        <f>IFERROR(__xludf.DUMMYFUNCTION("CONCATENATE(B104,REGEXREPLACE(TO_TEXT( C104),""\."",""""),D104)"),"https://bhuvan-app3.nrsc.gov.in/isroeodatadownloadutility/nices_thumb/pblh/PBLH20190414.jpg")</f>
        <v>https://bhuvan-app3.nrsc.gov.in/isroeodatadownloadutility/nices_thumb/pblh/PBLH20190414.jpg</v>
      </c>
      <c r="F104" s="5" t="str">
        <f>IFERROR(__xludf.DUMMYFUNCTION("CONCATENATE(REGEXREPLACE(TO_TEXT( C104),""\."",""""),""_"",TO_TEXT(A104),D104)"),"20190414_104.jpg")</f>
        <v>20190414_104.jpg</v>
      </c>
    </row>
    <row r="105">
      <c r="A105" s="1">
        <v>105.0</v>
      </c>
      <c r="B105" s="2" t="s">
        <v>0</v>
      </c>
      <c r="C105" s="3">
        <v>43570.0</v>
      </c>
      <c r="D105" s="4" t="s">
        <v>1</v>
      </c>
      <c r="E105" s="2" t="str">
        <f>IFERROR(__xludf.DUMMYFUNCTION("CONCATENATE(B105,REGEXREPLACE(TO_TEXT( C105),""\."",""""),D105)"),"https://bhuvan-app3.nrsc.gov.in/isroeodatadownloadutility/nices_thumb/pblh/PBLH20190415.jpg")</f>
        <v>https://bhuvan-app3.nrsc.gov.in/isroeodatadownloadutility/nices_thumb/pblh/PBLH20190415.jpg</v>
      </c>
      <c r="F105" s="5" t="str">
        <f>IFERROR(__xludf.DUMMYFUNCTION("CONCATENATE(REGEXREPLACE(TO_TEXT( C105),""\."",""""),""_"",TO_TEXT(A105),D105)"),"20190415_105.jpg")</f>
        <v>20190415_105.jpg</v>
      </c>
    </row>
    <row r="106">
      <c r="A106" s="1">
        <v>106.0</v>
      </c>
      <c r="B106" s="2" t="s">
        <v>0</v>
      </c>
      <c r="C106" s="3">
        <v>43571.0</v>
      </c>
      <c r="D106" s="4" t="s">
        <v>1</v>
      </c>
      <c r="E106" s="2" t="str">
        <f>IFERROR(__xludf.DUMMYFUNCTION("CONCATENATE(B106,REGEXREPLACE(TO_TEXT( C106),""\."",""""),D106)"),"https://bhuvan-app3.nrsc.gov.in/isroeodatadownloadutility/nices_thumb/pblh/PBLH20190416.jpg")</f>
        <v>https://bhuvan-app3.nrsc.gov.in/isroeodatadownloadutility/nices_thumb/pblh/PBLH20190416.jpg</v>
      </c>
      <c r="F106" s="5" t="str">
        <f>IFERROR(__xludf.DUMMYFUNCTION("CONCATENATE(REGEXREPLACE(TO_TEXT( C106),""\."",""""),""_"",TO_TEXT(A106),D106)"),"20190416_106.jpg")</f>
        <v>20190416_106.jpg</v>
      </c>
    </row>
    <row r="107">
      <c r="A107" s="1">
        <v>107.0</v>
      </c>
      <c r="B107" s="2" t="s">
        <v>0</v>
      </c>
      <c r="C107" s="3">
        <v>43572.0</v>
      </c>
      <c r="D107" s="4" t="s">
        <v>1</v>
      </c>
      <c r="E107" s="2" t="str">
        <f>IFERROR(__xludf.DUMMYFUNCTION("CONCATENATE(B107,REGEXREPLACE(TO_TEXT( C107),""\."",""""),D107)"),"https://bhuvan-app3.nrsc.gov.in/isroeodatadownloadutility/nices_thumb/pblh/PBLH20190417.jpg")</f>
        <v>https://bhuvan-app3.nrsc.gov.in/isroeodatadownloadutility/nices_thumb/pblh/PBLH20190417.jpg</v>
      </c>
      <c r="F107" s="5" t="str">
        <f>IFERROR(__xludf.DUMMYFUNCTION("CONCATENATE(REGEXREPLACE(TO_TEXT( C107),""\."",""""),""_"",TO_TEXT(A107),D107)"),"20190417_107.jpg")</f>
        <v>20190417_107.jpg</v>
      </c>
    </row>
    <row r="108">
      <c r="A108" s="1">
        <v>108.0</v>
      </c>
      <c r="B108" s="2" t="s">
        <v>0</v>
      </c>
      <c r="C108" s="3">
        <v>43573.0</v>
      </c>
      <c r="D108" s="4" t="s">
        <v>1</v>
      </c>
      <c r="E108" s="2" t="str">
        <f>IFERROR(__xludf.DUMMYFUNCTION("CONCATENATE(B108,REGEXREPLACE(TO_TEXT( C108),""\."",""""),D108)"),"https://bhuvan-app3.nrsc.gov.in/isroeodatadownloadutility/nices_thumb/pblh/PBLH20190418.jpg")</f>
        <v>https://bhuvan-app3.nrsc.gov.in/isroeodatadownloadutility/nices_thumb/pblh/PBLH20190418.jpg</v>
      </c>
      <c r="F108" s="5" t="str">
        <f>IFERROR(__xludf.DUMMYFUNCTION("CONCATENATE(REGEXREPLACE(TO_TEXT( C108),""\."",""""),""_"",TO_TEXT(A108),D108)"),"20190418_108.jpg")</f>
        <v>20190418_108.jpg</v>
      </c>
    </row>
    <row r="109">
      <c r="A109" s="1">
        <v>109.0</v>
      </c>
      <c r="B109" s="2" t="s">
        <v>0</v>
      </c>
      <c r="C109" s="3">
        <v>43574.0</v>
      </c>
      <c r="D109" s="4" t="s">
        <v>1</v>
      </c>
      <c r="E109" s="2" t="str">
        <f>IFERROR(__xludf.DUMMYFUNCTION("CONCATENATE(B109,REGEXREPLACE(TO_TEXT( C109),""\."",""""),D109)"),"https://bhuvan-app3.nrsc.gov.in/isroeodatadownloadutility/nices_thumb/pblh/PBLH20190419.jpg")</f>
        <v>https://bhuvan-app3.nrsc.gov.in/isroeodatadownloadutility/nices_thumb/pblh/PBLH20190419.jpg</v>
      </c>
      <c r="F109" s="5" t="str">
        <f>IFERROR(__xludf.DUMMYFUNCTION("CONCATENATE(REGEXREPLACE(TO_TEXT( C109),""\."",""""),""_"",TO_TEXT(A109),D109)"),"20190419_109.jpg")</f>
        <v>20190419_109.jpg</v>
      </c>
    </row>
    <row r="110">
      <c r="A110" s="1">
        <v>110.0</v>
      </c>
      <c r="B110" s="2" t="s">
        <v>0</v>
      </c>
      <c r="C110" s="3">
        <v>43575.0</v>
      </c>
      <c r="D110" s="4" t="s">
        <v>1</v>
      </c>
      <c r="E110" s="2" t="str">
        <f>IFERROR(__xludf.DUMMYFUNCTION("CONCATENATE(B110,REGEXREPLACE(TO_TEXT( C110),""\."",""""),D110)"),"https://bhuvan-app3.nrsc.gov.in/isroeodatadownloadutility/nices_thumb/pblh/PBLH20190420.jpg")</f>
        <v>https://bhuvan-app3.nrsc.gov.in/isroeodatadownloadutility/nices_thumb/pblh/PBLH20190420.jpg</v>
      </c>
      <c r="F110" s="5" t="str">
        <f>IFERROR(__xludf.DUMMYFUNCTION("CONCATENATE(REGEXREPLACE(TO_TEXT( C110),""\."",""""),""_"",TO_TEXT(A110),D110)"),"20190420_110.jpg")</f>
        <v>20190420_110.jpg</v>
      </c>
    </row>
    <row r="111">
      <c r="A111" s="1">
        <v>111.0</v>
      </c>
      <c r="B111" s="2" t="s">
        <v>0</v>
      </c>
      <c r="C111" s="3">
        <v>43576.0</v>
      </c>
      <c r="D111" s="4" t="s">
        <v>1</v>
      </c>
      <c r="E111" s="2" t="str">
        <f>IFERROR(__xludf.DUMMYFUNCTION("CONCATENATE(B111,REGEXREPLACE(TO_TEXT( C111),""\."",""""),D111)"),"https://bhuvan-app3.nrsc.gov.in/isroeodatadownloadutility/nices_thumb/pblh/PBLH20190421.jpg")</f>
        <v>https://bhuvan-app3.nrsc.gov.in/isroeodatadownloadutility/nices_thumb/pblh/PBLH20190421.jpg</v>
      </c>
      <c r="F111" s="5" t="str">
        <f>IFERROR(__xludf.DUMMYFUNCTION("CONCATENATE(REGEXREPLACE(TO_TEXT( C111),""\."",""""),""_"",TO_TEXT(A111),D111)"),"20190421_111.jpg")</f>
        <v>20190421_111.jpg</v>
      </c>
    </row>
    <row r="112">
      <c r="A112" s="1">
        <v>112.0</v>
      </c>
      <c r="B112" s="2" t="s">
        <v>0</v>
      </c>
      <c r="C112" s="3">
        <v>43577.0</v>
      </c>
      <c r="D112" s="4" t="s">
        <v>1</v>
      </c>
      <c r="E112" s="2" t="str">
        <f>IFERROR(__xludf.DUMMYFUNCTION("CONCATENATE(B112,REGEXREPLACE(TO_TEXT( C112),""\."",""""),D112)"),"https://bhuvan-app3.nrsc.gov.in/isroeodatadownloadutility/nices_thumb/pblh/PBLH20190422.jpg")</f>
        <v>https://bhuvan-app3.nrsc.gov.in/isroeodatadownloadutility/nices_thumb/pblh/PBLH20190422.jpg</v>
      </c>
      <c r="F112" s="5" t="str">
        <f>IFERROR(__xludf.DUMMYFUNCTION("CONCATENATE(REGEXREPLACE(TO_TEXT( C112),""\."",""""),""_"",TO_TEXT(A112),D112)"),"20190422_112.jpg")</f>
        <v>20190422_112.jpg</v>
      </c>
    </row>
    <row r="113">
      <c r="A113" s="1">
        <v>113.0</v>
      </c>
      <c r="B113" s="2" t="s">
        <v>0</v>
      </c>
      <c r="C113" s="3">
        <v>43578.0</v>
      </c>
      <c r="D113" s="4" t="s">
        <v>1</v>
      </c>
      <c r="E113" s="2" t="str">
        <f>IFERROR(__xludf.DUMMYFUNCTION("CONCATENATE(B113,REGEXREPLACE(TO_TEXT( C113),""\."",""""),D113)"),"https://bhuvan-app3.nrsc.gov.in/isroeodatadownloadutility/nices_thumb/pblh/PBLH20190423.jpg")</f>
        <v>https://bhuvan-app3.nrsc.gov.in/isroeodatadownloadutility/nices_thumb/pblh/PBLH20190423.jpg</v>
      </c>
      <c r="F113" s="5" t="str">
        <f>IFERROR(__xludf.DUMMYFUNCTION("CONCATENATE(REGEXREPLACE(TO_TEXT( C113),""\."",""""),""_"",TO_TEXT(A113),D113)"),"20190423_113.jpg")</f>
        <v>20190423_113.jpg</v>
      </c>
    </row>
    <row r="114">
      <c r="A114" s="1">
        <v>114.0</v>
      </c>
      <c r="B114" s="2" t="s">
        <v>0</v>
      </c>
      <c r="C114" s="3">
        <v>43579.0</v>
      </c>
      <c r="D114" s="4" t="s">
        <v>1</v>
      </c>
      <c r="E114" s="2" t="str">
        <f>IFERROR(__xludf.DUMMYFUNCTION("CONCATENATE(B114,REGEXREPLACE(TO_TEXT( C114),""\."",""""),D114)"),"https://bhuvan-app3.nrsc.gov.in/isroeodatadownloadutility/nices_thumb/pblh/PBLH20190424.jpg")</f>
        <v>https://bhuvan-app3.nrsc.gov.in/isroeodatadownloadutility/nices_thumb/pblh/PBLH20190424.jpg</v>
      </c>
      <c r="F114" s="5" t="str">
        <f>IFERROR(__xludf.DUMMYFUNCTION("CONCATENATE(REGEXREPLACE(TO_TEXT( C114),""\."",""""),""_"",TO_TEXT(A114),D114)"),"20190424_114.jpg")</f>
        <v>20190424_114.jpg</v>
      </c>
    </row>
    <row r="115">
      <c r="A115" s="1">
        <v>115.0</v>
      </c>
      <c r="B115" s="2" t="s">
        <v>0</v>
      </c>
      <c r="C115" s="3">
        <v>43580.0</v>
      </c>
      <c r="D115" s="4" t="s">
        <v>1</v>
      </c>
      <c r="E115" s="2" t="str">
        <f>IFERROR(__xludf.DUMMYFUNCTION("CONCATENATE(B115,REGEXREPLACE(TO_TEXT( C115),""\."",""""),D115)"),"https://bhuvan-app3.nrsc.gov.in/isroeodatadownloadutility/nices_thumb/pblh/PBLH20190425.jpg")</f>
        <v>https://bhuvan-app3.nrsc.gov.in/isroeodatadownloadutility/nices_thumb/pblh/PBLH20190425.jpg</v>
      </c>
      <c r="F115" s="5" t="str">
        <f>IFERROR(__xludf.DUMMYFUNCTION("CONCATENATE(REGEXREPLACE(TO_TEXT( C115),""\."",""""),""_"",TO_TEXT(A115),D115)"),"20190425_115.jpg")</f>
        <v>20190425_115.jpg</v>
      </c>
    </row>
    <row r="116">
      <c r="A116" s="1">
        <v>116.0</v>
      </c>
      <c r="B116" s="2" t="s">
        <v>0</v>
      </c>
      <c r="C116" s="3">
        <v>43581.0</v>
      </c>
      <c r="D116" s="4" t="s">
        <v>1</v>
      </c>
      <c r="E116" s="2" t="str">
        <f>IFERROR(__xludf.DUMMYFUNCTION("CONCATENATE(B116,REGEXREPLACE(TO_TEXT( C116),""\."",""""),D116)"),"https://bhuvan-app3.nrsc.gov.in/isroeodatadownloadutility/nices_thumb/pblh/PBLH20190426.jpg")</f>
        <v>https://bhuvan-app3.nrsc.gov.in/isroeodatadownloadutility/nices_thumb/pblh/PBLH20190426.jpg</v>
      </c>
      <c r="F116" s="5" t="str">
        <f>IFERROR(__xludf.DUMMYFUNCTION("CONCATENATE(REGEXREPLACE(TO_TEXT( C116),""\."",""""),""_"",TO_TEXT(A116),D116)"),"20190426_116.jpg")</f>
        <v>20190426_116.jpg</v>
      </c>
    </row>
    <row r="117">
      <c r="A117" s="1">
        <v>117.0</v>
      </c>
      <c r="B117" s="2" t="s">
        <v>0</v>
      </c>
      <c r="C117" s="3">
        <v>43582.0</v>
      </c>
      <c r="D117" s="4" t="s">
        <v>1</v>
      </c>
      <c r="E117" s="2" t="str">
        <f>IFERROR(__xludf.DUMMYFUNCTION("CONCATENATE(B117,REGEXREPLACE(TO_TEXT( C117),""\."",""""),D117)"),"https://bhuvan-app3.nrsc.gov.in/isroeodatadownloadutility/nices_thumb/pblh/PBLH20190427.jpg")</f>
        <v>https://bhuvan-app3.nrsc.gov.in/isroeodatadownloadutility/nices_thumb/pblh/PBLH20190427.jpg</v>
      </c>
      <c r="F117" s="5" t="str">
        <f>IFERROR(__xludf.DUMMYFUNCTION("CONCATENATE(REGEXREPLACE(TO_TEXT( C117),""\."",""""),""_"",TO_TEXT(A117),D117)"),"20190427_117.jpg")</f>
        <v>20190427_117.jpg</v>
      </c>
    </row>
    <row r="118">
      <c r="A118" s="1">
        <v>118.0</v>
      </c>
      <c r="B118" s="2" t="s">
        <v>0</v>
      </c>
      <c r="C118" s="3">
        <v>43583.0</v>
      </c>
      <c r="D118" s="4" t="s">
        <v>1</v>
      </c>
      <c r="E118" s="2" t="str">
        <f>IFERROR(__xludf.DUMMYFUNCTION("CONCATENATE(B118,REGEXREPLACE(TO_TEXT( C118),""\."",""""),D118)"),"https://bhuvan-app3.nrsc.gov.in/isroeodatadownloadutility/nices_thumb/pblh/PBLH20190428.jpg")</f>
        <v>https://bhuvan-app3.nrsc.gov.in/isroeodatadownloadutility/nices_thumb/pblh/PBLH20190428.jpg</v>
      </c>
      <c r="F118" s="5" t="str">
        <f>IFERROR(__xludf.DUMMYFUNCTION("CONCATENATE(REGEXREPLACE(TO_TEXT( C118),""\."",""""),""_"",TO_TEXT(A118),D118)"),"20190428_118.jpg")</f>
        <v>20190428_118.jpg</v>
      </c>
    </row>
    <row r="119">
      <c r="A119" s="1">
        <v>119.0</v>
      </c>
      <c r="B119" s="2" t="s">
        <v>0</v>
      </c>
      <c r="C119" s="3">
        <v>43584.0</v>
      </c>
      <c r="D119" s="4" t="s">
        <v>1</v>
      </c>
      <c r="E119" s="2" t="str">
        <f>IFERROR(__xludf.DUMMYFUNCTION("CONCATENATE(B119,REGEXREPLACE(TO_TEXT( C119),""\."",""""),D119)"),"https://bhuvan-app3.nrsc.gov.in/isroeodatadownloadutility/nices_thumb/pblh/PBLH20190429.jpg")</f>
        <v>https://bhuvan-app3.nrsc.gov.in/isroeodatadownloadutility/nices_thumb/pblh/PBLH20190429.jpg</v>
      </c>
      <c r="F119" s="5" t="str">
        <f>IFERROR(__xludf.DUMMYFUNCTION("CONCATENATE(REGEXREPLACE(TO_TEXT( C119),""\."",""""),""_"",TO_TEXT(A119),D119)"),"20190429_119.jpg")</f>
        <v>20190429_119.jpg</v>
      </c>
    </row>
    <row r="120">
      <c r="A120" s="1">
        <v>120.0</v>
      </c>
      <c r="B120" s="2" t="s">
        <v>0</v>
      </c>
      <c r="C120" s="3">
        <v>43585.0</v>
      </c>
      <c r="D120" s="4" t="s">
        <v>1</v>
      </c>
      <c r="E120" s="2" t="str">
        <f>IFERROR(__xludf.DUMMYFUNCTION("CONCATENATE(B120,REGEXREPLACE(TO_TEXT( C120),""\."",""""),D120)"),"https://bhuvan-app3.nrsc.gov.in/isroeodatadownloadutility/nices_thumb/pblh/PBLH20190430.jpg")</f>
        <v>https://bhuvan-app3.nrsc.gov.in/isroeodatadownloadutility/nices_thumb/pblh/PBLH20190430.jpg</v>
      </c>
      <c r="F120" s="5" t="str">
        <f>IFERROR(__xludf.DUMMYFUNCTION("CONCATENATE(REGEXREPLACE(TO_TEXT( C120),""\."",""""),""_"",TO_TEXT(A120),D120)"),"20190430_120.jpg")</f>
        <v>20190430_120.jpg</v>
      </c>
    </row>
    <row r="121">
      <c r="A121" s="1">
        <v>121.0</v>
      </c>
      <c r="B121" s="2" t="s">
        <v>0</v>
      </c>
      <c r="C121" s="3">
        <v>43586.0</v>
      </c>
      <c r="D121" s="4" t="s">
        <v>1</v>
      </c>
      <c r="E121" s="2" t="str">
        <f>IFERROR(__xludf.DUMMYFUNCTION("CONCATENATE(B121,REGEXREPLACE(TO_TEXT( C121),""\."",""""),D121)"),"https://bhuvan-app3.nrsc.gov.in/isroeodatadownloadutility/nices_thumb/pblh/PBLH20190501.jpg")</f>
        <v>https://bhuvan-app3.nrsc.gov.in/isroeodatadownloadutility/nices_thumb/pblh/PBLH20190501.jpg</v>
      </c>
      <c r="F121" s="5" t="str">
        <f>IFERROR(__xludf.DUMMYFUNCTION("CONCATENATE(REGEXREPLACE(TO_TEXT( C121),""\."",""""),""_"",TO_TEXT(A121),D121)"),"20190501_121.jpg")</f>
        <v>20190501_121.jpg</v>
      </c>
    </row>
    <row r="122">
      <c r="A122" s="1">
        <v>122.0</v>
      </c>
      <c r="B122" s="2" t="s">
        <v>0</v>
      </c>
      <c r="C122" s="3">
        <v>43587.0</v>
      </c>
      <c r="D122" s="4" t="s">
        <v>1</v>
      </c>
      <c r="E122" s="2" t="str">
        <f>IFERROR(__xludf.DUMMYFUNCTION("CONCATENATE(B122,REGEXREPLACE(TO_TEXT( C122),""\."",""""),D122)"),"https://bhuvan-app3.nrsc.gov.in/isroeodatadownloadutility/nices_thumb/pblh/PBLH20190502.jpg")</f>
        <v>https://bhuvan-app3.nrsc.gov.in/isroeodatadownloadutility/nices_thumb/pblh/PBLH20190502.jpg</v>
      </c>
      <c r="F122" s="5" t="str">
        <f>IFERROR(__xludf.DUMMYFUNCTION("CONCATENATE(REGEXREPLACE(TO_TEXT( C122),""\."",""""),""_"",TO_TEXT(A122),D122)"),"20190502_122.jpg")</f>
        <v>20190502_122.jpg</v>
      </c>
    </row>
    <row r="123">
      <c r="A123" s="1">
        <v>123.0</v>
      </c>
      <c r="B123" s="2" t="s">
        <v>0</v>
      </c>
      <c r="C123" s="3">
        <v>43588.0</v>
      </c>
      <c r="D123" s="4" t="s">
        <v>1</v>
      </c>
      <c r="E123" s="2" t="str">
        <f>IFERROR(__xludf.DUMMYFUNCTION("CONCATENATE(B123,REGEXREPLACE(TO_TEXT( C123),""\."",""""),D123)"),"https://bhuvan-app3.nrsc.gov.in/isroeodatadownloadutility/nices_thumb/pblh/PBLH20190503.jpg")</f>
        <v>https://bhuvan-app3.nrsc.gov.in/isroeodatadownloadutility/nices_thumb/pblh/PBLH20190503.jpg</v>
      </c>
      <c r="F123" s="5" t="str">
        <f>IFERROR(__xludf.DUMMYFUNCTION("CONCATENATE(REGEXREPLACE(TO_TEXT( C123),""\."",""""),""_"",TO_TEXT(A123),D123)"),"20190503_123.jpg")</f>
        <v>20190503_123.jpg</v>
      </c>
    </row>
    <row r="124">
      <c r="A124" s="1">
        <v>124.0</v>
      </c>
      <c r="B124" s="2" t="s">
        <v>0</v>
      </c>
      <c r="C124" s="3">
        <v>43589.0</v>
      </c>
      <c r="D124" s="4" t="s">
        <v>1</v>
      </c>
      <c r="E124" s="2" t="str">
        <f>IFERROR(__xludf.DUMMYFUNCTION("CONCATENATE(B124,REGEXREPLACE(TO_TEXT( C124),""\."",""""),D124)"),"https://bhuvan-app3.nrsc.gov.in/isroeodatadownloadutility/nices_thumb/pblh/PBLH20190504.jpg")</f>
        <v>https://bhuvan-app3.nrsc.gov.in/isroeodatadownloadutility/nices_thumb/pblh/PBLH20190504.jpg</v>
      </c>
      <c r="F124" s="5" t="str">
        <f>IFERROR(__xludf.DUMMYFUNCTION("CONCATENATE(REGEXREPLACE(TO_TEXT( C124),""\."",""""),""_"",TO_TEXT(A124),D124)"),"20190504_124.jpg")</f>
        <v>20190504_124.jpg</v>
      </c>
    </row>
    <row r="125">
      <c r="A125" s="1">
        <v>125.0</v>
      </c>
      <c r="B125" s="2" t="s">
        <v>0</v>
      </c>
      <c r="C125" s="3">
        <v>43590.0</v>
      </c>
      <c r="D125" s="4" t="s">
        <v>1</v>
      </c>
      <c r="E125" s="2" t="str">
        <f>IFERROR(__xludf.DUMMYFUNCTION("CONCATENATE(B125,REGEXREPLACE(TO_TEXT( C125),""\."",""""),D125)"),"https://bhuvan-app3.nrsc.gov.in/isroeodatadownloadutility/nices_thumb/pblh/PBLH20190505.jpg")</f>
        <v>https://bhuvan-app3.nrsc.gov.in/isroeodatadownloadutility/nices_thumb/pblh/PBLH20190505.jpg</v>
      </c>
      <c r="F125" s="5" t="str">
        <f>IFERROR(__xludf.DUMMYFUNCTION("CONCATENATE(REGEXREPLACE(TO_TEXT( C125),""\."",""""),""_"",TO_TEXT(A125),D125)"),"20190505_125.jpg")</f>
        <v>20190505_125.jpg</v>
      </c>
    </row>
    <row r="126">
      <c r="A126" s="1">
        <v>126.0</v>
      </c>
      <c r="B126" s="2" t="s">
        <v>0</v>
      </c>
      <c r="C126" s="3">
        <v>43591.0</v>
      </c>
      <c r="D126" s="4" t="s">
        <v>1</v>
      </c>
      <c r="E126" s="2" t="str">
        <f>IFERROR(__xludf.DUMMYFUNCTION("CONCATENATE(B126,REGEXREPLACE(TO_TEXT( C126),""\."",""""),D126)"),"https://bhuvan-app3.nrsc.gov.in/isroeodatadownloadutility/nices_thumb/pblh/PBLH20190506.jpg")</f>
        <v>https://bhuvan-app3.nrsc.gov.in/isroeodatadownloadutility/nices_thumb/pblh/PBLH20190506.jpg</v>
      </c>
      <c r="F126" s="5" t="str">
        <f>IFERROR(__xludf.DUMMYFUNCTION("CONCATENATE(REGEXREPLACE(TO_TEXT( C126),""\."",""""),""_"",TO_TEXT(A126),D126)"),"20190506_126.jpg")</f>
        <v>20190506_126.jpg</v>
      </c>
    </row>
    <row r="127">
      <c r="A127" s="1">
        <v>127.0</v>
      </c>
      <c r="B127" s="2" t="s">
        <v>0</v>
      </c>
      <c r="C127" s="3">
        <v>43592.0</v>
      </c>
      <c r="D127" s="4" t="s">
        <v>1</v>
      </c>
      <c r="E127" s="2" t="str">
        <f>IFERROR(__xludf.DUMMYFUNCTION("CONCATENATE(B127,REGEXREPLACE(TO_TEXT( C127),""\."",""""),D127)"),"https://bhuvan-app3.nrsc.gov.in/isroeodatadownloadutility/nices_thumb/pblh/PBLH20190507.jpg")</f>
        <v>https://bhuvan-app3.nrsc.gov.in/isroeodatadownloadutility/nices_thumb/pblh/PBLH20190507.jpg</v>
      </c>
      <c r="F127" s="5" t="str">
        <f>IFERROR(__xludf.DUMMYFUNCTION("CONCATENATE(REGEXREPLACE(TO_TEXT( C127),""\."",""""),""_"",TO_TEXT(A127),D127)"),"20190507_127.jpg")</f>
        <v>20190507_127.jpg</v>
      </c>
    </row>
    <row r="128">
      <c r="A128" s="1">
        <v>128.0</v>
      </c>
      <c r="B128" s="2" t="s">
        <v>0</v>
      </c>
      <c r="C128" s="3">
        <v>43593.0</v>
      </c>
      <c r="D128" s="4" t="s">
        <v>1</v>
      </c>
      <c r="E128" s="2" t="str">
        <f>IFERROR(__xludf.DUMMYFUNCTION("CONCATENATE(B128,REGEXREPLACE(TO_TEXT( C128),""\."",""""),D128)"),"https://bhuvan-app3.nrsc.gov.in/isroeodatadownloadutility/nices_thumb/pblh/PBLH20190508.jpg")</f>
        <v>https://bhuvan-app3.nrsc.gov.in/isroeodatadownloadutility/nices_thumb/pblh/PBLH20190508.jpg</v>
      </c>
      <c r="F128" s="5" t="str">
        <f>IFERROR(__xludf.DUMMYFUNCTION("CONCATENATE(REGEXREPLACE(TO_TEXT( C128),""\."",""""),""_"",TO_TEXT(A128),D128)"),"20190508_128.jpg")</f>
        <v>20190508_128.jpg</v>
      </c>
    </row>
    <row r="129">
      <c r="A129" s="1">
        <v>129.0</v>
      </c>
      <c r="B129" s="2" t="s">
        <v>0</v>
      </c>
      <c r="C129" s="3">
        <v>43594.0</v>
      </c>
      <c r="D129" s="4" t="s">
        <v>1</v>
      </c>
      <c r="E129" s="2" t="str">
        <f>IFERROR(__xludf.DUMMYFUNCTION("CONCATENATE(B129,REGEXREPLACE(TO_TEXT( C129),""\."",""""),D129)"),"https://bhuvan-app3.nrsc.gov.in/isroeodatadownloadutility/nices_thumb/pblh/PBLH20190509.jpg")</f>
        <v>https://bhuvan-app3.nrsc.gov.in/isroeodatadownloadutility/nices_thumb/pblh/PBLH20190509.jpg</v>
      </c>
      <c r="F129" s="5" t="str">
        <f>IFERROR(__xludf.DUMMYFUNCTION("CONCATENATE(REGEXREPLACE(TO_TEXT( C129),""\."",""""),""_"",TO_TEXT(A129),D129)"),"20190509_129.jpg")</f>
        <v>20190509_129.jpg</v>
      </c>
    </row>
    <row r="130">
      <c r="A130" s="1">
        <v>130.0</v>
      </c>
      <c r="B130" s="2" t="s">
        <v>0</v>
      </c>
      <c r="C130" s="3">
        <v>43595.0</v>
      </c>
      <c r="D130" s="4" t="s">
        <v>1</v>
      </c>
      <c r="E130" s="2" t="str">
        <f>IFERROR(__xludf.DUMMYFUNCTION("CONCATENATE(B130,REGEXREPLACE(TO_TEXT( C130),""\."",""""),D130)"),"https://bhuvan-app3.nrsc.gov.in/isroeodatadownloadutility/nices_thumb/pblh/PBLH20190510.jpg")</f>
        <v>https://bhuvan-app3.nrsc.gov.in/isroeodatadownloadutility/nices_thumb/pblh/PBLH20190510.jpg</v>
      </c>
      <c r="F130" s="5" t="str">
        <f>IFERROR(__xludf.DUMMYFUNCTION("CONCATENATE(REGEXREPLACE(TO_TEXT( C130),""\."",""""),""_"",TO_TEXT(A130),D130)"),"20190510_130.jpg")</f>
        <v>20190510_130.jpg</v>
      </c>
    </row>
    <row r="131">
      <c r="A131" s="1">
        <v>131.0</v>
      </c>
      <c r="B131" s="2" t="s">
        <v>0</v>
      </c>
      <c r="C131" s="3">
        <v>43596.0</v>
      </c>
      <c r="D131" s="4" t="s">
        <v>1</v>
      </c>
      <c r="E131" s="2" t="str">
        <f>IFERROR(__xludf.DUMMYFUNCTION("CONCATENATE(B131,REGEXREPLACE(TO_TEXT( C131),""\."",""""),D131)"),"https://bhuvan-app3.nrsc.gov.in/isroeodatadownloadutility/nices_thumb/pblh/PBLH20190511.jpg")</f>
        <v>https://bhuvan-app3.nrsc.gov.in/isroeodatadownloadutility/nices_thumb/pblh/PBLH20190511.jpg</v>
      </c>
      <c r="F131" s="5" t="str">
        <f>IFERROR(__xludf.DUMMYFUNCTION("CONCATENATE(REGEXREPLACE(TO_TEXT( C131),""\."",""""),""_"",TO_TEXT(A131),D131)"),"20190511_131.jpg")</f>
        <v>20190511_131.jpg</v>
      </c>
    </row>
    <row r="132">
      <c r="A132" s="1">
        <v>132.0</v>
      </c>
      <c r="B132" s="2" t="s">
        <v>0</v>
      </c>
      <c r="C132" s="3">
        <v>43597.0</v>
      </c>
      <c r="D132" s="4" t="s">
        <v>1</v>
      </c>
      <c r="E132" s="2" t="str">
        <f>IFERROR(__xludf.DUMMYFUNCTION("CONCATENATE(B132,REGEXREPLACE(TO_TEXT( C132),""\."",""""),D132)"),"https://bhuvan-app3.nrsc.gov.in/isroeodatadownloadutility/nices_thumb/pblh/PBLH20190512.jpg")</f>
        <v>https://bhuvan-app3.nrsc.gov.in/isroeodatadownloadutility/nices_thumb/pblh/PBLH20190512.jpg</v>
      </c>
      <c r="F132" s="5" t="str">
        <f>IFERROR(__xludf.DUMMYFUNCTION("CONCATENATE(REGEXREPLACE(TO_TEXT( C132),""\."",""""),""_"",TO_TEXT(A132),D132)"),"20190512_132.jpg")</f>
        <v>20190512_132.jpg</v>
      </c>
    </row>
    <row r="133">
      <c r="A133" s="1">
        <v>133.0</v>
      </c>
      <c r="B133" s="2" t="s">
        <v>0</v>
      </c>
      <c r="C133" s="3">
        <v>43598.0</v>
      </c>
      <c r="D133" s="4" t="s">
        <v>1</v>
      </c>
      <c r="E133" s="2" t="str">
        <f>IFERROR(__xludf.DUMMYFUNCTION("CONCATENATE(B133,REGEXREPLACE(TO_TEXT( C133),""\."",""""),D133)"),"https://bhuvan-app3.nrsc.gov.in/isroeodatadownloadutility/nices_thumb/pblh/PBLH20190513.jpg")</f>
        <v>https://bhuvan-app3.nrsc.gov.in/isroeodatadownloadutility/nices_thumb/pblh/PBLH20190513.jpg</v>
      </c>
      <c r="F133" s="5" t="str">
        <f>IFERROR(__xludf.DUMMYFUNCTION("CONCATENATE(REGEXREPLACE(TO_TEXT( C133),""\."",""""),""_"",TO_TEXT(A133),D133)"),"20190513_133.jpg")</f>
        <v>20190513_133.jpg</v>
      </c>
    </row>
    <row r="134">
      <c r="A134" s="1">
        <v>134.0</v>
      </c>
      <c r="B134" s="2" t="s">
        <v>0</v>
      </c>
      <c r="C134" s="3">
        <v>43599.0</v>
      </c>
      <c r="D134" s="4" t="s">
        <v>1</v>
      </c>
      <c r="E134" s="2" t="str">
        <f>IFERROR(__xludf.DUMMYFUNCTION("CONCATENATE(B134,REGEXREPLACE(TO_TEXT( C134),""\."",""""),D134)"),"https://bhuvan-app3.nrsc.gov.in/isroeodatadownloadutility/nices_thumb/pblh/PBLH20190514.jpg")</f>
        <v>https://bhuvan-app3.nrsc.gov.in/isroeodatadownloadutility/nices_thumb/pblh/PBLH20190514.jpg</v>
      </c>
      <c r="F134" s="5" t="str">
        <f>IFERROR(__xludf.DUMMYFUNCTION("CONCATENATE(REGEXREPLACE(TO_TEXT( C134),""\."",""""),""_"",TO_TEXT(A134),D134)"),"20190514_134.jpg")</f>
        <v>20190514_134.jpg</v>
      </c>
    </row>
    <row r="135">
      <c r="A135" s="1">
        <v>135.0</v>
      </c>
      <c r="B135" s="2" t="s">
        <v>0</v>
      </c>
      <c r="C135" s="3">
        <v>43600.0</v>
      </c>
      <c r="D135" s="4" t="s">
        <v>1</v>
      </c>
      <c r="E135" s="2" t="str">
        <f>IFERROR(__xludf.DUMMYFUNCTION("CONCATENATE(B135,REGEXREPLACE(TO_TEXT( C135),""\."",""""),D135)"),"https://bhuvan-app3.nrsc.gov.in/isroeodatadownloadutility/nices_thumb/pblh/PBLH20190515.jpg")</f>
        <v>https://bhuvan-app3.nrsc.gov.in/isroeodatadownloadutility/nices_thumb/pblh/PBLH20190515.jpg</v>
      </c>
      <c r="F135" s="5" t="str">
        <f>IFERROR(__xludf.DUMMYFUNCTION("CONCATENATE(REGEXREPLACE(TO_TEXT( C135),""\."",""""),""_"",TO_TEXT(A135),D135)"),"20190515_135.jpg")</f>
        <v>20190515_135.jpg</v>
      </c>
    </row>
    <row r="136">
      <c r="A136" s="1">
        <v>136.0</v>
      </c>
      <c r="B136" s="2" t="s">
        <v>0</v>
      </c>
      <c r="C136" s="3">
        <v>43601.0</v>
      </c>
      <c r="D136" s="4" t="s">
        <v>1</v>
      </c>
      <c r="E136" s="2" t="str">
        <f>IFERROR(__xludf.DUMMYFUNCTION("CONCATENATE(B136,REGEXREPLACE(TO_TEXT( C136),""\."",""""),D136)"),"https://bhuvan-app3.nrsc.gov.in/isroeodatadownloadutility/nices_thumb/pblh/PBLH20190516.jpg")</f>
        <v>https://bhuvan-app3.nrsc.gov.in/isroeodatadownloadutility/nices_thumb/pblh/PBLH20190516.jpg</v>
      </c>
      <c r="F136" s="5" t="str">
        <f>IFERROR(__xludf.DUMMYFUNCTION("CONCATENATE(REGEXREPLACE(TO_TEXT( C136),""\."",""""),""_"",TO_TEXT(A136),D136)"),"20190516_136.jpg")</f>
        <v>20190516_136.jpg</v>
      </c>
    </row>
    <row r="137">
      <c r="A137" s="1">
        <v>137.0</v>
      </c>
      <c r="B137" s="2" t="s">
        <v>0</v>
      </c>
      <c r="C137" s="3">
        <v>43602.0</v>
      </c>
      <c r="D137" s="4" t="s">
        <v>1</v>
      </c>
      <c r="E137" s="2" t="str">
        <f>IFERROR(__xludf.DUMMYFUNCTION("CONCATENATE(B137,REGEXREPLACE(TO_TEXT( C137),""\."",""""),D137)"),"https://bhuvan-app3.nrsc.gov.in/isroeodatadownloadutility/nices_thumb/pblh/PBLH20190517.jpg")</f>
        <v>https://bhuvan-app3.nrsc.gov.in/isroeodatadownloadutility/nices_thumb/pblh/PBLH20190517.jpg</v>
      </c>
      <c r="F137" s="5" t="str">
        <f>IFERROR(__xludf.DUMMYFUNCTION("CONCATENATE(REGEXREPLACE(TO_TEXT( C137),""\."",""""),""_"",TO_TEXT(A137),D137)"),"20190517_137.jpg")</f>
        <v>20190517_137.jpg</v>
      </c>
    </row>
    <row r="138">
      <c r="A138" s="1">
        <v>138.0</v>
      </c>
      <c r="B138" s="2" t="s">
        <v>0</v>
      </c>
      <c r="C138" s="3">
        <v>43603.0</v>
      </c>
      <c r="D138" s="4" t="s">
        <v>1</v>
      </c>
      <c r="E138" s="2" t="str">
        <f>IFERROR(__xludf.DUMMYFUNCTION("CONCATENATE(B138,REGEXREPLACE(TO_TEXT( C138),""\."",""""),D138)"),"https://bhuvan-app3.nrsc.gov.in/isroeodatadownloadutility/nices_thumb/pblh/PBLH20190518.jpg")</f>
        <v>https://bhuvan-app3.nrsc.gov.in/isroeodatadownloadutility/nices_thumb/pblh/PBLH20190518.jpg</v>
      </c>
      <c r="F138" s="5" t="str">
        <f>IFERROR(__xludf.DUMMYFUNCTION("CONCATENATE(REGEXREPLACE(TO_TEXT( C138),""\."",""""),""_"",TO_TEXT(A138),D138)"),"20190518_138.jpg")</f>
        <v>20190518_138.jpg</v>
      </c>
    </row>
    <row r="139">
      <c r="A139" s="1">
        <v>139.0</v>
      </c>
      <c r="B139" s="2" t="s">
        <v>0</v>
      </c>
      <c r="C139" s="3">
        <v>43604.0</v>
      </c>
      <c r="D139" s="4" t="s">
        <v>1</v>
      </c>
      <c r="E139" s="2" t="str">
        <f>IFERROR(__xludf.DUMMYFUNCTION("CONCATENATE(B139,REGEXREPLACE(TO_TEXT( C139),""\."",""""),D139)"),"https://bhuvan-app3.nrsc.gov.in/isroeodatadownloadutility/nices_thumb/pblh/PBLH20190519.jpg")</f>
        <v>https://bhuvan-app3.nrsc.gov.in/isroeodatadownloadutility/nices_thumb/pblh/PBLH20190519.jpg</v>
      </c>
      <c r="F139" s="5" t="str">
        <f>IFERROR(__xludf.DUMMYFUNCTION("CONCATENATE(REGEXREPLACE(TO_TEXT( C139),""\."",""""),""_"",TO_TEXT(A139),D139)"),"20190519_139.jpg")</f>
        <v>20190519_139.jpg</v>
      </c>
    </row>
    <row r="140">
      <c r="A140" s="1">
        <v>140.0</v>
      </c>
      <c r="B140" s="2" t="s">
        <v>0</v>
      </c>
      <c r="C140" s="3">
        <v>43605.0</v>
      </c>
      <c r="D140" s="4" t="s">
        <v>1</v>
      </c>
      <c r="E140" s="2" t="str">
        <f>IFERROR(__xludf.DUMMYFUNCTION("CONCATENATE(B140,REGEXREPLACE(TO_TEXT( C140),""\."",""""),D140)"),"https://bhuvan-app3.nrsc.gov.in/isroeodatadownloadutility/nices_thumb/pblh/PBLH20190520.jpg")</f>
        <v>https://bhuvan-app3.nrsc.gov.in/isroeodatadownloadutility/nices_thumb/pblh/PBLH20190520.jpg</v>
      </c>
      <c r="F140" s="5" t="str">
        <f>IFERROR(__xludf.DUMMYFUNCTION("CONCATENATE(REGEXREPLACE(TO_TEXT( C140),""\."",""""),""_"",TO_TEXT(A140),D140)"),"20190520_140.jpg")</f>
        <v>20190520_140.jpg</v>
      </c>
    </row>
    <row r="141">
      <c r="A141" s="1">
        <v>141.0</v>
      </c>
      <c r="B141" s="2" t="s">
        <v>0</v>
      </c>
      <c r="C141" s="3">
        <v>43606.0</v>
      </c>
      <c r="D141" s="4" t="s">
        <v>1</v>
      </c>
      <c r="E141" s="2" t="str">
        <f>IFERROR(__xludf.DUMMYFUNCTION("CONCATENATE(B141,REGEXREPLACE(TO_TEXT( C141),""\."",""""),D141)"),"https://bhuvan-app3.nrsc.gov.in/isroeodatadownloadutility/nices_thumb/pblh/PBLH20190521.jpg")</f>
        <v>https://bhuvan-app3.nrsc.gov.in/isroeodatadownloadutility/nices_thumb/pblh/PBLH20190521.jpg</v>
      </c>
      <c r="F141" s="5" t="str">
        <f>IFERROR(__xludf.DUMMYFUNCTION("CONCATENATE(REGEXREPLACE(TO_TEXT( C141),""\."",""""),""_"",TO_TEXT(A141),D141)"),"20190521_141.jpg")</f>
        <v>20190521_141.jpg</v>
      </c>
    </row>
    <row r="142">
      <c r="A142" s="1">
        <v>142.0</v>
      </c>
      <c r="B142" s="2" t="s">
        <v>0</v>
      </c>
      <c r="C142" s="3">
        <v>43607.0</v>
      </c>
      <c r="D142" s="4" t="s">
        <v>1</v>
      </c>
      <c r="E142" s="2" t="str">
        <f>IFERROR(__xludf.DUMMYFUNCTION("CONCATENATE(B142,REGEXREPLACE(TO_TEXT( C142),""\."",""""),D142)"),"https://bhuvan-app3.nrsc.gov.in/isroeodatadownloadutility/nices_thumb/pblh/PBLH20190522.jpg")</f>
        <v>https://bhuvan-app3.nrsc.gov.in/isroeodatadownloadutility/nices_thumb/pblh/PBLH20190522.jpg</v>
      </c>
      <c r="F142" s="5" t="str">
        <f>IFERROR(__xludf.DUMMYFUNCTION("CONCATENATE(REGEXREPLACE(TO_TEXT( C142),""\."",""""),""_"",TO_TEXT(A142),D142)"),"20190522_142.jpg")</f>
        <v>20190522_142.jpg</v>
      </c>
    </row>
    <row r="143">
      <c r="A143" s="1">
        <v>143.0</v>
      </c>
      <c r="B143" s="2" t="s">
        <v>0</v>
      </c>
      <c r="C143" s="3">
        <v>43608.0</v>
      </c>
      <c r="D143" s="4" t="s">
        <v>1</v>
      </c>
      <c r="E143" s="2" t="str">
        <f>IFERROR(__xludf.DUMMYFUNCTION("CONCATENATE(B143,REGEXREPLACE(TO_TEXT( C143),""\."",""""),D143)"),"https://bhuvan-app3.nrsc.gov.in/isroeodatadownloadutility/nices_thumb/pblh/PBLH20190523.jpg")</f>
        <v>https://bhuvan-app3.nrsc.gov.in/isroeodatadownloadutility/nices_thumb/pblh/PBLH20190523.jpg</v>
      </c>
      <c r="F143" s="5" t="str">
        <f>IFERROR(__xludf.DUMMYFUNCTION("CONCATENATE(REGEXREPLACE(TO_TEXT( C143),""\."",""""),""_"",TO_TEXT(A143),D143)"),"20190523_143.jpg")</f>
        <v>20190523_143.jpg</v>
      </c>
    </row>
    <row r="144">
      <c r="A144" s="1">
        <v>144.0</v>
      </c>
      <c r="B144" s="2" t="s">
        <v>0</v>
      </c>
      <c r="C144" s="3">
        <v>43609.0</v>
      </c>
      <c r="D144" s="4" t="s">
        <v>1</v>
      </c>
      <c r="E144" s="2" t="str">
        <f>IFERROR(__xludf.DUMMYFUNCTION("CONCATENATE(B144,REGEXREPLACE(TO_TEXT( C144),""\."",""""),D144)"),"https://bhuvan-app3.nrsc.gov.in/isroeodatadownloadutility/nices_thumb/pblh/PBLH20190524.jpg")</f>
        <v>https://bhuvan-app3.nrsc.gov.in/isroeodatadownloadutility/nices_thumb/pblh/PBLH20190524.jpg</v>
      </c>
      <c r="F144" s="5" t="str">
        <f>IFERROR(__xludf.DUMMYFUNCTION("CONCATENATE(REGEXREPLACE(TO_TEXT( C144),""\."",""""),""_"",TO_TEXT(A144),D144)"),"20190524_144.jpg")</f>
        <v>20190524_144.jpg</v>
      </c>
    </row>
    <row r="145">
      <c r="A145" s="1">
        <v>145.0</v>
      </c>
      <c r="B145" s="2" t="s">
        <v>0</v>
      </c>
      <c r="C145" s="3">
        <v>43610.0</v>
      </c>
      <c r="D145" s="4" t="s">
        <v>1</v>
      </c>
      <c r="E145" s="2" t="str">
        <f>IFERROR(__xludf.DUMMYFUNCTION("CONCATENATE(B145,REGEXREPLACE(TO_TEXT( C145),""\."",""""),D145)"),"https://bhuvan-app3.nrsc.gov.in/isroeodatadownloadutility/nices_thumb/pblh/PBLH20190525.jpg")</f>
        <v>https://bhuvan-app3.nrsc.gov.in/isroeodatadownloadutility/nices_thumb/pblh/PBLH20190525.jpg</v>
      </c>
      <c r="F145" s="5" t="str">
        <f>IFERROR(__xludf.DUMMYFUNCTION("CONCATENATE(REGEXREPLACE(TO_TEXT( C145),""\."",""""),""_"",TO_TEXT(A145),D145)"),"20190525_145.jpg")</f>
        <v>20190525_145.jpg</v>
      </c>
    </row>
    <row r="146">
      <c r="A146" s="1">
        <v>146.0</v>
      </c>
      <c r="B146" s="2" t="s">
        <v>0</v>
      </c>
      <c r="C146" s="3">
        <v>43611.0</v>
      </c>
      <c r="D146" s="4" t="s">
        <v>1</v>
      </c>
      <c r="E146" s="2" t="str">
        <f>IFERROR(__xludf.DUMMYFUNCTION("CONCATENATE(B146,REGEXREPLACE(TO_TEXT( C146),""\."",""""),D146)"),"https://bhuvan-app3.nrsc.gov.in/isroeodatadownloadutility/nices_thumb/pblh/PBLH20190526.jpg")</f>
        <v>https://bhuvan-app3.nrsc.gov.in/isroeodatadownloadutility/nices_thumb/pblh/PBLH20190526.jpg</v>
      </c>
      <c r="F146" s="5" t="str">
        <f>IFERROR(__xludf.DUMMYFUNCTION("CONCATENATE(REGEXREPLACE(TO_TEXT( C146),""\."",""""),""_"",TO_TEXT(A146),D146)"),"20190526_146.jpg")</f>
        <v>20190526_146.jpg</v>
      </c>
    </row>
    <row r="147">
      <c r="A147" s="1">
        <v>147.0</v>
      </c>
      <c r="B147" s="2" t="s">
        <v>0</v>
      </c>
      <c r="C147" s="3">
        <v>43612.0</v>
      </c>
      <c r="D147" s="4" t="s">
        <v>1</v>
      </c>
      <c r="E147" s="2" t="str">
        <f>IFERROR(__xludf.DUMMYFUNCTION("CONCATENATE(B147,REGEXREPLACE(TO_TEXT( C147),""\."",""""),D147)"),"https://bhuvan-app3.nrsc.gov.in/isroeodatadownloadutility/nices_thumb/pblh/PBLH20190527.jpg")</f>
        <v>https://bhuvan-app3.nrsc.gov.in/isroeodatadownloadutility/nices_thumb/pblh/PBLH20190527.jpg</v>
      </c>
      <c r="F147" s="5" t="str">
        <f>IFERROR(__xludf.DUMMYFUNCTION("CONCATENATE(REGEXREPLACE(TO_TEXT( C147),""\."",""""),""_"",TO_TEXT(A147),D147)"),"20190527_147.jpg")</f>
        <v>20190527_147.jpg</v>
      </c>
    </row>
    <row r="148">
      <c r="A148" s="1">
        <v>148.0</v>
      </c>
      <c r="B148" s="2" t="s">
        <v>0</v>
      </c>
      <c r="C148" s="3">
        <v>43613.0</v>
      </c>
      <c r="D148" s="4" t="s">
        <v>1</v>
      </c>
      <c r="E148" s="2" t="str">
        <f>IFERROR(__xludf.DUMMYFUNCTION("CONCATENATE(B148,REGEXREPLACE(TO_TEXT( C148),""\."",""""),D148)"),"https://bhuvan-app3.nrsc.gov.in/isroeodatadownloadutility/nices_thumb/pblh/PBLH20190528.jpg")</f>
        <v>https://bhuvan-app3.nrsc.gov.in/isroeodatadownloadutility/nices_thumb/pblh/PBLH20190528.jpg</v>
      </c>
      <c r="F148" s="5" t="str">
        <f>IFERROR(__xludf.DUMMYFUNCTION("CONCATENATE(REGEXREPLACE(TO_TEXT( C148),""\."",""""),""_"",TO_TEXT(A148),D148)"),"20190528_148.jpg")</f>
        <v>20190528_148.jpg</v>
      </c>
    </row>
    <row r="149">
      <c r="A149" s="1">
        <v>149.0</v>
      </c>
      <c r="B149" s="2" t="s">
        <v>0</v>
      </c>
      <c r="C149" s="3">
        <v>43614.0</v>
      </c>
      <c r="D149" s="4" t="s">
        <v>1</v>
      </c>
      <c r="E149" s="2" t="str">
        <f>IFERROR(__xludf.DUMMYFUNCTION("CONCATENATE(B149,REGEXREPLACE(TO_TEXT( C149),""\."",""""),D149)"),"https://bhuvan-app3.nrsc.gov.in/isroeodatadownloadutility/nices_thumb/pblh/PBLH20190529.jpg")</f>
        <v>https://bhuvan-app3.nrsc.gov.in/isroeodatadownloadutility/nices_thumb/pblh/PBLH20190529.jpg</v>
      </c>
      <c r="F149" s="5" t="str">
        <f>IFERROR(__xludf.DUMMYFUNCTION("CONCATENATE(REGEXREPLACE(TO_TEXT( C149),""\."",""""),""_"",TO_TEXT(A149),D149)"),"20190529_149.jpg")</f>
        <v>20190529_149.jpg</v>
      </c>
    </row>
    <row r="150">
      <c r="A150" s="1">
        <v>150.0</v>
      </c>
      <c r="B150" s="2" t="s">
        <v>0</v>
      </c>
      <c r="C150" s="3">
        <v>43615.0</v>
      </c>
      <c r="D150" s="4" t="s">
        <v>1</v>
      </c>
      <c r="E150" s="2" t="str">
        <f>IFERROR(__xludf.DUMMYFUNCTION("CONCATENATE(B150,REGEXREPLACE(TO_TEXT( C150),""\."",""""),D150)"),"https://bhuvan-app3.nrsc.gov.in/isroeodatadownloadutility/nices_thumb/pblh/PBLH20190530.jpg")</f>
        <v>https://bhuvan-app3.nrsc.gov.in/isroeodatadownloadutility/nices_thumb/pblh/PBLH20190530.jpg</v>
      </c>
      <c r="F150" s="5" t="str">
        <f>IFERROR(__xludf.DUMMYFUNCTION("CONCATENATE(REGEXREPLACE(TO_TEXT( C150),""\."",""""),""_"",TO_TEXT(A150),D150)"),"20190530_150.jpg")</f>
        <v>20190530_150.jpg</v>
      </c>
    </row>
    <row r="151">
      <c r="A151" s="1">
        <v>151.0</v>
      </c>
      <c r="B151" s="2" t="s">
        <v>0</v>
      </c>
      <c r="C151" s="3">
        <v>43616.0</v>
      </c>
      <c r="D151" s="4" t="s">
        <v>1</v>
      </c>
      <c r="E151" s="2" t="str">
        <f>IFERROR(__xludf.DUMMYFUNCTION("CONCATENATE(B151,REGEXREPLACE(TO_TEXT( C151),""\."",""""),D151)"),"https://bhuvan-app3.nrsc.gov.in/isroeodatadownloadutility/nices_thumb/pblh/PBLH20190531.jpg")</f>
        <v>https://bhuvan-app3.nrsc.gov.in/isroeodatadownloadutility/nices_thumb/pblh/PBLH20190531.jpg</v>
      </c>
      <c r="F151" s="5" t="str">
        <f>IFERROR(__xludf.DUMMYFUNCTION("CONCATENATE(REGEXREPLACE(TO_TEXT( C151),""\."",""""),""_"",TO_TEXT(A151),D151)"),"20190531_151.jpg")</f>
        <v>20190531_151.jpg</v>
      </c>
    </row>
    <row r="152">
      <c r="A152" s="1">
        <v>152.0</v>
      </c>
      <c r="B152" s="2" t="s">
        <v>0</v>
      </c>
      <c r="C152" s="3">
        <v>43617.0</v>
      </c>
      <c r="D152" s="4" t="s">
        <v>1</v>
      </c>
      <c r="E152" s="2" t="str">
        <f>IFERROR(__xludf.DUMMYFUNCTION("CONCATENATE(B152,REGEXREPLACE(TO_TEXT( C152),""\."",""""),D152)"),"https://bhuvan-app3.nrsc.gov.in/isroeodatadownloadutility/nices_thumb/pblh/PBLH20190601.jpg")</f>
        <v>https://bhuvan-app3.nrsc.gov.in/isroeodatadownloadutility/nices_thumb/pblh/PBLH20190601.jpg</v>
      </c>
      <c r="F152" s="5" t="str">
        <f>IFERROR(__xludf.DUMMYFUNCTION("CONCATENATE(REGEXREPLACE(TO_TEXT( C152),""\."",""""),""_"",TO_TEXT(A152),D152)"),"20190601_152.jpg")</f>
        <v>20190601_152.jpg</v>
      </c>
    </row>
    <row r="153">
      <c r="A153" s="1">
        <v>153.0</v>
      </c>
      <c r="B153" s="2" t="s">
        <v>0</v>
      </c>
      <c r="C153" s="3">
        <v>43618.0</v>
      </c>
      <c r="D153" s="4" t="s">
        <v>1</v>
      </c>
      <c r="E153" s="2" t="str">
        <f>IFERROR(__xludf.DUMMYFUNCTION("CONCATENATE(B153,REGEXREPLACE(TO_TEXT( C153),""\."",""""),D153)"),"https://bhuvan-app3.nrsc.gov.in/isroeodatadownloadutility/nices_thumb/pblh/PBLH20190602.jpg")</f>
        <v>https://bhuvan-app3.nrsc.gov.in/isroeodatadownloadutility/nices_thumb/pblh/PBLH20190602.jpg</v>
      </c>
      <c r="F153" s="5" t="str">
        <f>IFERROR(__xludf.DUMMYFUNCTION("CONCATENATE(REGEXREPLACE(TO_TEXT( C153),""\."",""""),""_"",TO_TEXT(A153),D153)"),"20190602_153.jpg")</f>
        <v>20190602_153.jpg</v>
      </c>
    </row>
    <row r="154">
      <c r="A154" s="1">
        <v>154.0</v>
      </c>
      <c r="B154" s="2" t="s">
        <v>0</v>
      </c>
      <c r="C154" s="3">
        <v>43619.0</v>
      </c>
      <c r="D154" s="4" t="s">
        <v>1</v>
      </c>
      <c r="E154" s="2" t="str">
        <f>IFERROR(__xludf.DUMMYFUNCTION("CONCATENATE(B154,REGEXREPLACE(TO_TEXT( C154),""\."",""""),D154)"),"https://bhuvan-app3.nrsc.gov.in/isroeodatadownloadutility/nices_thumb/pblh/PBLH20190603.jpg")</f>
        <v>https://bhuvan-app3.nrsc.gov.in/isroeodatadownloadutility/nices_thumb/pblh/PBLH20190603.jpg</v>
      </c>
      <c r="F154" s="5" t="str">
        <f>IFERROR(__xludf.DUMMYFUNCTION("CONCATENATE(REGEXREPLACE(TO_TEXT( C154),""\."",""""),""_"",TO_TEXT(A154),D154)"),"20190603_154.jpg")</f>
        <v>20190603_154.jpg</v>
      </c>
    </row>
    <row r="155">
      <c r="A155" s="1">
        <v>155.0</v>
      </c>
      <c r="B155" s="2" t="s">
        <v>0</v>
      </c>
      <c r="C155" s="3">
        <v>43620.0</v>
      </c>
      <c r="D155" s="4" t="s">
        <v>1</v>
      </c>
      <c r="E155" s="2" t="str">
        <f>IFERROR(__xludf.DUMMYFUNCTION("CONCATENATE(B155,REGEXREPLACE(TO_TEXT( C155),""\."",""""),D155)"),"https://bhuvan-app3.nrsc.gov.in/isroeodatadownloadutility/nices_thumb/pblh/PBLH20190604.jpg")</f>
        <v>https://bhuvan-app3.nrsc.gov.in/isroeodatadownloadutility/nices_thumb/pblh/PBLH20190604.jpg</v>
      </c>
      <c r="F155" s="5" t="str">
        <f>IFERROR(__xludf.DUMMYFUNCTION("CONCATENATE(REGEXREPLACE(TO_TEXT( C155),""\."",""""),""_"",TO_TEXT(A155),D155)"),"20190604_155.jpg")</f>
        <v>20190604_155.jpg</v>
      </c>
    </row>
    <row r="156">
      <c r="A156" s="1">
        <v>156.0</v>
      </c>
      <c r="B156" s="2" t="s">
        <v>0</v>
      </c>
      <c r="C156" s="3">
        <v>43621.0</v>
      </c>
      <c r="D156" s="4" t="s">
        <v>1</v>
      </c>
      <c r="E156" s="2" t="str">
        <f>IFERROR(__xludf.DUMMYFUNCTION("CONCATENATE(B156,REGEXREPLACE(TO_TEXT( C156),""\."",""""),D156)"),"https://bhuvan-app3.nrsc.gov.in/isroeodatadownloadutility/nices_thumb/pblh/PBLH20190605.jpg")</f>
        <v>https://bhuvan-app3.nrsc.gov.in/isroeodatadownloadutility/nices_thumb/pblh/PBLH20190605.jpg</v>
      </c>
      <c r="F156" s="5" t="str">
        <f>IFERROR(__xludf.DUMMYFUNCTION("CONCATENATE(REGEXREPLACE(TO_TEXT( C156),""\."",""""),""_"",TO_TEXT(A156),D156)"),"20190605_156.jpg")</f>
        <v>20190605_156.jpg</v>
      </c>
    </row>
    <row r="157">
      <c r="A157" s="1">
        <v>157.0</v>
      </c>
      <c r="B157" s="2" t="s">
        <v>0</v>
      </c>
      <c r="C157" s="3">
        <v>43622.0</v>
      </c>
      <c r="D157" s="4" t="s">
        <v>1</v>
      </c>
      <c r="E157" s="2" t="str">
        <f>IFERROR(__xludf.DUMMYFUNCTION("CONCATENATE(B157,REGEXREPLACE(TO_TEXT( C157),""\."",""""),D157)"),"https://bhuvan-app3.nrsc.gov.in/isroeodatadownloadutility/nices_thumb/pblh/PBLH20190606.jpg")</f>
        <v>https://bhuvan-app3.nrsc.gov.in/isroeodatadownloadutility/nices_thumb/pblh/PBLH20190606.jpg</v>
      </c>
      <c r="F157" s="5" t="str">
        <f>IFERROR(__xludf.DUMMYFUNCTION("CONCATENATE(REGEXREPLACE(TO_TEXT( C157),""\."",""""),""_"",TO_TEXT(A157),D157)"),"20190606_157.jpg")</f>
        <v>20190606_157.jpg</v>
      </c>
    </row>
    <row r="158">
      <c r="A158" s="1">
        <v>158.0</v>
      </c>
      <c r="B158" s="2" t="s">
        <v>0</v>
      </c>
      <c r="C158" s="3">
        <v>43623.0</v>
      </c>
      <c r="D158" s="4" t="s">
        <v>1</v>
      </c>
      <c r="E158" s="2" t="str">
        <f>IFERROR(__xludf.DUMMYFUNCTION("CONCATENATE(B158,REGEXREPLACE(TO_TEXT( C158),""\."",""""),D158)"),"https://bhuvan-app3.nrsc.gov.in/isroeodatadownloadutility/nices_thumb/pblh/PBLH20190607.jpg")</f>
        <v>https://bhuvan-app3.nrsc.gov.in/isroeodatadownloadutility/nices_thumb/pblh/PBLH20190607.jpg</v>
      </c>
      <c r="F158" s="5" t="str">
        <f>IFERROR(__xludf.DUMMYFUNCTION("CONCATENATE(REGEXREPLACE(TO_TEXT( C158),""\."",""""),""_"",TO_TEXT(A158),D158)"),"20190607_158.jpg")</f>
        <v>20190607_158.jpg</v>
      </c>
    </row>
    <row r="159">
      <c r="A159" s="1">
        <v>159.0</v>
      </c>
      <c r="B159" s="2" t="s">
        <v>0</v>
      </c>
      <c r="C159" s="3">
        <v>43624.0</v>
      </c>
      <c r="D159" s="4" t="s">
        <v>1</v>
      </c>
      <c r="E159" s="2" t="str">
        <f>IFERROR(__xludf.DUMMYFUNCTION("CONCATENATE(B159,REGEXREPLACE(TO_TEXT( C159),""\."",""""),D159)"),"https://bhuvan-app3.nrsc.gov.in/isroeodatadownloadutility/nices_thumb/pblh/PBLH20190608.jpg")</f>
        <v>https://bhuvan-app3.nrsc.gov.in/isroeodatadownloadutility/nices_thumb/pblh/PBLH20190608.jpg</v>
      </c>
      <c r="F159" s="5" t="str">
        <f>IFERROR(__xludf.DUMMYFUNCTION("CONCATENATE(REGEXREPLACE(TO_TEXT( C159),""\."",""""),""_"",TO_TEXT(A159),D159)"),"20190608_159.jpg")</f>
        <v>20190608_159.jpg</v>
      </c>
    </row>
    <row r="160">
      <c r="A160" s="1">
        <v>160.0</v>
      </c>
      <c r="B160" s="2" t="s">
        <v>0</v>
      </c>
      <c r="C160" s="3">
        <v>43625.0</v>
      </c>
      <c r="D160" s="4" t="s">
        <v>1</v>
      </c>
      <c r="E160" s="2" t="str">
        <f>IFERROR(__xludf.DUMMYFUNCTION("CONCATENATE(B160,REGEXREPLACE(TO_TEXT( C160),""\."",""""),D160)"),"https://bhuvan-app3.nrsc.gov.in/isroeodatadownloadutility/nices_thumb/pblh/PBLH20190609.jpg")</f>
        <v>https://bhuvan-app3.nrsc.gov.in/isroeodatadownloadutility/nices_thumb/pblh/PBLH20190609.jpg</v>
      </c>
      <c r="F160" s="5" t="str">
        <f>IFERROR(__xludf.DUMMYFUNCTION("CONCATENATE(REGEXREPLACE(TO_TEXT( C160),""\."",""""),""_"",TO_TEXT(A160),D160)"),"20190609_160.jpg")</f>
        <v>20190609_160.jpg</v>
      </c>
    </row>
    <row r="161">
      <c r="A161" s="1">
        <v>161.0</v>
      </c>
      <c r="B161" s="2" t="s">
        <v>0</v>
      </c>
      <c r="C161" s="3">
        <v>43626.0</v>
      </c>
      <c r="D161" s="4" t="s">
        <v>1</v>
      </c>
      <c r="E161" s="2" t="str">
        <f>IFERROR(__xludf.DUMMYFUNCTION("CONCATENATE(B161,REGEXREPLACE(TO_TEXT( C161),""\."",""""),D161)"),"https://bhuvan-app3.nrsc.gov.in/isroeodatadownloadutility/nices_thumb/pblh/PBLH20190610.jpg")</f>
        <v>https://bhuvan-app3.nrsc.gov.in/isroeodatadownloadutility/nices_thumb/pblh/PBLH20190610.jpg</v>
      </c>
      <c r="F161" s="5" t="str">
        <f>IFERROR(__xludf.DUMMYFUNCTION("CONCATENATE(REGEXREPLACE(TO_TEXT( C161),""\."",""""),""_"",TO_TEXT(A161),D161)"),"20190610_161.jpg")</f>
        <v>20190610_161.jpg</v>
      </c>
    </row>
    <row r="162">
      <c r="A162" s="1">
        <v>162.0</v>
      </c>
      <c r="B162" s="2" t="s">
        <v>0</v>
      </c>
      <c r="C162" s="3">
        <v>43627.0</v>
      </c>
      <c r="D162" s="4" t="s">
        <v>1</v>
      </c>
      <c r="E162" s="2" t="str">
        <f>IFERROR(__xludf.DUMMYFUNCTION("CONCATENATE(B162,REGEXREPLACE(TO_TEXT( C162),""\."",""""),D162)"),"https://bhuvan-app3.nrsc.gov.in/isroeodatadownloadutility/nices_thumb/pblh/PBLH20190611.jpg")</f>
        <v>https://bhuvan-app3.nrsc.gov.in/isroeodatadownloadutility/nices_thumb/pblh/PBLH20190611.jpg</v>
      </c>
      <c r="F162" s="5" t="str">
        <f>IFERROR(__xludf.DUMMYFUNCTION("CONCATENATE(REGEXREPLACE(TO_TEXT( C162),""\."",""""),""_"",TO_TEXT(A162),D162)"),"20190611_162.jpg")</f>
        <v>20190611_162.jpg</v>
      </c>
    </row>
    <row r="163">
      <c r="A163" s="1">
        <v>163.0</v>
      </c>
      <c r="B163" s="2" t="s">
        <v>0</v>
      </c>
      <c r="C163" s="3">
        <v>43628.0</v>
      </c>
      <c r="D163" s="4" t="s">
        <v>1</v>
      </c>
      <c r="E163" s="2" t="str">
        <f>IFERROR(__xludf.DUMMYFUNCTION("CONCATENATE(B163,REGEXREPLACE(TO_TEXT( C163),""\."",""""),D163)"),"https://bhuvan-app3.nrsc.gov.in/isroeodatadownloadutility/nices_thumb/pblh/PBLH20190612.jpg")</f>
        <v>https://bhuvan-app3.nrsc.gov.in/isroeodatadownloadutility/nices_thumb/pblh/PBLH20190612.jpg</v>
      </c>
      <c r="F163" s="5" t="str">
        <f>IFERROR(__xludf.DUMMYFUNCTION("CONCATENATE(REGEXREPLACE(TO_TEXT( C163),""\."",""""),""_"",TO_TEXT(A163),D163)"),"20190612_163.jpg")</f>
        <v>20190612_163.jpg</v>
      </c>
    </row>
    <row r="164">
      <c r="A164" s="1">
        <v>164.0</v>
      </c>
      <c r="B164" s="2" t="s">
        <v>0</v>
      </c>
      <c r="C164" s="3">
        <v>43629.0</v>
      </c>
      <c r="D164" s="4" t="s">
        <v>1</v>
      </c>
      <c r="E164" s="2" t="str">
        <f>IFERROR(__xludf.DUMMYFUNCTION("CONCATENATE(B164,REGEXREPLACE(TO_TEXT( C164),""\."",""""),D164)"),"https://bhuvan-app3.nrsc.gov.in/isroeodatadownloadutility/nices_thumb/pblh/PBLH20190613.jpg")</f>
        <v>https://bhuvan-app3.nrsc.gov.in/isroeodatadownloadutility/nices_thumb/pblh/PBLH20190613.jpg</v>
      </c>
      <c r="F164" s="5" t="str">
        <f>IFERROR(__xludf.DUMMYFUNCTION("CONCATENATE(REGEXREPLACE(TO_TEXT( C164),""\."",""""),""_"",TO_TEXT(A164),D164)"),"20190613_164.jpg")</f>
        <v>20190613_164.jpg</v>
      </c>
    </row>
    <row r="165">
      <c r="A165" s="1">
        <v>165.0</v>
      </c>
      <c r="B165" s="2" t="s">
        <v>0</v>
      </c>
      <c r="C165" s="3">
        <v>43630.0</v>
      </c>
      <c r="D165" s="4" t="s">
        <v>1</v>
      </c>
      <c r="E165" s="2" t="str">
        <f>IFERROR(__xludf.DUMMYFUNCTION("CONCATENATE(B165,REGEXREPLACE(TO_TEXT( C165),""\."",""""),D165)"),"https://bhuvan-app3.nrsc.gov.in/isroeodatadownloadutility/nices_thumb/pblh/PBLH20190614.jpg")</f>
        <v>https://bhuvan-app3.nrsc.gov.in/isroeodatadownloadutility/nices_thumb/pblh/PBLH20190614.jpg</v>
      </c>
      <c r="F165" s="5" t="str">
        <f>IFERROR(__xludf.DUMMYFUNCTION("CONCATENATE(REGEXREPLACE(TO_TEXT( C165),""\."",""""),""_"",TO_TEXT(A165),D165)"),"20190614_165.jpg")</f>
        <v>20190614_165.jpg</v>
      </c>
    </row>
    <row r="166">
      <c r="A166" s="1">
        <v>166.0</v>
      </c>
      <c r="B166" s="2" t="s">
        <v>0</v>
      </c>
      <c r="C166" s="3">
        <v>43631.0</v>
      </c>
      <c r="D166" s="4" t="s">
        <v>1</v>
      </c>
      <c r="E166" s="2" t="str">
        <f>IFERROR(__xludf.DUMMYFUNCTION("CONCATENATE(B166,REGEXREPLACE(TO_TEXT( C166),""\."",""""),D166)"),"https://bhuvan-app3.nrsc.gov.in/isroeodatadownloadutility/nices_thumb/pblh/PBLH20190615.jpg")</f>
        <v>https://bhuvan-app3.nrsc.gov.in/isroeodatadownloadutility/nices_thumb/pblh/PBLH20190615.jpg</v>
      </c>
      <c r="F166" s="5" t="str">
        <f>IFERROR(__xludf.DUMMYFUNCTION("CONCATENATE(REGEXREPLACE(TO_TEXT( C166),""\."",""""),""_"",TO_TEXT(A166),D166)"),"20190615_166.jpg")</f>
        <v>20190615_166.jpg</v>
      </c>
    </row>
    <row r="167">
      <c r="A167" s="1">
        <v>167.0</v>
      </c>
      <c r="B167" s="2" t="s">
        <v>0</v>
      </c>
      <c r="C167" s="3">
        <v>43632.0</v>
      </c>
      <c r="D167" s="4" t="s">
        <v>1</v>
      </c>
      <c r="E167" s="2" t="str">
        <f>IFERROR(__xludf.DUMMYFUNCTION("CONCATENATE(B167,REGEXREPLACE(TO_TEXT( C167),""\."",""""),D167)"),"https://bhuvan-app3.nrsc.gov.in/isroeodatadownloadutility/nices_thumb/pblh/PBLH20190616.jpg")</f>
        <v>https://bhuvan-app3.nrsc.gov.in/isroeodatadownloadutility/nices_thumb/pblh/PBLH20190616.jpg</v>
      </c>
      <c r="F167" s="5" t="str">
        <f>IFERROR(__xludf.DUMMYFUNCTION("CONCATENATE(REGEXREPLACE(TO_TEXT( C167),""\."",""""),""_"",TO_TEXT(A167),D167)"),"20190616_167.jpg")</f>
        <v>20190616_167.jpg</v>
      </c>
    </row>
    <row r="168">
      <c r="A168" s="1">
        <v>168.0</v>
      </c>
      <c r="B168" s="2" t="s">
        <v>0</v>
      </c>
      <c r="C168" s="3">
        <v>43633.0</v>
      </c>
      <c r="D168" s="4" t="s">
        <v>1</v>
      </c>
      <c r="E168" s="2" t="str">
        <f>IFERROR(__xludf.DUMMYFUNCTION("CONCATENATE(B168,REGEXREPLACE(TO_TEXT( C168),""\."",""""),D168)"),"https://bhuvan-app3.nrsc.gov.in/isroeodatadownloadutility/nices_thumb/pblh/PBLH20190617.jpg")</f>
        <v>https://bhuvan-app3.nrsc.gov.in/isroeodatadownloadutility/nices_thumb/pblh/PBLH20190617.jpg</v>
      </c>
      <c r="F168" s="5" t="str">
        <f>IFERROR(__xludf.DUMMYFUNCTION("CONCATENATE(REGEXREPLACE(TO_TEXT( C168),""\."",""""),""_"",TO_TEXT(A168),D168)"),"20190617_168.jpg")</f>
        <v>20190617_168.jpg</v>
      </c>
    </row>
    <row r="169">
      <c r="A169" s="1">
        <v>169.0</v>
      </c>
      <c r="B169" s="2" t="s">
        <v>0</v>
      </c>
      <c r="C169" s="3">
        <v>43634.0</v>
      </c>
      <c r="D169" s="4" t="s">
        <v>1</v>
      </c>
      <c r="E169" s="2" t="str">
        <f>IFERROR(__xludf.DUMMYFUNCTION("CONCATENATE(B169,REGEXREPLACE(TO_TEXT( C169),""\."",""""),D169)"),"https://bhuvan-app3.nrsc.gov.in/isroeodatadownloadutility/nices_thumb/pblh/PBLH20190618.jpg")</f>
        <v>https://bhuvan-app3.nrsc.gov.in/isroeodatadownloadutility/nices_thumb/pblh/PBLH20190618.jpg</v>
      </c>
      <c r="F169" s="5" t="str">
        <f>IFERROR(__xludf.DUMMYFUNCTION("CONCATENATE(REGEXREPLACE(TO_TEXT( C169),""\."",""""),""_"",TO_TEXT(A169),D169)"),"20190618_169.jpg")</f>
        <v>20190618_169.jpg</v>
      </c>
    </row>
    <row r="170">
      <c r="A170" s="1">
        <v>170.0</v>
      </c>
      <c r="B170" s="2" t="s">
        <v>0</v>
      </c>
      <c r="C170" s="3">
        <v>43635.0</v>
      </c>
      <c r="D170" s="4" t="s">
        <v>1</v>
      </c>
      <c r="E170" s="2" t="str">
        <f>IFERROR(__xludf.DUMMYFUNCTION("CONCATENATE(B170,REGEXREPLACE(TO_TEXT( C170),""\."",""""),D170)"),"https://bhuvan-app3.nrsc.gov.in/isroeodatadownloadutility/nices_thumb/pblh/PBLH20190619.jpg")</f>
        <v>https://bhuvan-app3.nrsc.gov.in/isroeodatadownloadutility/nices_thumb/pblh/PBLH20190619.jpg</v>
      </c>
      <c r="F170" s="5" t="str">
        <f>IFERROR(__xludf.DUMMYFUNCTION("CONCATENATE(REGEXREPLACE(TO_TEXT( C170),""\."",""""),""_"",TO_TEXT(A170),D170)"),"20190619_170.jpg")</f>
        <v>20190619_170.jpg</v>
      </c>
    </row>
    <row r="171">
      <c r="A171" s="1">
        <v>171.0</v>
      </c>
      <c r="B171" s="2" t="s">
        <v>0</v>
      </c>
      <c r="C171" s="3">
        <v>43636.0</v>
      </c>
      <c r="D171" s="4" t="s">
        <v>1</v>
      </c>
      <c r="E171" s="2" t="str">
        <f>IFERROR(__xludf.DUMMYFUNCTION("CONCATENATE(B171,REGEXREPLACE(TO_TEXT( C171),""\."",""""),D171)"),"https://bhuvan-app3.nrsc.gov.in/isroeodatadownloadutility/nices_thumb/pblh/PBLH20190620.jpg")</f>
        <v>https://bhuvan-app3.nrsc.gov.in/isroeodatadownloadutility/nices_thumb/pblh/PBLH20190620.jpg</v>
      </c>
      <c r="F171" s="5" t="str">
        <f>IFERROR(__xludf.DUMMYFUNCTION("CONCATENATE(REGEXREPLACE(TO_TEXT( C171),""\."",""""),""_"",TO_TEXT(A171),D171)"),"20190620_171.jpg")</f>
        <v>20190620_171.jpg</v>
      </c>
    </row>
    <row r="172">
      <c r="A172" s="1">
        <v>172.0</v>
      </c>
      <c r="B172" s="2" t="s">
        <v>0</v>
      </c>
      <c r="C172" s="3">
        <v>43637.0</v>
      </c>
      <c r="D172" s="4" t="s">
        <v>1</v>
      </c>
      <c r="E172" s="2" t="str">
        <f>IFERROR(__xludf.DUMMYFUNCTION("CONCATENATE(B172,REGEXREPLACE(TO_TEXT( C172),""\."",""""),D172)"),"https://bhuvan-app3.nrsc.gov.in/isroeodatadownloadutility/nices_thumb/pblh/PBLH20190621.jpg")</f>
        <v>https://bhuvan-app3.nrsc.gov.in/isroeodatadownloadutility/nices_thumb/pblh/PBLH20190621.jpg</v>
      </c>
      <c r="F172" s="5" t="str">
        <f>IFERROR(__xludf.DUMMYFUNCTION("CONCATENATE(REGEXREPLACE(TO_TEXT( C172),""\."",""""),""_"",TO_TEXT(A172),D172)"),"20190621_172.jpg")</f>
        <v>20190621_172.jpg</v>
      </c>
    </row>
    <row r="173">
      <c r="A173" s="1">
        <v>173.0</v>
      </c>
      <c r="B173" s="2" t="s">
        <v>0</v>
      </c>
      <c r="C173" s="3">
        <v>43638.0</v>
      </c>
      <c r="D173" s="4" t="s">
        <v>1</v>
      </c>
      <c r="E173" s="2" t="str">
        <f>IFERROR(__xludf.DUMMYFUNCTION("CONCATENATE(B173,REGEXREPLACE(TO_TEXT( C173),""\."",""""),D173)"),"https://bhuvan-app3.nrsc.gov.in/isroeodatadownloadutility/nices_thumb/pblh/PBLH20190622.jpg")</f>
        <v>https://bhuvan-app3.nrsc.gov.in/isroeodatadownloadutility/nices_thumb/pblh/PBLH20190622.jpg</v>
      </c>
      <c r="F173" s="5" t="str">
        <f>IFERROR(__xludf.DUMMYFUNCTION("CONCATENATE(REGEXREPLACE(TO_TEXT( C173),""\."",""""),""_"",TO_TEXT(A173),D173)"),"20190622_173.jpg")</f>
        <v>20190622_173.jpg</v>
      </c>
    </row>
    <row r="174">
      <c r="A174" s="1">
        <v>174.0</v>
      </c>
      <c r="B174" s="2" t="s">
        <v>0</v>
      </c>
      <c r="C174" s="3">
        <v>43639.0</v>
      </c>
      <c r="D174" s="4" t="s">
        <v>1</v>
      </c>
      <c r="E174" s="2" t="str">
        <f>IFERROR(__xludf.DUMMYFUNCTION("CONCATENATE(B174,REGEXREPLACE(TO_TEXT( C174),""\."",""""),D174)"),"https://bhuvan-app3.nrsc.gov.in/isroeodatadownloadutility/nices_thumb/pblh/PBLH20190623.jpg")</f>
        <v>https://bhuvan-app3.nrsc.gov.in/isroeodatadownloadutility/nices_thumb/pblh/PBLH20190623.jpg</v>
      </c>
      <c r="F174" s="5" t="str">
        <f>IFERROR(__xludf.DUMMYFUNCTION("CONCATENATE(REGEXREPLACE(TO_TEXT( C174),""\."",""""),""_"",TO_TEXT(A174),D174)"),"20190623_174.jpg")</f>
        <v>20190623_174.jpg</v>
      </c>
    </row>
    <row r="175">
      <c r="A175" s="1">
        <v>175.0</v>
      </c>
      <c r="B175" s="2" t="s">
        <v>0</v>
      </c>
      <c r="C175" s="3">
        <v>43640.0</v>
      </c>
      <c r="D175" s="4" t="s">
        <v>1</v>
      </c>
      <c r="E175" s="2" t="str">
        <f>IFERROR(__xludf.DUMMYFUNCTION("CONCATENATE(B175,REGEXREPLACE(TO_TEXT( C175),""\."",""""),D175)"),"https://bhuvan-app3.nrsc.gov.in/isroeodatadownloadutility/nices_thumb/pblh/PBLH20190624.jpg")</f>
        <v>https://bhuvan-app3.nrsc.gov.in/isroeodatadownloadutility/nices_thumb/pblh/PBLH20190624.jpg</v>
      </c>
      <c r="F175" s="5" t="str">
        <f>IFERROR(__xludf.DUMMYFUNCTION("CONCATENATE(REGEXREPLACE(TO_TEXT( C175),""\."",""""),""_"",TO_TEXT(A175),D175)"),"20190624_175.jpg")</f>
        <v>20190624_175.jpg</v>
      </c>
    </row>
    <row r="176">
      <c r="A176" s="1">
        <v>176.0</v>
      </c>
      <c r="B176" s="2" t="s">
        <v>0</v>
      </c>
      <c r="C176" s="3">
        <v>43641.0</v>
      </c>
      <c r="D176" s="4" t="s">
        <v>1</v>
      </c>
      <c r="E176" s="2" t="str">
        <f>IFERROR(__xludf.DUMMYFUNCTION("CONCATENATE(B176,REGEXREPLACE(TO_TEXT( C176),""\."",""""),D176)"),"https://bhuvan-app3.nrsc.gov.in/isroeodatadownloadutility/nices_thumb/pblh/PBLH20190625.jpg")</f>
        <v>https://bhuvan-app3.nrsc.gov.in/isroeodatadownloadutility/nices_thumb/pblh/PBLH20190625.jpg</v>
      </c>
      <c r="F176" s="5" t="str">
        <f>IFERROR(__xludf.DUMMYFUNCTION("CONCATENATE(REGEXREPLACE(TO_TEXT( C176),""\."",""""),""_"",TO_TEXT(A176),D176)"),"20190625_176.jpg")</f>
        <v>20190625_176.jpg</v>
      </c>
    </row>
    <row r="177">
      <c r="A177" s="1">
        <v>177.0</v>
      </c>
      <c r="B177" s="2" t="s">
        <v>0</v>
      </c>
      <c r="C177" s="3">
        <v>43642.0</v>
      </c>
      <c r="D177" s="4" t="s">
        <v>1</v>
      </c>
      <c r="E177" s="2" t="str">
        <f>IFERROR(__xludf.DUMMYFUNCTION("CONCATENATE(B177,REGEXREPLACE(TO_TEXT( C177),""\."",""""),D177)"),"https://bhuvan-app3.nrsc.gov.in/isroeodatadownloadutility/nices_thumb/pblh/PBLH20190626.jpg")</f>
        <v>https://bhuvan-app3.nrsc.gov.in/isroeodatadownloadutility/nices_thumb/pblh/PBLH20190626.jpg</v>
      </c>
      <c r="F177" s="5" t="str">
        <f>IFERROR(__xludf.DUMMYFUNCTION("CONCATENATE(REGEXREPLACE(TO_TEXT( C177),""\."",""""),""_"",TO_TEXT(A177),D177)"),"20190626_177.jpg")</f>
        <v>20190626_177.jpg</v>
      </c>
    </row>
    <row r="178">
      <c r="A178" s="1">
        <v>178.0</v>
      </c>
      <c r="B178" s="2" t="s">
        <v>0</v>
      </c>
      <c r="C178" s="3">
        <v>43643.0</v>
      </c>
      <c r="D178" s="4" t="s">
        <v>1</v>
      </c>
      <c r="E178" s="2" t="str">
        <f>IFERROR(__xludf.DUMMYFUNCTION("CONCATENATE(B178,REGEXREPLACE(TO_TEXT( C178),""\."",""""),D178)"),"https://bhuvan-app3.nrsc.gov.in/isroeodatadownloadutility/nices_thumb/pblh/PBLH20190627.jpg")</f>
        <v>https://bhuvan-app3.nrsc.gov.in/isroeodatadownloadutility/nices_thumb/pblh/PBLH20190627.jpg</v>
      </c>
      <c r="F178" s="5" t="str">
        <f>IFERROR(__xludf.DUMMYFUNCTION("CONCATENATE(REGEXREPLACE(TO_TEXT( C178),""\."",""""),""_"",TO_TEXT(A178),D178)"),"20190627_178.jpg")</f>
        <v>20190627_178.jpg</v>
      </c>
    </row>
    <row r="179">
      <c r="A179" s="1">
        <v>179.0</v>
      </c>
      <c r="B179" s="2" t="s">
        <v>0</v>
      </c>
      <c r="C179" s="3">
        <v>43644.0</v>
      </c>
      <c r="D179" s="4" t="s">
        <v>1</v>
      </c>
      <c r="E179" s="2" t="str">
        <f>IFERROR(__xludf.DUMMYFUNCTION("CONCATENATE(B179,REGEXREPLACE(TO_TEXT( C179),""\."",""""),D179)"),"https://bhuvan-app3.nrsc.gov.in/isroeodatadownloadutility/nices_thumb/pblh/PBLH20190628.jpg")</f>
        <v>https://bhuvan-app3.nrsc.gov.in/isroeodatadownloadutility/nices_thumb/pblh/PBLH20190628.jpg</v>
      </c>
      <c r="F179" s="5" t="str">
        <f>IFERROR(__xludf.DUMMYFUNCTION("CONCATENATE(REGEXREPLACE(TO_TEXT( C179),""\."",""""),""_"",TO_TEXT(A179),D179)"),"20190628_179.jpg")</f>
        <v>20190628_179.jpg</v>
      </c>
    </row>
    <row r="180">
      <c r="A180" s="1">
        <v>180.0</v>
      </c>
      <c r="B180" s="2" t="s">
        <v>0</v>
      </c>
      <c r="C180" s="3">
        <v>43645.0</v>
      </c>
      <c r="D180" s="4" t="s">
        <v>1</v>
      </c>
      <c r="E180" s="2" t="str">
        <f>IFERROR(__xludf.DUMMYFUNCTION("CONCATENATE(B180,REGEXREPLACE(TO_TEXT( C180),""\."",""""),D180)"),"https://bhuvan-app3.nrsc.gov.in/isroeodatadownloadutility/nices_thumb/pblh/PBLH20190629.jpg")</f>
        <v>https://bhuvan-app3.nrsc.gov.in/isroeodatadownloadutility/nices_thumb/pblh/PBLH20190629.jpg</v>
      </c>
      <c r="F180" s="5" t="str">
        <f>IFERROR(__xludf.DUMMYFUNCTION("CONCATENATE(REGEXREPLACE(TO_TEXT( C180),""\."",""""),""_"",TO_TEXT(A180),D180)"),"20190629_180.jpg")</f>
        <v>20190629_180.jpg</v>
      </c>
    </row>
    <row r="181">
      <c r="A181" s="1">
        <v>181.0</v>
      </c>
      <c r="B181" s="2" t="s">
        <v>0</v>
      </c>
      <c r="C181" s="3">
        <v>43646.0</v>
      </c>
      <c r="D181" s="4" t="s">
        <v>1</v>
      </c>
      <c r="E181" s="2" t="str">
        <f>IFERROR(__xludf.DUMMYFUNCTION("CONCATENATE(B181,REGEXREPLACE(TO_TEXT( C181),""\."",""""),D181)"),"https://bhuvan-app3.nrsc.gov.in/isroeodatadownloadutility/nices_thumb/pblh/PBLH20190630.jpg")</f>
        <v>https://bhuvan-app3.nrsc.gov.in/isroeodatadownloadutility/nices_thumb/pblh/PBLH20190630.jpg</v>
      </c>
      <c r="F181" s="5" t="str">
        <f>IFERROR(__xludf.DUMMYFUNCTION("CONCATENATE(REGEXREPLACE(TO_TEXT( C181),""\."",""""),""_"",TO_TEXT(A181),D181)"),"20190630_181.jpg")</f>
        <v>20190630_181.jpg</v>
      </c>
    </row>
    <row r="182">
      <c r="A182" s="1">
        <v>182.0</v>
      </c>
      <c r="B182" s="2" t="s">
        <v>0</v>
      </c>
      <c r="C182" s="3">
        <v>43647.0</v>
      </c>
      <c r="D182" s="4" t="s">
        <v>1</v>
      </c>
      <c r="E182" s="2" t="str">
        <f>IFERROR(__xludf.DUMMYFUNCTION("CONCATENATE(B182,REGEXREPLACE(TO_TEXT( C182),""\."",""""),D182)"),"https://bhuvan-app3.nrsc.gov.in/isroeodatadownloadutility/nices_thumb/pblh/PBLH20190701.jpg")</f>
        <v>https://bhuvan-app3.nrsc.gov.in/isroeodatadownloadutility/nices_thumb/pblh/PBLH20190701.jpg</v>
      </c>
      <c r="F182" s="5" t="str">
        <f>IFERROR(__xludf.DUMMYFUNCTION("CONCATENATE(REGEXREPLACE(TO_TEXT( C182),""\."",""""),""_"",TO_TEXT(A182),D182)"),"20190701_182.jpg")</f>
        <v>20190701_182.jpg</v>
      </c>
    </row>
    <row r="183">
      <c r="A183" s="1">
        <v>183.0</v>
      </c>
      <c r="B183" s="2" t="s">
        <v>0</v>
      </c>
      <c r="C183" s="3">
        <v>43648.0</v>
      </c>
      <c r="D183" s="4" t="s">
        <v>1</v>
      </c>
      <c r="E183" s="2" t="str">
        <f>IFERROR(__xludf.DUMMYFUNCTION("CONCATENATE(B183,REGEXREPLACE(TO_TEXT( C183),""\."",""""),D183)"),"https://bhuvan-app3.nrsc.gov.in/isroeodatadownloadutility/nices_thumb/pblh/PBLH20190702.jpg")</f>
        <v>https://bhuvan-app3.nrsc.gov.in/isroeodatadownloadutility/nices_thumb/pblh/PBLH20190702.jpg</v>
      </c>
      <c r="F183" s="5" t="str">
        <f>IFERROR(__xludf.DUMMYFUNCTION("CONCATENATE(REGEXREPLACE(TO_TEXT( C183),""\."",""""),""_"",TO_TEXT(A183),D183)"),"20190702_183.jpg")</f>
        <v>20190702_183.jpg</v>
      </c>
    </row>
    <row r="184">
      <c r="A184" s="1">
        <v>184.0</v>
      </c>
      <c r="B184" s="2" t="s">
        <v>0</v>
      </c>
      <c r="C184" s="3">
        <v>43649.0</v>
      </c>
      <c r="D184" s="4" t="s">
        <v>1</v>
      </c>
      <c r="E184" s="2" t="str">
        <f>IFERROR(__xludf.DUMMYFUNCTION("CONCATENATE(B184,REGEXREPLACE(TO_TEXT( C184),""\."",""""),D184)"),"https://bhuvan-app3.nrsc.gov.in/isroeodatadownloadutility/nices_thumb/pblh/PBLH20190703.jpg")</f>
        <v>https://bhuvan-app3.nrsc.gov.in/isroeodatadownloadutility/nices_thumb/pblh/PBLH20190703.jpg</v>
      </c>
      <c r="F184" s="5" t="str">
        <f>IFERROR(__xludf.DUMMYFUNCTION("CONCATENATE(REGEXREPLACE(TO_TEXT( C184),""\."",""""),""_"",TO_TEXT(A184),D184)"),"20190703_184.jpg")</f>
        <v>20190703_184.jpg</v>
      </c>
    </row>
    <row r="185">
      <c r="A185" s="1">
        <v>185.0</v>
      </c>
      <c r="B185" s="2" t="s">
        <v>0</v>
      </c>
      <c r="C185" s="3">
        <v>43650.0</v>
      </c>
      <c r="D185" s="4" t="s">
        <v>1</v>
      </c>
      <c r="E185" s="2" t="str">
        <f>IFERROR(__xludf.DUMMYFUNCTION("CONCATENATE(B185,REGEXREPLACE(TO_TEXT( C185),""\."",""""),D185)"),"https://bhuvan-app3.nrsc.gov.in/isroeodatadownloadutility/nices_thumb/pblh/PBLH20190704.jpg")</f>
        <v>https://bhuvan-app3.nrsc.gov.in/isroeodatadownloadutility/nices_thumb/pblh/PBLH20190704.jpg</v>
      </c>
      <c r="F185" s="5" t="str">
        <f>IFERROR(__xludf.DUMMYFUNCTION("CONCATENATE(REGEXREPLACE(TO_TEXT( C185),""\."",""""),""_"",TO_TEXT(A185),D185)"),"20190704_185.jpg")</f>
        <v>20190704_185.jpg</v>
      </c>
    </row>
    <row r="186">
      <c r="A186" s="1">
        <v>186.0</v>
      </c>
      <c r="B186" s="2" t="s">
        <v>0</v>
      </c>
      <c r="C186" s="3">
        <v>43651.0</v>
      </c>
      <c r="D186" s="4" t="s">
        <v>1</v>
      </c>
      <c r="E186" s="2" t="str">
        <f>IFERROR(__xludf.DUMMYFUNCTION("CONCATENATE(B186,REGEXREPLACE(TO_TEXT( C186),""\."",""""),D186)"),"https://bhuvan-app3.nrsc.gov.in/isroeodatadownloadutility/nices_thumb/pblh/PBLH20190705.jpg")</f>
        <v>https://bhuvan-app3.nrsc.gov.in/isroeodatadownloadutility/nices_thumb/pblh/PBLH20190705.jpg</v>
      </c>
      <c r="F186" s="5" t="str">
        <f>IFERROR(__xludf.DUMMYFUNCTION("CONCATENATE(REGEXREPLACE(TO_TEXT( C186),""\."",""""),""_"",TO_TEXT(A186),D186)"),"20190705_186.jpg")</f>
        <v>20190705_186.jpg</v>
      </c>
    </row>
    <row r="187">
      <c r="A187" s="1">
        <v>187.0</v>
      </c>
      <c r="B187" s="2" t="s">
        <v>0</v>
      </c>
      <c r="C187" s="3">
        <v>43652.0</v>
      </c>
      <c r="D187" s="4" t="s">
        <v>1</v>
      </c>
      <c r="E187" s="2" t="str">
        <f>IFERROR(__xludf.DUMMYFUNCTION("CONCATENATE(B187,REGEXREPLACE(TO_TEXT( C187),""\."",""""),D187)"),"https://bhuvan-app3.nrsc.gov.in/isroeodatadownloadutility/nices_thumb/pblh/PBLH20190706.jpg")</f>
        <v>https://bhuvan-app3.nrsc.gov.in/isroeodatadownloadutility/nices_thumb/pblh/PBLH20190706.jpg</v>
      </c>
      <c r="F187" s="5" t="str">
        <f>IFERROR(__xludf.DUMMYFUNCTION("CONCATENATE(REGEXREPLACE(TO_TEXT( C187),""\."",""""),""_"",TO_TEXT(A187),D187)"),"20190706_187.jpg")</f>
        <v>20190706_187.jpg</v>
      </c>
    </row>
    <row r="188">
      <c r="A188" s="1">
        <v>188.0</v>
      </c>
      <c r="B188" s="2" t="s">
        <v>0</v>
      </c>
      <c r="C188" s="3">
        <v>43653.0</v>
      </c>
      <c r="D188" s="4" t="s">
        <v>1</v>
      </c>
      <c r="E188" s="2" t="str">
        <f>IFERROR(__xludf.DUMMYFUNCTION("CONCATENATE(B188,REGEXREPLACE(TO_TEXT( C188),""\."",""""),D188)"),"https://bhuvan-app3.nrsc.gov.in/isroeodatadownloadutility/nices_thumb/pblh/PBLH20190707.jpg")</f>
        <v>https://bhuvan-app3.nrsc.gov.in/isroeodatadownloadutility/nices_thumb/pblh/PBLH20190707.jpg</v>
      </c>
      <c r="F188" s="5" t="str">
        <f>IFERROR(__xludf.DUMMYFUNCTION("CONCATENATE(REGEXREPLACE(TO_TEXT( C188),""\."",""""),""_"",TO_TEXT(A188),D188)"),"20190707_188.jpg")</f>
        <v>20190707_188.jpg</v>
      </c>
    </row>
    <row r="189">
      <c r="A189" s="1">
        <v>189.0</v>
      </c>
      <c r="B189" s="2" t="s">
        <v>0</v>
      </c>
      <c r="C189" s="3">
        <v>43654.0</v>
      </c>
      <c r="D189" s="4" t="s">
        <v>1</v>
      </c>
      <c r="E189" s="2" t="str">
        <f>IFERROR(__xludf.DUMMYFUNCTION("CONCATENATE(B189,REGEXREPLACE(TO_TEXT( C189),""\."",""""),D189)"),"https://bhuvan-app3.nrsc.gov.in/isroeodatadownloadutility/nices_thumb/pblh/PBLH20190708.jpg")</f>
        <v>https://bhuvan-app3.nrsc.gov.in/isroeodatadownloadutility/nices_thumb/pblh/PBLH20190708.jpg</v>
      </c>
      <c r="F189" s="5" t="str">
        <f>IFERROR(__xludf.DUMMYFUNCTION("CONCATENATE(REGEXREPLACE(TO_TEXT( C189),""\."",""""),""_"",TO_TEXT(A189),D189)"),"20190708_189.jpg")</f>
        <v>20190708_189.jpg</v>
      </c>
    </row>
    <row r="190">
      <c r="A190" s="1">
        <v>190.0</v>
      </c>
      <c r="B190" s="2" t="s">
        <v>0</v>
      </c>
      <c r="C190" s="3">
        <v>43655.0</v>
      </c>
      <c r="D190" s="4" t="s">
        <v>1</v>
      </c>
      <c r="E190" s="2" t="str">
        <f>IFERROR(__xludf.DUMMYFUNCTION("CONCATENATE(B190,REGEXREPLACE(TO_TEXT( C190),""\."",""""),D190)"),"https://bhuvan-app3.nrsc.gov.in/isroeodatadownloadutility/nices_thumb/pblh/PBLH20190709.jpg")</f>
        <v>https://bhuvan-app3.nrsc.gov.in/isroeodatadownloadutility/nices_thumb/pblh/PBLH20190709.jpg</v>
      </c>
      <c r="F190" s="5" t="str">
        <f>IFERROR(__xludf.DUMMYFUNCTION("CONCATENATE(REGEXREPLACE(TO_TEXT( C190),""\."",""""),""_"",TO_TEXT(A190),D190)"),"20190709_190.jpg")</f>
        <v>20190709_190.jpg</v>
      </c>
    </row>
    <row r="191">
      <c r="A191" s="1">
        <v>191.0</v>
      </c>
      <c r="B191" s="2" t="s">
        <v>0</v>
      </c>
      <c r="C191" s="3">
        <v>43656.0</v>
      </c>
      <c r="D191" s="4" t="s">
        <v>1</v>
      </c>
      <c r="E191" s="2" t="str">
        <f>IFERROR(__xludf.DUMMYFUNCTION("CONCATENATE(B191,REGEXREPLACE(TO_TEXT( C191),""\."",""""),D191)"),"https://bhuvan-app3.nrsc.gov.in/isroeodatadownloadutility/nices_thumb/pblh/PBLH20190710.jpg")</f>
        <v>https://bhuvan-app3.nrsc.gov.in/isroeodatadownloadutility/nices_thumb/pblh/PBLH20190710.jpg</v>
      </c>
      <c r="F191" s="5" t="str">
        <f>IFERROR(__xludf.DUMMYFUNCTION("CONCATENATE(REGEXREPLACE(TO_TEXT( C191),""\."",""""),""_"",TO_TEXT(A191),D191)"),"20190710_191.jpg")</f>
        <v>20190710_191.jpg</v>
      </c>
    </row>
    <row r="192">
      <c r="A192" s="1">
        <v>192.0</v>
      </c>
      <c r="B192" s="2" t="s">
        <v>0</v>
      </c>
      <c r="C192" s="3">
        <v>43657.0</v>
      </c>
      <c r="D192" s="4" t="s">
        <v>1</v>
      </c>
      <c r="E192" s="2" t="str">
        <f>IFERROR(__xludf.DUMMYFUNCTION("CONCATENATE(B192,REGEXREPLACE(TO_TEXT( C192),""\."",""""),D192)"),"https://bhuvan-app3.nrsc.gov.in/isroeodatadownloadutility/nices_thumb/pblh/PBLH20190711.jpg")</f>
        <v>https://bhuvan-app3.nrsc.gov.in/isroeodatadownloadutility/nices_thumb/pblh/PBLH20190711.jpg</v>
      </c>
      <c r="F192" s="5" t="str">
        <f>IFERROR(__xludf.DUMMYFUNCTION("CONCATENATE(REGEXREPLACE(TO_TEXT( C192),""\."",""""),""_"",TO_TEXT(A192),D192)"),"20190711_192.jpg")</f>
        <v>20190711_192.jpg</v>
      </c>
    </row>
    <row r="193">
      <c r="A193" s="1">
        <v>193.0</v>
      </c>
      <c r="B193" s="2" t="s">
        <v>0</v>
      </c>
      <c r="C193" s="3">
        <v>43658.0</v>
      </c>
      <c r="D193" s="4" t="s">
        <v>1</v>
      </c>
      <c r="E193" s="2" t="str">
        <f>IFERROR(__xludf.DUMMYFUNCTION("CONCATENATE(B193,REGEXREPLACE(TO_TEXT( C193),""\."",""""),D193)"),"https://bhuvan-app3.nrsc.gov.in/isroeodatadownloadutility/nices_thumb/pblh/PBLH20190712.jpg")</f>
        <v>https://bhuvan-app3.nrsc.gov.in/isroeodatadownloadutility/nices_thumb/pblh/PBLH20190712.jpg</v>
      </c>
      <c r="F193" s="5" t="str">
        <f>IFERROR(__xludf.DUMMYFUNCTION("CONCATENATE(REGEXREPLACE(TO_TEXT( C193),""\."",""""),""_"",TO_TEXT(A193),D193)"),"20190712_193.jpg")</f>
        <v>20190712_193.jpg</v>
      </c>
    </row>
    <row r="194">
      <c r="A194" s="1">
        <v>194.0</v>
      </c>
      <c r="B194" s="2" t="s">
        <v>0</v>
      </c>
      <c r="C194" s="3">
        <v>43659.0</v>
      </c>
      <c r="D194" s="4" t="s">
        <v>1</v>
      </c>
      <c r="E194" s="2" t="str">
        <f>IFERROR(__xludf.DUMMYFUNCTION("CONCATENATE(B194,REGEXREPLACE(TO_TEXT( C194),""\."",""""),D194)"),"https://bhuvan-app3.nrsc.gov.in/isroeodatadownloadutility/nices_thumb/pblh/PBLH20190713.jpg")</f>
        <v>https://bhuvan-app3.nrsc.gov.in/isroeodatadownloadutility/nices_thumb/pblh/PBLH20190713.jpg</v>
      </c>
      <c r="F194" s="5" t="str">
        <f>IFERROR(__xludf.DUMMYFUNCTION("CONCATENATE(REGEXREPLACE(TO_TEXT( C194),""\."",""""),""_"",TO_TEXT(A194),D194)"),"20190713_194.jpg")</f>
        <v>20190713_194.jpg</v>
      </c>
    </row>
    <row r="195">
      <c r="A195" s="1">
        <v>195.0</v>
      </c>
      <c r="B195" s="2" t="s">
        <v>0</v>
      </c>
      <c r="C195" s="3">
        <v>43660.0</v>
      </c>
      <c r="D195" s="4" t="s">
        <v>1</v>
      </c>
      <c r="E195" s="2" t="str">
        <f>IFERROR(__xludf.DUMMYFUNCTION("CONCATENATE(B195,REGEXREPLACE(TO_TEXT( C195),""\."",""""),D195)"),"https://bhuvan-app3.nrsc.gov.in/isroeodatadownloadutility/nices_thumb/pblh/PBLH20190714.jpg")</f>
        <v>https://bhuvan-app3.nrsc.gov.in/isroeodatadownloadutility/nices_thumb/pblh/PBLH20190714.jpg</v>
      </c>
      <c r="F195" s="5" t="str">
        <f>IFERROR(__xludf.DUMMYFUNCTION("CONCATENATE(REGEXREPLACE(TO_TEXT( C195),""\."",""""),""_"",TO_TEXT(A195),D195)"),"20190714_195.jpg")</f>
        <v>20190714_195.jpg</v>
      </c>
    </row>
    <row r="196">
      <c r="A196" s="1">
        <v>196.0</v>
      </c>
      <c r="B196" s="2" t="s">
        <v>0</v>
      </c>
      <c r="C196" s="3">
        <v>43661.0</v>
      </c>
      <c r="D196" s="4" t="s">
        <v>1</v>
      </c>
      <c r="E196" s="2" t="str">
        <f>IFERROR(__xludf.DUMMYFUNCTION("CONCATENATE(B196,REGEXREPLACE(TO_TEXT( C196),""\."",""""),D196)"),"https://bhuvan-app3.nrsc.gov.in/isroeodatadownloadutility/nices_thumb/pblh/PBLH20190715.jpg")</f>
        <v>https://bhuvan-app3.nrsc.gov.in/isroeodatadownloadutility/nices_thumb/pblh/PBLH20190715.jpg</v>
      </c>
      <c r="F196" s="5" t="str">
        <f>IFERROR(__xludf.DUMMYFUNCTION("CONCATENATE(REGEXREPLACE(TO_TEXT( C196),""\."",""""),""_"",TO_TEXT(A196),D196)"),"20190715_196.jpg")</f>
        <v>20190715_196.jpg</v>
      </c>
    </row>
    <row r="197">
      <c r="A197" s="1">
        <v>197.0</v>
      </c>
      <c r="B197" s="2" t="s">
        <v>0</v>
      </c>
      <c r="C197" s="3">
        <v>43662.0</v>
      </c>
      <c r="D197" s="4" t="s">
        <v>1</v>
      </c>
      <c r="E197" s="2" t="str">
        <f>IFERROR(__xludf.DUMMYFUNCTION("CONCATENATE(B197,REGEXREPLACE(TO_TEXT( C197),""\."",""""),D197)"),"https://bhuvan-app3.nrsc.gov.in/isroeodatadownloadutility/nices_thumb/pblh/PBLH20190716.jpg")</f>
        <v>https://bhuvan-app3.nrsc.gov.in/isroeodatadownloadutility/nices_thumb/pblh/PBLH20190716.jpg</v>
      </c>
      <c r="F197" s="5" t="str">
        <f>IFERROR(__xludf.DUMMYFUNCTION("CONCATENATE(REGEXREPLACE(TO_TEXT( C197),""\."",""""),""_"",TO_TEXT(A197),D197)"),"20190716_197.jpg")</f>
        <v>20190716_197.jpg</v>
      </c>
    </row>
    <row r="198">
      <c r="A198" s="1">
        <v>198.0</v>
      </c>
      <c r="B198" s="2" t="s">
        <v>0</v>
      </c>
      <c r="C198" s="3">
        <v>43663.0</v>
      </c>
      <c r="D198" s="4" t="s">
        <v>1</v>
      </c>
      <c r="E198" s="2" t="str">
        <f>IFERROR(__xludf.DUMMYFUNCTION("CONCATENATE(B198,REGEXREPLACE(TO_TEXT( C198),""\."",""""),D198)"),"https://bhuvan-app3.nrsc.gov.in/isroeodatadownloadutility/nices_thumb/pblh/PBLH20190717.jpg")</f>
        <v>https://bhuvan-app3.nrsc.gov.in/isroeodatadownloadutility/nices_thumb/pblh/PBLH20190717.jpg</v>
      </c>
      <c r="F198" s="5" t="str">
        <f>IFERROR(__xludf.DUMMYFUNCTION("CONCATENATE(REGEXREPLACE(TO_TEXT( C198),""\."",""""),""_"",TO_TEXT(A198),D198)"),"20190717_198.jpg")</f>
        <v>20190717_198.jpg</v>
      </c>
    </row>
    <row r="199">
      <c r="A199" s="1">
        <v>199.0</v>
      </c>
      <c r="B199" s="2" t="s">
        <v>0</v>
      </c>
      <c r="C199" s="3">
        <v>43664.0</v>
      </c>
      <c r="D199" s="4" t="s">
        <v>1</v>
      </c>
      <c r="E199" s="2" t="str">
        <f>IFERROR(__xludf.DUMMYFUNCTION("CONCATENATE(B199,REGEXREPLACE(TO_TEXT( C199),""\."",""""),D199)"),"https://bhuvan-app3.nrsc.gov.in/isroeodatadownloadutility/nices_thumb/pblh/PBLH20190718.jpg")</f>
        <v>https://bhuvan-app3.nrsc.gov.in/isroeodatadownloadutility/nices_thumb/pblh/PBLH20190718.jpg</v>
      </c>
      <c r="F199" s="5" t="str">
        <f>IFERROR(__xludf.DUMMYFUNCTION("CONCATENATE(REGEXREPLACE(TO_TEXT( C199),""\."",""""),""_"",TO_TEXT(A199),D199)"),"20190718_199.jpg")</f>
        <v>20190718_199.jpg</v>
      </c>
    </row>
    <row r="200">
      <c r="A200" s="1">
        <v>200.0</v>
      </c>
      <c r="B200" s="2" t="s">
        <v>0</v>
      </c>
      <c r="C200" s="3">
        <v>43665.0</v>
      </c>
      <c r="D200" s="4" t="s">
        <v>1</v>
      </c>
      <c r="E200" s="2" t="str">
        <f>IFERROR(__xludf.DUMMYFUNCTION("CONCATENATE(B200,REGEXREPLACE(TO_TEXT( C200),""\."",""""),D200)"),"https://bhuvan-app3.nrsc.gov.in/isroeodatadownloadutility/nices_thumb/pblh/PBLH20190719.jpg")</f>
        <v>https://bhuvan-app3.nrsc.gov.in/isroeodatadownloadutility/nices_thumb/pblh/PBLH20190719.jpg</v>
      </c>
      <c r="F200" s="5" t="str">
        <f>IFERROR(__xludf.DUMMYFUNCTION("CONCATENATE(REGEXREPLACE(TO_TEXT( C200),""\."",""""),""_"",TO_TEXT(A200),D200)"),"20190719_200.jpg")</f>
        <v>20190719_200.jpg</v>
      </c>
    </row>
    <row r="201">
      <c r="A201" s="1">
        <v>201.0</v>
      </c>
      <c r="B201" s="2" t="s">
        <v>0</v>
      </c>
      <c r="C201" s="3">
        <v>43666.0</v>
      </c>
      <c r="D201" s="4" t="s">
        <v>1</v>
      </c>
      <c r="E201" s="2" t="str">
        <f>IFERROR(__xludf.DUMMYFUNCTION("CONCATENATE(B201,REGEXREPLACE(TO_TEXT( C201),""\."",""""),D201)"),"https://bhuvan-app3.nrsc.gov.in/isroeodatadownloadutility/nices_thumb/pblh/PBLH20190720.jpg")</f>
        <v>https://bhuvan-app3.nrsc.gov.in/isroeodatadownloadutility/nices_thumb/pblh/PBLH20190720.jpg</v>
      </c>
      <c r="F201" s="5" t="str">
        <f>IFERROR(__xludf.DUMMYFUNCTION("CONCATENATE(REGEXREPLACE(TO_TEXT( C201),""\."",""""),""_"",TO_TEXT(A201),D201)"),"20190720_201.jpg")</f>
        <v>20190720_201.jpg</v>
      </c>
    </row>
    <row r="202">
      <c r="A202" s="1">
        <v>202.0</v>
      </c>
      <c r="B202" s="2" t="s">
        <v>0</v>
      </c>
      <c r="C202" s="3">
        <v>43667.0</v>
      </c>
      <c r="D202" s="4" t="s">
        <v>1</v>
      </c>
      <c r="E202" s="2" t="str">
        <f>IFERROR(__xludf.DUMMYFUNCTION("CONCATENATE(B202,REGEXREPLACE(TO_TEXT( C202),""\."",""""),D202)"),"https://bhuvan-app3.nrsc.gov.in/isroeodatadownloadutility/nices_thumb/pblh/PBLH20190721.jpg")</f>
        <v>https://bhuvan-app3.nrsc.gov.in/isroeodatadownloadutility/nices_thumb/pblh/PBLH20190721.jpg</v>
      </c>
      <c r="F202" s="5" t="str">
        <f>IFERROR(__xludf.DUMMYFUNCTION("CONCATENATE(REGEXREPLACE(TO_TEXT( C202),""\."",""""),""_"",TO_TEXT(A202),D202)"),"20190721_202.jpg")</f>
        <v>20190721_202.jpg</v>
      </c>
    </row>
    <row r="203">
      <c r="A203" s="1">
        <v>203.0</v>
      </c>
      <c r="B203" s="2" t="s">
        <v>0</v>
      </c>
      <c r="C203" s="3">
        <v>43668.0</v>
      </c>
      <c r="D203" s="4" t="s">
        <v>1</v>
      </c>
      <c r="E203" s="2" t="str">
        <f>IFERROR(__xludf.DUMMYFUNCTION("CONCATENATE(B203,REGEXREPLACE(TO_TEXT( C203),""\."",""""),D203)"),"https://bhuvan-app3.nrsc.gov.in/isroeodatadownloadutility/nices_thumb/pblh/PBLH20190722.jpg")</f>
        <v>https://bhuvan-app3.nrsc.gov.in/isroeodatadownloadutility/nices_thumb/pblh/PBLH20190722.jpg</v>
      </c>
      <c r="F203" s="5" t="str">
        <f>IFERROR(__xludf.DUMMYFUNCTION("CONCATENATE(REGEXREPLACE(TO_TEXT( C203),""\."",""""),""_"",TO_TEXT(A203),D203)"),"20190722_203.jpg")</f>
        <v>20190722_203.jpg</v>
      </c>
    </row>
    <row r="204">
      <c r="A204" s="1">
        <v>204.0</v>
      </c>
      <c r="B204" s="2" t="s">
        <v>0</v>
      </c>
      <c r="C204" s="3">
        <v>43669.0</v>
      </c>
      <c r="D204" s="4" t="s">
        <v>1</v>
      </c>
      <c r="E204" s="2" t="str">
        <f>IFERROR(__xludf.DUMMYFUNCTION("CONCATENATE(B204,REGEXREPLACE(TO_TEXT( C204),""\."",""""),D204)"),"https://bhuvan-app3.nrsc.gov.in/isroeodatadownloadutility/nices_thumb/pblh/PBLH20190723.jpg")</f>
        <v>https://bhuvan-app3.nrsc.gov.in/isroeodatadownloadutility/nices_thumb/pblh/PBLH20190723.jpg</v>
      </c>
      <c r="F204" s="5" t="str">
        <f>IFERROR(__xludf.DUMMYFUNCTION("CONCATENATE(REGEXREPLACE(TO_TEXT( C204),""\."",""""),""_"",TO_TEXT(A204),D204)"),"20190723_204.jpg")</f>
        <v>20190723_204.jpg</v>
      </c>
    </row>
    <row r="205">
      <c r="A205" s="1">
        <v>205.0</v>
      </c>
      <c r="B205" s="2" t="s">
        <v>0</v>
      </c>
      <c r="C205" s="3">
        <v>43670.0</v>
      </c>
      <c r="D205" s="4" t="s">
        <v>1</v>
      </c>
      <c r="E205" s="2" t="str">
        <f>IFERROR(__xludf.DUMMYFUNCTION("CONCATENATE(B205,REGEXREPLACE(TO_TEXT( C205),""\."",""""),D205)"),"https://bhuvan-app3.nrsc.gov.in/isroeodatadownloadutility/nices_thumb/pblh/PBLH20190724.jpg")</f>
        <v>https://bhuvan-app3.nrsc.gov.in/isroeodatadownloadutility/nices_thumb/pblh/PBLH20190724.jpg</v>
      </c>
      <c r="F205" s="5" t="str">
        <f>IFERROR(__xludf.DUMMYFUNCTION("CONCATENATE(REGEXREPLACE(TO_TEXT( C205),""\."",""""),""_"",TO_TEXT(A205),D205)"),"20190724_205.jpg")</f>
        <v>20190724_205.jpg</v>
      </c>
    </row>
    <row r="206">
      <c r="A206" s="1">
        <v>206.0</v>
      </c>
      <c r="B206" s="2" t="s">
        <v>0</v>
      </c>
      <c r="C206" s="3">
        <v>43671.0</v>
      </c>
      <c r="D206" s="4" t="s">
        <v>1</v>
      </c>
      <c r="E206" s="2" t="str">
        <f>IFERROR(__xludf.DUMMYFUNCTION("CONCATENATE(B206,REGEXREPLACE(TO_TEXT( C206),""\."",""""),D206)"),"https://bhuvan-app3.nrsc.gov.in/isroeodatadownloadutility/nices_thumb/pblh/PBLH20190725.jpg")</f>
        <v>https://bhuvan-app3.nrsc.gov.in/isroeodatadownloadutility/nices_thumb/pblh/PBLH20190725.jpg</v>
      </c>
      <c r="F206" s="5" t="str">
        <f>IFERROR(__xludf.DUMMYFUNCTION("CONCATENATE(REGEXREPLACE(TO_TEXT( C206),""\."",""""),""_"",TO_TEXT(A206),D206)"),"20190725_206.jpg")</f>
        <v>20190725_206.jpg</v>
      </c>
    </row>
    <row r="207">
      <c r="A207" s="1">
        <v>207.0</v>
      </c>
      <c r="B207" s="2" t="s">
        <v>0</v>
      </c>
      <c r="C207" s="3">
        <v>43672.0</v>
      </c>
      <c r="D207" s="4" t="s">
        <v>1</v>
      </c>
      <c r="E207" s="2" t="str">
        <f>IFERROR(__xludf.DUMMYFUNCTION("CONCATENATE(B207,REGEXREPLACE(TO_TEXT( C207),""\."",""""),D207)"),"https://bhuvan-app3.nrsc.gov.in/isroeodatadownloadutility/nices_thumb/pblh/PBLH20190726.jpg")</f>
        <v>https://bhuvan-app3.nrsc.gov.in/isroeodatadownloadutility/nices_thumb/pblh/PBLH20190726.jpg</v>
      </c>
      <c r="F207" s="5" t="str">
        <f>IFERROR(__xludf.DUMMYFUNCTION("CONCATENATE(REGEXREPLACE(TO_TEXT( C207),""\."",""""),""_"",TO_TEXT(A207),D207)"),"20190726_207.jpg")</f>
        <v>20190726_207.jpg</v>
      </c>
    </row>
    <row r="208">
      <c r="A208" s="1">
        <v>208.0</v>
      </c>
      <c r="B208" s="2" t="s">
        <v>0</v>
      </c>
      <c r="C208" s="3">
        <v>43673.0</v>
      </c>
      <c r="D208" s="4" t="s">
        <v>1</v>
      </c>
      <c r="E208" s="2" t="str">
        <f>IFERROR(__xludf.DUMMYFUNCTION("CONCATENATE(B208,REGEXREPLACE(TO_TEXT( C208),""\."",""""),D208)"),"https://bhuvan-app3.nrsc.gov.in/isroeodatadownloadutility/nices_thumb/pblh/PBLH20190727.jpg")</f>
        <v>https://bhuvan-app3.nrsc.gov.in/isroeodatadownloadutility/nices_thumb/pblh/PBLH20190727.jpg</v>
      </c>
      <c r="F208" s="5" t="str">
        <f>IFERROR(__xludf.DUMMYFUNCTION("CONCATENATE(REGEXREPLACE(TO_TEXT( C208),""\."",""""),""_"",TO_TEXT(A208),D208)"),"20190727_208.jpg")</f>
        <v>20190727_208.jpg</v>
      </c>
    </row>
    <row r="209">
      <c r="A209" s="1">
        <v>209.0</v>
      </c>
      <c r="B209" s="2" t="s">
        <v>0</v>
      </c>
      <c r="C209" s="3">
        <v>43674.0</v>
      </c>
      <c r="D209" s="4" t="s">
        <v>1</v>
      </c>
      <c r="E209" s="2" t="str">
        <f>IFERROR(__xludf.DUMMYFUNCTION("CONCATENATE(B209,REGEXREPLACE(TO_TEXT( C209),""\."",""""),D209)"),"https://bhuvan-app3.nrsc.gov.in/isroeodatadownloadutility/nices_thumb/pblh/PBLH20190728.jpg")</f>
        <v>https://bhuvan-app3.nrsc.gov.in/isroeodatadownloadutility/nices_thumb/pblh/PBLH20190728.jpg</v>
      </c>
      <c r="F209" s="5" t="str">
        <f>IFERROR(__xludf.DUMMYFUNCTION("CONCATENATE(REGEXREPLACE(TO_TEXT( C209),""\."",""""),""_"",TO_TEXT(A209),D209)"),"20190728_209.jpg")</f>
        <v>20190728_209.jpg</v>
      </c>
    </row>
    <row r="210">
      <c r="A210" s="1">
        <v>210.0</v>
      </c>
      <c r="B210" s="2" t="s">
        <v>0</v>
      </c>
      <c r="C210" s="3">
        <v>43675.0</v>
      </c>
      <c r="D210" s="4" t="s">
        <v>1</v>
      </c>
      <c r="E210" s="2" t="str">
        <f>IFERROR(__xludf.DUMMYFUNCTION("CONCATENATE(B210,REGEXREPLACE(TO_TEXT( C210),""\."",""""),D210)"),"https://bhuvan-app3.nrsc.gov.in/isroeodatadownloadutility/nices_thumb/pblh/PBLH20190729.jpg")</f>
        <v>https://bhuvan-app3.nrsc.gov.in/isroeodatadownloadutility/nices_thumb/pblh/PBLH20190729.jpg</v>
      </c>
      <c r="F210" s="5" t="str">
        <f>IFERROR(__xludf.DUMMYFUNCTION("CONCATENATE(REGEXREPLACE(TO_TEXT( C210),""\."",""""),""_"",TO_TEXT(A210),D210)"),"20190729_210.jpg")</f>
        <v>20190729_210.jpg</v>
      </c>
    </row>
    <row r="211">
      <c r="A211" s="1">
        <v>211.0</v>
      </c>
      <c r="B211" s="2" t="s">
        <v>0</v>
      </c>
      <c r="C211" s="3">
        <v>43676.0</v>
      </c>
      <c r="D211" s="4" t="s">
        <v>1</v>
      </c>
      <c r="E211" s="2" t="str">
        <f>IFERROR(__xludf.DUMMYFUNCTION("CONCATENATE(B211,REGEXREPLACE(TO_TEXT( C211),""\."",""""),D211)"),"https://bhuvan-app3.nrsc.gov.in/isroeodatadownloadutility/nices_thumb/pblh/PBLH20190730.jpg")</f>
        <v>https://bhuvan-app3.nrsc.gov.in/isroeodatadownloadutility/nices_thumb/pblh/PBLH20190730.jpg</v>
      </c>
      <c r="F211" s="5" t="str">
        <f>IFERROR(__xludf.DUMMYFUNCTION("CONCATENATE(REGEXREPLACE(TO_TEXT( C211),""\."",""""),""_"",TO_TEXT(A211),D211)"),"20190730_211.jpg")</f>
        <v>20190730_211.jpg</v>
      </c>
    </row>
    <row r="212">
      <c r="A212" s="1">
        <v>212.0</v>
      </c>
      <c r="B212" s="2" t="s">
        <v>0</v>
      </c>
      <c r="C212" s="3">
        <v>43677.0</v>
      </c>
      <c r="D212" s="4" t="s">
        <v>1</v>
      </c>
      <c r="E212" s="2" t="str">
        <f>IFERROR(__xludf.DUMMYFUNCTION("CONCATENATE(B212,REGEXREPLACE(TO_TEXT( C212),""\."",""""),D212)"),"https://bhuvan-app3.nrsc.gov.in/isroeodatadownloadutility/nices_thumb/pblh/PBLH20190731.jpg")</f>
        <v>https://bhuvan-app3.nrsc.gov.in/isroeodatadownloadutility/nices_thumb/pblh/PBLH20190731.jpg</v>
      </c>
      <c r="F212" s="5" t="str">
        <f>IFERROR(__xludf.DUMMYFUNCTION("CONCATENATE(REGEXREPLACE(TO_TEXT( C212),""\."",""""),""_"",TO_TEXT(A212),D212)"),"20190731_212.jpg")</f>
        <v>20190731_212.jpg</v>
      </c>
    </row>
    <row r="213">
      <c r="A213" s="1">
        <v>213.0</v>
      </c>
      <c r="B213" s="2" t="s">
        <v>0</v>
      </c>
      <c r="C213" s="3">
        <v>43678.0</v>
      </c>
      <c r="D213" s="4" t="s">
        <v>1</v>
      </c>
      <c r="E213" s="2" t="str">
        <f>IFERROR(__xludf.DUMMYFUNCTION("CONCATENATE(B213,REGEXREPLACE(TO_TEXT( C213),""\."",""""),D213)"),"https://bhuvan-app3.nrsc.gov.in/isroeodatadownloadutility/nices_thumb/pblh/PBLH20190801.jpg")</f>
        <v>https://bhuvan-app3.nrsc.gov.in/isroeodatadownloadutility/nices_thumb/pblh/PBLH20190801.jpg</v>
      </c>
      <c r="F213" s="5" t="str">
        <f>IFERROR(__xludf.DUMMYFUNCTION("CONCATENATE(REGEXREPLACE(TO_TEXT( C213),""\."",""""),""_"",TO_TEXT(A213),D213)"),"20190801_213.jpg")</f>
        <v>20190801_213.jpg</v>
      </c>
    </row>
    <row r="214">
      <c r="A214" s="1">
        <v>214.0</v>
      </c>
      <c r="B214" s="2" t="s">
        <v>0</v>
      </c>
      <c r="C214" s="3">
        <v>43679.0</v>
      </c>
      <c r="D214" s="4" t="s">
        <v>1</v>
      </c>
      <c r="E214" s="2" t="str">
        <f>IFERROR(__xludf.DUMMYFUNCTION("CONCATENATE(B214,REGEXREPLACE(TO_TEXT( C214),""\."",""""),D214)"),"https://bhuvan-app3.nrsc.gov.in/isroeodatadownloadutility/nices_thumb/pblh/PBLH20190802.jpg")</f>
        <v>https://bhuvan-app3.nrsc.gov.in/isroeodatadownloadutility/nices_thumb/pblh/PBLH20190802.jpg</v>
      </c>
      <c r="F214" s="5" t="str">
        <f>IFERROR(__xludf.DUMMYFUNCTION("CONCATENATE(REGEXREPLACE(TO_TEXT( C214),""\."",""""),""_"",TO_TEXT(A214),D214)"),"20190802_214.jpg")</f>
        <v>20190802_214.jpg</v>
      </c>
    </row>
    <row r="215">
      <c r="A215" s="1">
        <v>215.0</v>
      </c>
      <c r="B215" s="2" t="s">
        <v>0</v>
      </c>
      <c r="C215" s="3">
        <v>43680.0</v>
      </c>
      <c r="D215" s="4" t="s">
        <v>1</v>
      </c>
      <c r="E215" s="2" t="str">
        <f>IFERROR(__xludf.DUMMYFUNCTION("CONCATENATE(B215,REGEXREPLACE(TO_TEXT( C215),""\."",""""),D215)"),"https://bhuvan-app3.nrsc.gov.in/isroeodatadownloadutility/nices_thumb/pblh/PBLH20190803.jpg")</f>
        <v>https://bhuvan-app3.nrsc.gov.in/isroeodatadownloadutility/nices_thumb/pblh/PBLH20190803.jpg</v>
      </c>
      <c r="F215" s="5" t="str">
        <f>IFERROR(__xludf.DUMMYFUNCTION("CONCATENATE(REGEXREPLACE(TO_TEXT( C215),""\."",""""),""_"",TO_TEXT(A215),D215)"),"20190803_215.jpg")</f>
        <v>20190803_215.jpg</v>
      </c>
    </row>
    <row r="216">
      <c r="A216" s="1">
        <v>216.0</v>
      </c>
      <c r="B216" s="2" t="s">
        <v>0</v>
      </c>
      <c r="C216" s="3">
        <v>43681.0</v>
      </c>
      <c r="D216" s="4" t="s">
        <v>1</v>
      </c>
      <c r="E216" s="2" t="str">
        <f>IFERROR(__xludf.DUMMYFUNCTION("CONCATENATE(B216,REGEXREPLACE(TO_TEXT( C216),""\."",""""),D216)"),"https://bhuvan-app3.nrsc.gov.in/isroeodatadownloadutility/nices_thumb/pblh/PBLH20190804.jpg")</f>
        <v>https://bhuvan-app3.nrsc.gov.in/isroeodatadownloadutility/nices_thumb/pblh/PBLH20190804.jpg</v>
      </c>
      <c r="F216" s="5" t="str">
        <f>IFERROR(__xludf.DUMMYFUNCTION("CONCATENATE(REGEXREPLACE(TO_TEXT( C216),""\."",""""),""_"",TO_TEXT(A216),D216)"),"20190804_216.jpg")</f>
        <v>20190804_216.jpg</v>
      </c>
    </row>
    <row r="217">
      <c r="A217" s="1">
        <v>217.0</v>
      </c>
      <c r="B217" s="2" t="s">
        <v>0</v>
      </c>
      <c r="C217" s="3">
        <v>43682.0</v>
      </c>
      <c r="D217" s="4" t="s">
        <v>1</v>
      </c>
      <c r="E217" s="2" t="str">
        <f>IFERROR(__xludf.DUMMYFUNCTION("CONCATENATE(B217,REGEXREPLACE(TO_TEXT( C217),""\."",""""),D217)"),"https://bhuvan-app3.nrsc.gov.in/isroeodatadownloadutility/nices_thumb/pblh/PBLH20190805.jpg")</f>
        <v>https://bhuvan-app3.nrsc.gov.in/isroeodatadownloadutility/nices_thumb/pblh/PBLH20190805.jpg</v>
      </c>
      <c r="F217" s="5" t="str">
        <f>IFERROR(__xludf.DUMMYFUNCTION("CONCATENATE(REGEXREPLACE(TO_TEXT( C217),""\."",""""),""_"",TO_TEXT(A217),D217)"),"20190805_217.jpg")</f>
        <v>20190805_217.jpg</v>
      </c>
    </row>
    <row r="218">
      <c r="A218" s="1">
        <v>218.0</v>
      </c>
      <c r="B218" s="2" t="s">
        <v>0</v>
      </c>
      <c r="C218" s="3">
        <v>43683.0</v>
      </c>
      <c r="D218" s="4" t="s">
        <v>1</v>
      </c>
      <c r="E218" s="2" t="str">
        <f>IFERROR(__xludf.DUMMYFUNCTION("CONCATENATE(B218,REGEXREPLACE(TO_TEXT( C218),""\."",""""),D218)"),"https://bhuvan-app3.nrsc.gov.in/isroeodatadownloadutility/nices_thumb/pblh/PBLH20190806.jpg")</f>
        <v>https://bhuvan-app3.nrsc.gov.in/isroeodatadownloadutility/nices_thumb/pblh/PBLH20190806.jpg</v>
      </c>
      <c r="F218" s="5" t="str">
        <f>IFERROR(__xludf.DUMMYFUNCTION("CONCATENATE(REGEXREPLACE(TO_TEXT( C218),""\."",""""),""_"",TO_TEXT(A218),D218)"),"20190806_218.jpg")</f>
        <v>20190806_218.jpg</v>
      </c>
    </row>
    <row r="219">
      <c r="A219" s="1">
        <v>219.0</v>
      </c>
      <c r="B219" s="2" t="s">
        <v>0</v>
      </c>
      <c r="C219" s="3">
        <v>43684.0</v>
      </c>
      <c r="D219" s="4" t="s">
        <v>1</v>
      </c>
      <c r="E219" s="2" t="str">
        <f>IFERROR(__xludf.DUMMYFUNCTION("CONCATENATE(B219,REGEXREPLACE(TO_TEXT( C219),""\."",""""),D219)"),"https://bhuvan-app3.nrsc.gov.in/isroeodatadownloadutility/nices_thumb/pblh/PBLH20190807.jpg")</f>
        <v>https://bhuvan-app3.nrsc.gov.in/isroeodatadownloadutility/nices_thumb/pblh/PBLH20190807.jpg</v>
      </c>
      <c r="F219" s="5" t="str">
        <f>IFERROR(__xludf.DUMMYFUNCTION("CONCATENATE(REGEXREPLACE(TO_TEXT( C219),""\."",""""),""_"",TO_TEXT(A219),D219)"),"20190807_219.jpg")</f>
        <v>20190807_219.jpg</v>
      </c>
    </row>
    <row r="220">
      <c r="A220" s="1">
        <v>220.0</v>
      </c>
      <c r="B220" s="2" t="s">
        <v>0</v>
      </c>
      <c r="C220" s="3">
        <v>43685.0</v>
      </c>
      <c r="D220" s="4" t="s">
        <v>1</v>
      </c>
      <c r="E220" s="2" t="str">
        <f>IFERROR(__xludf.DUMMYFUNCTION("CONCATENATE(B220,REGEXREPLACE(TO_TEXT( C220),""\."",""""),D220)"),"https://bhuvan-app3.nrsc.gov.in/isroeodatadownloadutility/nices_thumb/pblh/PBLH20190808.jpg")</f>
        <v>https://bhuvan-app3.nrsc.gov.in/isroeodatadownloadutility/nices_thumb/pblh/PBLH20190808.jpg</v>
      </c>
      <c r="F220" s="5" t="str">
        <f>IFERROR(__xludf.DUMMYFUNCTION("CONCATENATE(REGEXREPLACE(TO_TEXT( C220),""\."",""""),""_"",TO_TEXT(A220),D220)"),"20190808_220.jpg")</f>
        <v>20190808_220.jpg</v>
      </c>
    </row>
    <row r="221">
      <c r="A221" s="1">
        <v>221.0</v>
      </c>
      <c r="B221" s="2" t="s">
        <v>0</v>
      </c>
      <c r="C221" s="3">
        <v>43686.0</v>
      </c>
      <c r="D221" s="4" t="s">
        <v>1</v>
      </c>
      <c r="E221" s="2" t="str">
        <f>IFERROR(__xludf.DUMMYFUNCTION("CONCATENATE(B221,REGEXREPLACE(TO_TEXT( C221),""\."",""""),D221)"),"https://bhuvan-app3.nrsc.gov.in/isroeodatadownloadutility/nices_thumb/pblh/PBLH20190809.jpg")</f>
        <v>https://bhuvan-app3.nrsc.gov.in/isroeodatadownloadutility/nices_thumb/pblh/PBLH20190809.jpg</v>
      </c>
      <c r="F221" s="5" t="str">
        <f>IFERROR(__xludf.DUMMYFUNCTION("CONCATENATE(REGEXREPLACE(TO_TEXT( C221),""\."",""""),""_"",TO_TEXT(A221),D221)"),"20190809_221.jpg")</f>
        <v>20190809_221.jpg</v>
      </c>
    </row>
    <row r="222">
      <c r="A222" s="1">
        <v>222.0</v>
      </c>
      <c r="B222" s="2" t="s">
        <v>0</v>
      </c>
      <c r="C222" s="3">
        <v>43687.0</v>
      </c>
      <c r="D222" s="4" t="s">
        <v>1</v>
      </c>
      <c r="E222" s="2" t="str">
        <f>IFERROR(__xludf.DUMMYFUNCTION("CONCATENATE(B222,REGEXREPLACE(TO_TEXT( C222),""\."",""""),D222)"),"https://bhuvan-app3.nrsc.gov.in/isroeodatadownloadutility/nices_thumb/pblh/PBLH20190810.jpg")</f>
        <v>https://bhuvan-app3.nrsc.gov.in/isroeodatadownloadutility/nices_thumb/pblh/PBLH20190810.jpg</v>
      </c>
      <c r="F222" s="5" t="str">
        <f>IFERROR(__xludf.DUMMYFUNCTION("CONCATENATE(REGEXREPLACE(TO_TEXT( C222),""\."",""""),""_"",TO_TEXT(A222),D222)"),"20190810_222.jpg")</f>
        <v>20190810_222.jpg</v>
      </c>
    </row>
    <row r="223">
      <c r="A223" s="1">
        <v>223.0</v>
      </c>
      <c r="B223" s="2" t="s">
        <v>0</v>
      </c>
      <c r="C223" s="3">
        <v>43688.0</v>
      </c>
      <c r="D223" s="4" t="s">
        <v>1</v>
      </c>
      <c r="E223" s="2" t="str">
        <f>IFERROR(__xludf.DUMMYFUNCTION("CONCATENATE(B223,REGEXREPLACE(TO_TEXT( C223),""\."",""""),D223)"),"https://bhuvan-app3.nrsc.gov.in/isroeodatadownloadutility/nices_thumb/pblh/PBLH20190811.jpg")</f>
        <v>https://bhuvan-app3.nrsc.gov.in/isroeodatadownloadutility/nices_thumb/pblh/PBLH20190811.jpg</v>
      </c>
      <c r="F223" s="5" t="str">
        <f>IFERROR(__xludf.DUMMYFUNCTION("CONCATENATE(REGEXREPLACE(TO_TEXT( C223),""\."",""""),""_"",TO_TEXT(A223),D223)"),"20190811_223.jpg")</f>
        <v>20190811_223.jpg</v>
      </c>
    </row>
    <row r="224">
      <c r="A224" s="1">
        <v>224.0</v>
      </c>
      <c r="B224" s="2" t="s">
        <v>0</v>
      </c>
      <c r="C224" s="3">
        <v>43689.0</v>
      </c>
      <c r="D224" s="4" t="s">
        <v>1</v>
      </c>
      <c r="E224" s="2" t="str">
        <f>IFERROR(__xludf.DUMMYFUNCTION("CONCATENATE(B224,REGEXREPLACE(TO_TEXT( C224),""\."",""""),D224)"),"https://bhuvan-app3.nrsc.gov.in/isroeodatadownloadutility/nices_thumb/pblh/PBLH20190812.jpg")</f>
        <v>https://bhuvan-app3.nrsc.gov.in/isroeodatadownloadutility/nices_thumb/pblh/PBLH20190812.jpg</v>
      </c>
      <c r="F224" s="5" t="str">
        <f>IFERROR(__xludf.DUMMYFUNCTION("CONCATENATE(REGEXREPLACE(TO_TEXT( C224),""\."",""""),""_"",TO_TEXT(A224),D224)"),"20190812_224.jpg")</f>
        <v>20190812_224.jpg</v>
      </c>
    </row>
    <row r="225">
      <c r="A225" s="1">
        <v>225.0</v>
      </c>
      <c r="B225" s="2" t="s">
        <v>0</v>
      </c>
      <c r="C225" s="3">
        <v>43690.0</v>
      </c>
      <c r="D225" s="4" t="s">
        <v>1</v>
      </c>
      <c r="E225" s="2" t="str">
        <f>IFERROR(__xludf.DUMMYFUNCTION("CONCATENATE(B225,REGEXREPLACE(TO_TEXT( C225),""\."",""""),D225)"),"https://bhuvan-app3.nrsc.gov.in/isroeodatadownloadutility/nices_thumb/pblh/PBLH20190813.jpg")</f>
        <v>https://bhuvan-app3.nrsc.gov.in/isroeodatadownloadutility/nices_thumb/pblh/PBLH20190813.jpg</v>
      </c>
      <c r="F225" s="5" t="str">
        <f>IFERROR(__xludf.DUMMYFUNCTION("CONCATENATE(REGEXREPLACE(TO_TEXT( C225),""\."",""""),""_"",TO_TEXT(A225),D225)"),"20190813_225.jpg")</f>
        <v>20190813_225.jpg</v>
      </c>
    </row>
    <row r="226">
      <c r="A226" s="1">
        <v>226.0</v>
      </c>
      <c r="B226" s="2" t="s">
        <v>0</v>
      </c>
      <c r="C226" s="3">
        <v>43691.0</v>
      </c>
      <c r="D226" s="4" t="s">
        <v>1</v>
      </c>
      <c r="E226" s="2" t="str">
        <f>IFERROR(__xludf.DUMMYFUNCTION("CONCATENATE(B226,REGEXREPLACE(TO_TEXT( C226),""\."",""""),D226)"),"https://bhuvan-app3.nrsc.gov.in/isroeodatadownloadutility/nices_thumb/pblh/PBLH20190814.jpg")</f>
        <v>https://bhuvan-app3.nrsc.gov.in/isroeodatadownloadutility/nices_thumb/pblh/PBLH20190814.jpg</v>
      </c>
      <c r="F226" s="5" t="str">
        <f>IFERROR(__xludf.DUMMYFUNCTION("CONCATENATE(REGEXREPLACE(TO_TEXT( C226),""\."",""""),""_"",TO_TEXT(A226),D226)"),"20190814_226.jpg")</f>
        <v>20190814_226.jpg</v>
      </c>
    </row>
    <row r="227">
      <c r="A227" s="1">
        <v>227.0</v>
      </c>
      <c r="B227" s="2" t="s">
        <v>0</v>
      </c>
      <c r="C227" s="3">
        <v>43692.0</v>
      </c>
      <c r="D227" s="4" t="s">
        <v>1</v>
      </c>
      <c r="E227" s="2" t="str">
        <f>IFERROR(__xludf.DUMMYFUNCTION("CONCATENATE(B227,REGEXREPLACE(TO_TEXT( C227),""\."",""""),D227)"),"https://bhuvan-app3.nrsc.gov.in/isroeodatadownloadutility/nices_thumb/pblh/PBLH20190815.jpg")</f>
        <v>https://bhuvan-app3.nrsc.gov.in/isroeodatadownloadutility/nices_thumb/pblh/PBLH20190815.jpg</v>
      </c>
      <c r="F227" s="5" t="str">
        <f>IFERROR(__xludf.DUMMYFUNCTION("CONCATENATE(REGEXREPLACE(TO_TEXT( C227),""\."",""""),""_"",TO_TEXT(A227),D227)"),"20190815_227.jpg")</f>
        <v>20190815_227.jpg</v>
      </c>
    </row>
    <row r="228">
      <c r="A228" s="1">
        <v>228.0</v>
      </c>
      <c r="B228" s="2" t="s">
        <v>0</v>
      </c>
      <c r="C228" s="3">
        <v>43693.0</v>
      </c>
      <c r="D228" s="4" t="s">
        <v>1</v>
      </c>
      <c r="E228" s="2" t="str">
        <f>IFERROR(__xludf.DUMMYFUNCTION("CONCATENATE(B228,REGEXREPLACE(TO_TEXT( C228),""\."",""""),D228)"),"https://bhuvan-app3.nrsc.gov.in/isroeodatadownloadutility/nices_thumb/pblh/PBLH20190816.jpg")</f>
        <v>https://bhuvan-app3.nrsc.gov.in/isroeodatadownloadutility/nices_thumb/pblh/PBLH20190816.jpg</v>
      </c>
      <c r="F228" s="5" t="str">
        <f>IFERROR(__xludf.DUMMYFUNCTION("CONCATENATE(REGEXREPLACE(TO_TEXT( C228),""\."",""""),""_"",TO_TEXT(A228),D228)"),"20190816_228.jpg")</f>
        <v>20190816_228.jpg</v>
      </c>
    </row>
    <row r="229">
      <c r="A229" s="1">
        <v>229.0</v>
      </c>
      <c r="B229" s="2" t="s">
        <v>0</v>
      </c>
      <c r="C229" s="3">
        <v>43694.0</v>
      </c>
      <c r="D229" s="4" t="s">
        <v>1</v>
      </c>
      <c r="E229" s="2" t="str">
        <f>IFERROR(__xludf.DUMMYFUNCTION("CONCATENATE(B229,REGEXREPLACE(TO_TEXT( C229),""\."",""""),D229)"),"https://bhuvan-app3.nrsc.gov.in/isroeodatadownloadutility/nices_thumb/pblh/PBLH20190817.jpg")</f>
        <v>https://bhuvan-app3.nrsc.gov.in/isroeodatadownloadutility/nices_thumb/pblh/PBLH20190817.jpg</v>
      </c>
      <c r="F229" s="5" t="str">
        <f>IFERROR(__xludf.DUMMYFUNCTION("CONCATENATE(REGEXREPLACE(TO_TEXT( C229),""\."",""""),""_"",TO_TEXT(A229),D229)"),"20190817_229.jpg")</f>
        <v>20190817_229.jpg</v>
      </c>
    </row>
    <row r="230">
      <c r="A230" s="1">
        <v>230.0</v>
      </c>
      <c r="B230" s="2" t="s">
        <v>0</v>
      </c>
      <c r="C230" s="3">
        <v>43695.0</v>
      </c>
      <c r="D230" s="4" t="s">
        <v>1</v>
      </c>
      <c r="E230" s="2" t="str">
        <f>IFERROR(__xludf.DUMMYFUNCTION("CONCATENATE(B230,REGEXREPLACE(TO_TEXT( C230),""\."",""""),D230)"),"https://bhuvan-app3.nrsc.gov.in/isroeodatadownloadutility/nices_thumb/pblh/PBLH20190818.jpg")</f>
        <v>https://bhuvan-app3.nrsc.gov.in/isroeodatadownloadutility/nices_thumb/pblh/PBLH20190818.jpg</v>
      </c>
      <c r="F230" s="5" t="str">
        <f>IFERROR(__xludf.DUMMYFUNCTION("CONCATENATE(REGEXREPLACE(TO_TEXT( C230),""\."",""""),""_"",TO_TEXT(A230),D230)"),"20190818_230.jpg")</f>
        <v>20190818_230.jpg</v>
      </c>
    </row>
    <row r="231">
      <c r="A231" s="1">
        <v>231.0</v>
      </c>
      <c r="B231" s="2" t="s">
        <v>0</v>
      </c>
      <c r="C231" s="3">
        <v>43696.0</v>
      </c>
      <c r="D231" s="4" t="s">
        <v>1</v>
      </c>
      <c r="E231" s="2" t="str">
        <f>IFERROR(__xludf.DUMMYFUNCTION("CONCATENATE(B231,REGEXREPLACE(TO_TEXT( C231),""\."",""""),D231)"),"https://bhuvan-app3.nrsc.gov.in/isroeodatadownloadutility/nices_thumb/pblh/PBLH20190819.jpg")</f>
        <v>https://bhuvan-app3.nrsc.gov.in/isroeodatadownloadutility/nices_thumb/pblh/PBLH20190819.jpg</v>
      </c>
      <c r="F231" s="5" t="str">
        <f>IFERROR(__xludf.DUMMYFUNCTION("CONCATENATE(REGEXREPLACE(TO_TEXT( C231),""\."",""""),""_"",TO_TEXT(A231),D231)"),"20190819_231.jpg")</f>
        <v>20190819_231.jpg</v>
      </c>
    </row>
    <row r="232">
      <c r="A232" s="1">
        <v>232.0</v>
      </c>
      <c r="B232" s="2" t="s">
        <v>0</v>
      </c>
      <c r="C232" s="3">
        <v>43697.0</v>
      </c>
      <c r="D232" s="4" t="s">
        <v>1</v>
      </c>
      <c r="E232" s="2" t="str">
        <f>IFERROR(__xludf.DUMMYFUNCTION("CONCATENATE(B232,REGEXREPLACE(TO_TEXT( C232),""\."",""""),D232)"),"https://bhuvan-app3.nrsc.gov.in/isroeodatadownloadutility/nices_thumb/pblh/PBLH20190820.jpg")</f>
        <v>https://bhuvan-app3.nrsc.gov.in/isroeodatadownloadutility/nices_thumb/pblh/PBLH20190820.jpg</v>
      </c>
      <c r="F232" s="5" t="str">
        <f>IFERROR(__xludf.DUMMYFUNCTION("CONCATENATE(REGEXREPLACE(TO_TEXT( C232),""\."",""""),""_"",TO_TEXT(A232),D232)"),"20190820_232.jpg")</f>
        <v>20190820_232.jpg</v>
      </c>
    </row>
    <row r="233">
      <c r="A233" s="1">
        <v>233.0</v>
      </c>
      <c r="B233" s="2" t="s">
        <v>0</v>
      </c>
      <c r="C233" s="3">
        <v>43698.0</v>
      </c>
      <c r="D233" s="4" t="s">
        <v>1</v>
      </c>
      <c r="E233" s="2" t="str">
        <f>IFERROR(__xludf.DUMMYFUNCTION("CONCATENATE(B233,REGEXREPLACE(TO_TEXT( C233),""\."",""""),D233)"),"https://bhuvan-app3.nrsc.gov.in/isroeodatadownloadutility/nices_thumb/pblh/PBLH20190821.jpg")</f>
        <v>https://bhuvan-app3.nrsc.gov.in/isroeodatadownloadutility/nices_thumb/pblh/PBLH20190821.jpg</v>
      </c>
      <c r="F233" s="5" t="str">
        <f>IFERROR(__xludf.DUMMYFUNCTION("CONCATENATE(REGEXREPLACE(TO_TEXT( C233),""\."",""""),""_"",TO_TEXT(A233),D233)"),"20190821_233.jpg")</f>
        <v>20190821_233.jpg</v>
      </c>
    </row>
    <row r="234">
      <c r="A234" s="1">
        <v>234.0</v>
      </c>
      <c r="B234" s="2" t="s">
        <v>0</v>
      </c>
      <c r="C234" s="3">
        <v>43699.0</v>
      </c>
      <c r="D234" s="4" t="s">
        <v>1</v>
      </c>
      <c r="E234" s="2" t="str">
        <f>IFERROR(__xludf.DUMMYFUNCTION("CONCATENATE(B234,REGEXREPLACE(TO_TEXT( C234),""\."",""""),D234)"),"https://bhuvan-app3.nrsc.gov.in/isroeodatadownloadutility/nices_thumb/pblh/PBLH20190822.jpg")</f>
        <v>https://bhuvan-app3.nrsc.gov.in/isroeodatadownloadutility/nices_thumb/pblh/PBLH20190822.jpg</v>
      </c>
      <c r="F234" s="5" t="str">
        <f>IFERROR(__xludf.DUMMYFUNCTION("CONCATENATE(REGEXREPLACE(TO_TEXT( C234),""\."",""""),""_"",TO_TEXT(A234),D234)"),"20190822_234.jpg")</f>
        <v>20190822_234.jpg</v>
      </c>
    </row>
    <row r="235">
      <c r="A235" s="1">
        <v>235.0</v>
      </c>
      <c r="B235" s="2" t="s">
        <v>0</v>
      </c>
      <c r="C235" s="3">
        <v>43700.0</v>
      </c>
      <c r="D235" s="4" t="s">
        <v>1</v>
      </c>
      <c r="E235" s="2" t="str">
        <f>IFERROR(__xludf.DUMMYFUNCTION("CONCATENATE(B235,REGEXREPLACE(TO_TEXT( C235),""\."",""""),D235)"),"https://bhuvan-app3.nrsc.gov.in/isroeodatadownloadutility/nices_thumb/pblh/PBLH20190823.jpg")</f>
        <v>https://bhuvan-app3.nrsc.gov.in/isroeodatadownloadutility/nices_thumb/pblh/PBLH20190823.jpg</v>
      </c>
      <c r="F235" s="5" t="str">
        <f>IFERROR(__xludf.DUMMYFUNCTION("CONCATENATE(REGEXREPLACE(TO_TEXT( C235),""\."",""""),""_"",TO_TEXT(A235),D235)"),"20190823_235.jpg")</f>
        <v>20190823_235.jpg</v>
      </c>
    </row>
    <row r="236">
      <c r="A236" s="1">
        <v>236.0</v>
      </c>
      <c r="B236" s="2" t="s">
        <v>0</v>
      </c>
      <c r="C236" s="3">
        <v>43701.0</v>
      </c>
      <c r="D236" s="4" t="s">
        <v>1</v>
      </c>
      <c r="E236" s="2" t="str">
        <f>IFERROR(__xludf.DUMMYFUNCTION("CONCATENATE(B236,REGEXREPLACE(TO_TEXT( C236),""\."",""""),D236)"),"https://bhuvan-app3.nrsc.gov.in/isroeodatadownloadutility/nices_thumb/pblh/PBLH20190824.jpg")</f>
        <v>https://bhuvan-app3.nrsc.gov.in/isroeodatadownloadutility/nices_thumb/pblh/PBLH20190824.jpg</v>
      </c>
      <c r="F236" s="5" t="str">
        <f>IFERROR(__xludf.DUMMYFUNCTION("CONCATENATE(REGEXREPLACE(TO_TEXT( C236),""\."",""""),""_"",TO_TEXT(A236),D236)"),"20190824_236.jpg")</f>
        <v>20190824_236.jpg</v>
      </c>
    </row>
    <row r="237">
      <c r="A237" s="1">
        <v>237.0</v>
      </c>
      <c r="B237" s="2" t="s">
        <v>0</v>
      </c>
      <c r="C237" s="3">
        <v>43702.0</v>
      </c>
      <c r="D237" s="4" t="s">
        <v>1</v>
      </c>
      <c r="E237" s="2" t="str">
        <f>IFERROR(__xludf.DUMMYFUNCTION("CONCATENATE(B237,REGEXREPLACE(TO_TEXT( C237),""\."",""""),D237)"),"https://bhuvan-app3.nrsc.gov.in/isroeodatadownloadutility/nices_thumb/pblh/PBLH20190825.jpg")</f>
        <v>https://bhuvan-app3.nrsc.gov.in/isroeodatadownloadutility/nices_thumb/pblh/PBLH20190825.jpg</v>
      </c>
      <c r="F237" s="5" t="str">
        <f>IFERROR(__xludf.DUMMYFUNCTION("CONCATENATE(REGEXREPLACE(TO_TEXT( C237),""\."",""""),""_"",TO_TEXT(A237),D237)"),"20190825_237.jpg")</f>
        <v>20190825_237.jpg</v>
      </c>
    </row>
    <row r="238">
      <c r="A238" s="1">
        <v>238.0</v>
      </c>
      <c r="B238" s="2" t="s">
        <v>0</v>
      </c>
      <c r="C238" s="3">
        <v>43703.0</v>
      </c>
      <c r="D238" s="4" t="s">
        <v>1</v>
      </c>
      <c r="E238" s="2" t="str">
        <f>IFERROR(__xludf.DUMMYFUNCTION("CONCATENATE(B238,REGEXREPLACE(TO_TEXT( C238),""\."",""""),D238)"),"https://bhuvan-app3.nrsc.gov.in/isroeodatadownloadutility/nices_thumb/pblh/PBLH20190826.jpg")</f>
        <v>https://bhuvan-app3.nrsc.gov.in/isroeodatadownloadutility/nices_thumb/pblh/PBLH20190826.jpg</v>
      </c>
      <c r="F238" s="5" t="str">
        <f>IFERROR(__xludf.DUMMYFUNCTION("CONCATENATE(REGEXREPLACE(TO_TEXT( C238),""\."",""""),""_"",TO_TEXT(A238),D238)"),"20190826_238.jpg")</f>
        <v>20190826_238.jpg</v>
      </c>
    </row>
    <row r="239">
      <c r="A239" s="1">
        <v>239.0</v>
      </c>
      <c r="B239" s="2" t="s">
        <v>0</v>
      </c>
      <c r="C239" s="3">
        <v>43704.0</v>
      </c>
      <c r="D239" s="4" t="s">
        <v>1</v>
      </c>
      <c r="E239" s="2" t="str">
        <f>IFERROR(__xludf.DUMMYFUNCTION("CONCATENATE(B239,REGEXREPLACE(TO_TEXT( C239),""\."",""""),D239)"),"https://bhuvan-app3.nrsc.gov.in/isroeodatadownloadutility/nices_thumb/pblh/PBLH20190827.jpg")</f>
        <v>https://bhuvan-app3.nrsc.gov.in/isroeodatadownloadutility/nices_thumb/pblh/PBLH20190827.jpg</v>
      </c>
      <c r="F239" s="5" t="str">
        <f>IFERROR(__xludf.DUMMYFUNCTION("CONCATENATE(REGEXREPLACE(TO_TEXT( C239),""\."",""""),""_"",TO_TEXT(A239),D239)"),"20190827_239.jpg")</f>
        <v>20190827_239.jpg</v>
      </c>
    </row>
    <row r="240">
      <c r="A240" s="1">
        <v>240.0</v>
      </c>
      <c r="B240" s="2" t="s">
        <v>0</v>
      </c>
      <c r="C240" s="3">
        <v>43705.0</v>
      </c>
      <c r="D240" s="4" t="s">
        <v>1</v>
      </c>
      <c r="E240" s="2" t="str">
        <f>IFERROR(__xludf.DUMMYFUNCTION("CONCATENATE(B240,REGEXREPLACE(TO_TEXT( C240),""\."",""""),D240)"),"https://bhuvan-app3.nrsc.gov.in/isroeodatadownloadutility/nices_thumb/pblh/PBLH20190828.jpg")</f>
        <v>https://bhuvan-app3.nrsc.gov.in/isroeodatadownloadutility/nices_thumb/pblh/PBLH20190828.jpg</v>
      </c>
      <c r="F240" s="5" t="str">
        <f>IFERROR(__xludf.DUMMYFUNCTION("CONCATENATE(REGEXREPLACE(TO_TEXT( C240),""\."",""""),""_"",TO_TEXT(A240),D240)"),"20190828_240.jpg")</f>
        <v>20190828_240.jpg</v>
      </c>
    </row>
    <row r="241">
      <c r="A241" s="1">
        <v>241.0</v>
      </c>
      <c r="B241" s="2" t="s">
        <v>0</v>
      </c>
      <c r="C241" s="3">
        <v>43706.0</v>
      </c>
      <c r="D241" s="4" t="s">
        <v>1</v>
      </c>
      <c r="E241" s="2" t="str">
        <f>IFERROR(__xludf.DUMMYFUNCTION("CONCATENATE(B241,REGEXREPLACE(TO_TEXT( C241),""\."",""""),D241)"),"https://bhuvan-app3.nrsc.gov.in/isroeodatadownloadutility/nices_thumb/pblh/PBLH20190829.jpg")</f>
        <v>https://bhuvan-app3.nrsc.gov.in/isroeodatadownloadutility/nices_thumb/pblh/PBLH20190829.jpg</v>
      </c>
      <c r="F241" s="5" t="str">
        <f>IFERROR(__xludf.DUMMYFUNCTION("CONCATENATE(REGEXREPLACE(TO_TEXT( C241),""\."",""""),""_"",TO_TEXT(A241),D241)"),"20190829_241.jpg")</f>
        <v>20190829_241.jpg</v>
      </c>
    </row>
    <row r="242">
      <c r="A242" s="1">
        <v>242.0</v>
      </c>
      <c r="B242" s="2" t="s">
        <v>0</v>
      </c>
      <c r="C242" s="3">
        <v>43707.0</v>
      </c>
      <c r="D242" s="4" t="s">
        <v>1</v>
      </c>
      <c r="E242" s="2" t="str">
        <f>IFERROR(__xludf.DUMMYFUNCTION("CONCATENATE(B242,REGEXREPLACE(TO_TEXT( C242),""\."",""""),D242)"),"https://bhuvan-app3.nrsc.gov.in/isroeodatadownloadutility/nices_thumb/pblh/PBLH20190830.jpg")</f>
        <v>https://bhuvan-app3.nrsc.gov.in/isroeodatadownloadutility/nices_thumb/pblh/PBLH20190830.jpg</v>
      </c>
      <c r="F242" s="5" t="str">
        <f>IFERROR(__xludf.DUMMYFUNCTION("CONCATENATE(REGEXREPLACE(TO_TEXT( C242),""\."",""""),""_"",TO_TEXT(A242),D242)"),"20190830_242.jpg")</f>
        <v>20190830_242.jpg</v>
      </c>
    </row>
    <row r="243">
      <c r="A243" s="1">
        <v>243.0</v>
      </c>
      <c r="B243" s="2" t="s">
        <v>0</v>
      </c>
      <c r="C243" s="3">
        <v>43708.0</v>
      </c>
      <c r="D243" s="4" t="s">
        <v>1</v>
      </c>
      <c r="E243" s="2" t="str">
        <f>IFERROR(__xludf.DUMMYFUNCTION("CONCATENATE(B243,REGEXREPLACE(TO_TEXT( C243),""\."",""""),D243)"),"https://bhuvan-app3.nrsc.gov.in/isroeodatadownloadutility/nices_thumb/pblh/PBLH20190831.jpg")</f>
        <v>https://bhuvan-app3.nrsc.gov.in/isroeodatadownloadutility/nices_thumb/pblh/PBLH20190831.jpg</v>
      </c>
      <c r="F243" s="5" t="str">
        <f>IFERROR(__xludf.DUMMYFUNCTION("CONCATENATE(REGEXREPLACE(TO_TEXT( C243),""\."",""""),""_"",TO_TEXT(A243),D243)"),"20190831_243.jpg")</f>
        <v>20190831_243.jpg</v>
      </c>
    </row>
    <row r="244">
      <c r="A244" s="1">
        <v>244.0</v>
      </c>
      <c r="B244" s="2" t="s">
        <v>0</v>
      </c>
      <c r="C244" s="3">
        <v>43709.0</v>
      </c>
      <c r="D244" s="4" t="s">
        <v>1</v>
      </c>
      <c r="E244" s="2" t="str">
        <f>IFERROR(__xludf.DUMMYFUNCTION("CONCATENATE(B244,REGEXREPLACE(TO_TEXT( C244),""\."",""""),D244)"),"https://bhuvan-app3.nrsc.gov.in/isroeodatadownloadutility/nices_thumb/pblh/PBLH20190901.jpg")</f>
        <v>https://bhuvan-app3.nrsc.gov.in/isroeodatadownloadutility/nices_thumb/pblh/PBLH20190901.jpg</v>
      </c>
      <c r="F244" s="5" t="str">
        <f>IFERROR(__xludf.DUMMYFUNCTION("CONCATENATE(REGEXREPLACE(TO_TEXT( C244),""\."",""""),""_"",TO_TEXT(A244),D244)"),"20190901_244.jpg")</f>
        <v>20190901_244.jpg</v>
      </c>
    </row>
    <row r="245">
      <c r="A245" s="1">
        <v>245.0</v>
      </c>
      <c r="B245" s="2" t="s">
        <v>0</v>
      </c>
      <c r="C245" s="3">
        <v>43710.0</v>
      </c>
      <c r="D245" s="4" t="s">
        <v>1</v>
      </c>
      <c r="E245" s="2" t="str">
        <f>IFERROR(__xludf.DUMMYFUNCTION("CONCATENATE(B245,REGEXREPLACE(TO_TEXT( C245),""\."",""""),D245)"),"https://bhuvan-app3.nrsc.gov.in/isroeodatadownloadutility/nices_thumb/pblh/PBLH20190902.jpg")</f>
        <v>https://bhuvan-app3.nrsc.gov.in/isroeodatadownloadutility/nices_thumb/pblh/PBLH20190902.jpg</v>
      </c>
      <c r="F245" s="5" t="str">
        <f>IFERROR(__xludf.DUMMYFUNCTION("CONCATENATE(REGEXREPLACE(TO_TEXT( C245),""\."",""""),""_"",TO_TEXT(A245),D245)"),"20190902_245.jpg")</f>
        <v>20190902_245.jpg</v>
      </c>
    </row>
    <row r="246">
      <c r="A246" s="1">
        <v>246.0</v>
      </c>
      <c r="B246" s="2" t="s">
        <v>0</v>
      </c>
      <c r="C246" s="3">
        <v>43711.0</v>
      </c>
      <c r="D246" s="4" t="s">
        <v>1</v>
      </c>
      <c r="E246" s="2" t="str">
        <f>IFERROR(__xludf.DUMMYFUNCTION("CONCATENATE(B246,REGEXREPLACE(TO_TEXT( C246),""\."",""""),D246)"),"https://bhuvan-app3.nrsc.gov.in/isroeodatadownloadutility/nices_thumb/pblh/PBLH20190903.jpg")</f>
        <v>https://bhuvan-app3.nrsc.gov.in/isroeodatadownloadutility/nices_thumb/pblh/PBLH20190903.jpg</v>
      </c>
      <c r="F246" s="5" t="str">
        <f>IFERROR(__xludf.DUMMYFUNCTION("CONCATENATE(REGEXREPLACE(TO_TEXT( C246),""\."",""""),""_"",TO_TEXT(A246),D246)"),"20190903_246.jpg")</f>
        <v>20190903_246.jpg</v>
      </c>
    </row>
    <row r="247">
      <c r="A247" s="1">
        <v>247.0</v>
      </c>
      <c r="B247" s="2" t="s">
        <v>0</v>
      </c>
      <c r="C247" s="3">
        <v>43712.0</v>
      </c>
      <c r="D247" s="4" t="s">
        <v>1</v>
      </c>
      <c r="E247" s="2" t="str">
        <f>IFERROR(__xludf.DUMMYFUNCTION("CONCATENATE(B247,REGEXREPLACE(TO_TEXT( C247),""\."",""""),D247)"),"https://bhuvan-app3.nrsc.gov.in/isroeodatadownloadutility/nices_thumb/pblh/PBLH20190904.jpg")</f>
        <v>https://bhuvan-app3.nrsc.gov.in/isroeodatadownloadutility/nices_thumb/pblh/PBLH20190904.jpg</v>
      </c>
      <c r="F247" s="5" t="str">
        <f>IFERROR(__xludf.DUMMYFUNCTION("CONCATENATE(REGEXREPLACE(TO_TEXT( C247),""\."",""""),""_"",TO_TEXT(A247),D247)"),"20190904_247.jpg")</f>
        <v>20190904_247.jpg</v>
      </c>
    </row>
    <row r="248">
      <c r="A248" s="1">
        <v>248.0</v>
      </c>
      <c r="B248" s="2" t="s">
        <v>0</v>
      </c>
      <c r="C248" s="3">
        <v>43713.0</v>
      </c>
      <c r="D248" s="4" t="s">
        <v>1</v>
      </c>
      <c r="E248" s="2" t="str">
        <f>IFERROR(__xludf.DUMMYFUNCTION("CONCATENATE(B248,REGEXREPLACE(TO_TEXT( C248),""\."",""""),D248)"),"https://bhuvan-app3.nrsc.gov.in/isroeodatadownloadutility/nices_thumb/pblh/PBLH20190905.jpg")</f>
        <v>https://bhuvan-app3.nrsc.gov.in/isroeodatadownloadutility/nices_thumb/pblh/PBLH20190905.jpg</v>
      </c>
      <c r="F248" s="5" t="str">
        <f>IFERROR(__xludf.DUMMYFUNCTION("CONCATENATE(REGEXREPLACE(TO_TEXT( C248),""\."",""""),""_"",TO_TEXT(A248),D248)"),"20190905_248.jpg")</f>
        <v>20190905_248.jpg</v>
      </c>
    </row>
    <row r="249">
      <c r="A249" s="1">
        <v>249.0</v>
      </c>
      <c r="B249" s="2" t="s">
        <v>0</v>
      </c>
      <c r="C249" s="3">
        <v>43714.0</v>
      </c>
      <c r="D249" s="4" t="s">
        <v>1</v>
      </c>
      <c r="E249" s="2" t="str">
        <f>IFERROR(__xludf.DUMMYFUNCTION("CONCATENATE(B249,REGEXREPLACE(TO_TEXT( C249),""\."",""""),D249)"),"https://bhuvan-app3.nrsc.gov.in/isroeodatadownloadutility/nices_thumb/pblh/PBLH20190906.jpg")</f>
        <v>https://bhuvan-app3.nrsc.gov.in/isroeodatadownloadutility/nices_thumb/pblh/PBLH20190906.jpg</v>
      </c>
      <c r="F249" s="5" t="str">
        <f>IFERROR(__xludf.DUMMYFUNCTION("CONCATENATE(REGEXREPLACE(TO_TEXT( C249),""\."",""""),""_"",TO_TEXT(A249),D249)"),"20190906_249.jpg")</f>
        <v>20190906_249.jpg</v>
      </c>
    </row>
    <row r="250">
      <c r="A250" s="1">
        <v>250.0</v>
      </c>
      <c r="B250" s="2" t="s">
        <v>0</v>
      </c>
      <c r="C250" s="3">
        <v>43715.0</v>
      </c>
      <c r="D250" s="4" t="s">
        <v>1</v>
      </c>
      <c r="E250" s="2" t="str">
        <f>IFERROR(__xludf.DUMMYFUNCTION("CONCATENATE(B250,REGEXREPLACE(TO_TEXT( C250),""\."",""""),D250)"),"https://bhuvan-app3.nrsc.gov.in/isroeodatadownloadutility/nices_thumb/pblh/PBLH20190907.jpg")</f>
        <v>https://bhuvan-app3.nrsc.gov.in/isroeodatadownloadutility/nices_thumb/pblh/PBLH20190907.jpg</v>
      </c>
      <c r="F250" s="5" t="str">
        <f>IFERROR(__xludf.DUMMYFUNCTION("CONCATENATE(REGEXREPLACE(TO_TEXT( C250),""\."",""""),""_"",TO_TEXT(A250),D250)"),"20190907_250.jpg")</f>
        <v>20190907_250.jpg</v>
      </c>
    </row>
    <row r="251">
      <c r="A251" s="1">
        <v>251.0</v>
      </c>
      <c r="B251" s="2" t="s">
        <v>0</v>
      </c>
      <c r="C251" s="3">
        <v>43716.0</v>
      </c>
      <c r="D251" s="4" t="s">
        <v>1</v>
      </c>
      <c r="E251" s="2" t="str">
        <f>IFERROR(__xludf.DUMMYFUNCTION("CONCATENATE(B251,REGEXREPLACE(TO_TEXT( C251),""\."",""""),D251)"),"https://bhuvan-app3.nrsc.gov.in/isroeodatadownloadutility/nices_thumb/pblh/PBLH20190908.jpg")</f>
        <v>https://bhuvan-app3.nrsc.gov.in/isroeodatadownloadutility/nices_thumb/pblh/PBLH20190908.jpg</v>
      </c>
      <c r="F251" s="5" t="str">
        <f>IFERROR(__xludf.DUMMYFUNCTION("CONCATENATE(REGEXREPLACE(TO_TEXT( C251),""\."",""""),""_"",TO_TEXT(A251),D251)"),"20190908_251.jpg")</f>
        <v>20190908_251.jpg</v>
      </c>
    </row>
    <row r="252">
      <c r="A252" s="1">
        <v>252.0</v>
      </c>
      <c r="B252" s="2" t="s">
        <v>0</v>
      </c>
      <c r="C252" s="3">
        <v>43717.0</v>
      </c>
      <c r="D252" s="4" t="s">
        <v>1</v>
      </c>
      <c r="E252" s="2" t="str">
        <f>IFERROR(__xludf.DUMMYFUNCTION("CONCATENATE(B252,REGEXREPLACE(TO_TEXT( C252),""\."",""""),D252)"),"https://bhuvan-app3.nrsc.gov.in/isroeodatadownloadutility/nices_thumb/pblh/PBLH20190909.jpg")</f>
        <v>https://bhuvan-app3.nrsc.gov.in/isroeodatadownloadutility/nices_thumb/pblh/PBLH20190909.jpg</v>
      </c>
      <c r="F252" s="5" t="str">
        <f>IFERROR(__xludf.DUMMYFUNCTION("CONCATENATE(REGEXREPLACE(TO_TEXT( C252),""\."",""""),""_"",TO_TEXT(A252),D252)"),"20190909_252.jpg")</f>
        <v>20190909_252.jpg</v>
      </c>
    </row>
    <row r="253">
      <c r="A253" s="1">
        <v>253.0</v>
      </c>
      <c r="B253" s="2" t="s">
        <v>0</v>
      </c>
      <c r="C253" s="3">
        <v>43718.0</v>
      </c>
      <c r="D253" s="4" t="s">
        <v>1</v>
      </c>
      <c r="E253" s="2" t="str">
        <f>IFERROR(__xludf.DUMMYFUNCTION("CONCATENATE(B253,REGEXREPLACE(TO_TEXT( C253),""\."",""""),D253)"),"https://bhuvan-app3.nrsc.gov.in/isroeodatadownloadutility/nices_thumb/pblh/PBLH20190910.jpg")</f>
        <v>https://bhuvan-app3.nrsc.gov.in/isroeodatadownloadutility/nices_thumb/pblh/PBLH20190910.jpg</v>
      </c>
      <c r="F253" s="5" t="str">
        <f>IFERROR(__xludf.DUMMYFUNCTION("CONCATENATE(REGEXREPLACE(TO_TEXT( C253),""\."",""""),""_"",TO_TEXT(A253),D253)"),"20190910_253.jpg")</f>
        <v>20190910_253.jpg</v>
      </c>
    </row>
    <row r="254">
      <c r="A254" s="1">
        <v>254.0</v>
      </c>
      <c r="B254" s="2" t="s">
        <v>0</v>
      </c>
      <c r="C254" s="3">
        <v>43719.0</v>
      </c>
      <c r="D254" s="4" t="s">
        <v>1</v>
      </c>
      <c r="E254" s="2" t="str">
        <f>IFERROR(__xludf.DUMMYFUNCTION("CONCATENATE(B254,REGEXREPLACE(TO_TEXT( C254),""\."",""""),D254)"),"https://bhuvan-app3.nrsc.gov.in/isroeodatadownloadutility/nices_thumb/pblh/PBLH20190911.jpg")</f>
        <v>https://bhuvan-app3.nrsc.gov.in/isroeodatadownloadutility/nices_thumb/pblh/PBLH20190911.jpg</v>
      </c>
      <c r="F254" s="5" t="str">
        <f>IFERROR(__xludf.DUMMYFUNCTION("CONCATENATE(REGEXREPLACE(TO_TEXT( C254),""\."",""""),""_"",TO_TEXT(A254),D254)"),"20190911_254.jpg")</f>
        <v>20190911_254.jpg</v>
      </c>
    </row>
    <row r="255">
      <c r="A255" s="1">
        <v>255.0</v>
      </c>
      <c r="B255" s="2" t="s">
        <v>0</v>
      </c>
      <c r="C255" s="3">
        <v>43720.0</v>
      </c>
      <c r="D255" s="4" t="s">
        <v>1</v>
      </c>
      <c r="E255" s="2" t="str">
        <f>IFERROR(__xludf.DUMMYFUNCTION("CONCATENATE(B255,REGEXREPLACE(TO_TEXT( C255),""\."",""""),D255)"),"https://bhuvan-app3.nrsc.gov.in/isroeodatadownloadutility/nices_thumb/pblh/PBLH20190912.jpg")</f>
        <v>https://bhuvan-app3.nrsc.gov.in/isroeodatadownloadutility/nices_thumb/pblh/PBLH20190912.jpg</v>
      </c>
      <c r="F255" s="5" t="str">
        <f>IFERROR(__xludf.DUMMYFUNCTION("CONCATENATE(REGEXREPLACE(TO_TEXT( C255),""\."",""""),""_"",TO_TEXT(A255),D255)"),"20190912_255.jpg")</f>
        <v>20190912_255.jpg</v>
      </c>
    </row>
    <row r="256">
      <c r="A256" s="1">
        <v>256.0</v>
      </c>
      <c r="B256" s="2" t="s">
        <v>0</v>
      </c>
      <c r="C256" s="3">
        <v>43721.0</v>
      </c>
      <c r="D256" s="4" t="s">
        <v>1</v>
      </c>
      <c r="E256" s="2" t="str">
        <f>IFERROR(__xludf.DUMMYFUNCTION("CONCATENATE(B256,REGEXREPLACE(TO_TEXT( C256),""\."",""""),D256)"),"https://bhuvan-app3.nrsc.gov.in/isroeodatadownloadutility/nices_thumb/pblh/PBLH20190913.jpg")</f>
        <v>https://bhuvan-app3.nrsc.gov.in/isroeodatadownloadutility/nices_thumb/pblh/PBLH20190913.jpg</v>
      </c>
      <c r="F256" s="5" t="str">
        <f>IFERROR(__xludf.DUMMYFUNCTION("CONCATENATE(REGEXREPLACE(TO_TEXT( C256),""\."",""""),""_"",TO_TEXT(A256),D256)"),"20190913_256.jpg")</f>
        <v>20190913_256.jpg</v>
      </c>
    </row>
    <row r="257">
      <c r="A257" s="1">
        <v>257.0</v>
      </c>
      <c r="B257" s="2" t="s">
        <v>0</v>
      </c>
      <c r="C257" s="3">
        <v>43722.0</v>
      </c>
      <c r="D257" s="4" t="s">
        <v>1</v>
      </c>
      <c r="E257" s="2" t="str">
        <f>IFERROR(__xludf.DUMMYFUNCTION("CONCATENATE(B257,REGEXREPLACE(TO_TEXT( C257),""\."",""""),D257)"),"https://bhuvan-app3.nrsc.gov.in/isroeodatadownloadutility/nices_thumb/pblh/PBLH20190914.jpg")</f>
        <v>https://bhuvan-app3.nrsc.gov.in/isroeodatadownloadutility/nices_thumb/pblh/PBLH20190914.jpg</v>
      </c>
      <c r="F257" s="5" t="str">
        <f>IFERROR(__xludf.DUMMYFUNCTION("CONCATENATE(REGEXREPLACE(TO_TEXT( C257),""\."",""""),""_"",TO_TEXT(A257),D257)"),"20190914_257.jpg")</f>
        <v>20190914_257.jpg</v>
      </c>
    </row>
    <row r="258">
      <c r="A258" s="1">
        <v>258.0</v>
      </c>
      <c r="B258" s="2" t="s">
        <v>0</v>
      </c>
      <c r="C258" s="3">
        <v>43723.0</v>
      </c>
      <c r="D258" s="4" t="s">
        <v>1</v>
      </c>
      <c r="E258" s="2" t="str">
        <f>IFERROR(__xludf.DUMMYFUNCTION("CONCATENATE(B258,REGEXREPLACE(TO_TEXT( C258),""\."",""""),D258)"),"https://bhuvan-app3.nrsc.gov.in/isroeodatadownloadutility/nices_thumb/pblh/PBLH20190915.jpg")</f>
        <v>https://bhuvan-app3.nrsc.gov.in/isroeodatadownloadutility/nices_thumb/pblh/PBLH20190915.jpg</v>
      </c>
      <c r="F258" s="5" t="str">
        <f>IFERROR(__xludf.DUMMYFUNCTION("CONCATENATE(REGEXREPLACE(TO_TEXT( C258),""\."",""""),""_"",TO_TEXT(A258),D258)"),"20190915_258.jpg")</f>
        <v>20190915_258.jpg</v>
      </c>
    </row>
    <row r="259">
      <c r="A259" s="1">
        <v>259.0</v>
      </c>
      <c r="B259" s="2" t="s">
        <v>0</v>
      </c>
      <c r="C259" s="3">
        <v>43724.0</v>
      </c>
      <c r="D259" s="4" t="s">
        <v>1</v>
      </c>
      <c r="E259" s="2" t="str">
        <f>IFERROR(__xludf.DUMMYFUNCTION("CONCATENATE(B259,REGEXREPLACE(TO_TEXT( C259),""\."",""""),D259)"),"https://bhuvan-app3.nrsc.gov.in/isroeodatadownloadutility/nices_thumb/pblh/PBLH20190916.jpg")</f>
        <v>https://bhuvan-app3.nrsc.gov.in/isroeodatadownloadutility/nices_thumb/pblh/PBLH20190916.jpg</v>
      </c>
      <c r="F259" s="5" t="str">
        <f>IFERROR(__xludf.DUMMYFUNCTION("CONCATENATE(REGEXREPLACE(TO_TEXT( C259),""\."",""""),""_"",TO_TEXT(A259),D259)"),"20190916_259.jpg")</f>
        <v>20190916_259.jpg</v>
      </c>
    </row>
    <row r="260">
      <c r="A260" s="1">
        <v>260.0</v>
      </c>
      <c r="B260" s="2" t="s">
        <v>0</v>
      </c>
      <c r="C260" s="3">
        <v>43725.0</v>
      </c>
      <c r="D260" s="4" t="s">
        <v>1</v>
      </c>
      <c r="E260" s="2" t="str">
        <f>IFERROR(__xludf.DUMMYFUNCTION("CONCATENATE(B260,REGEXREPLACE(TO_TEXT( C260),""\."",""""),D260)"),"https://bhuvan-app3.nrsc.gov.in/isroeodatadownloadutility/nices_thumb/pblh/PBLH20190917.jpg")</f>
        <v>https://bhuvan-app3.nrsc.gov.in/isroeodatadownloadutility/nices_thumb/pblh/PBLH20190917.jpg</v>
      </c>
      <c r="F260" s="5" t="str">
        <f>IFERROR(__xludf.DUMMYFUNCTION("CONCATENATE(REGEXREPLACE(TO_TEXT( C260),""\."",""""),""_"",TO_TEXT(A260),D260)"),"20190917_260.jpg")</f>
        <v>20190917_260.jpg</v>
      </c>
    </row>
    <row r="261">
      <c r="A261" s="1">
        <v>261.0</v>
      </c>
      <c r="B261" s="2" t="s">
        <v>0</v>
      </c>
      <c r="C261" s="3">
        <v>43726.0</v>
      </c>
      <c r="D261" s="4" t="s">
        <v>1</v>
      </c>
      <c r="E261" s="2" t="str">
        <f>IFERROR(__xludf.DUMMYFUNCTION("CONCATENATE(B261,REGEXREPLACE(TO_TEXT( C261),""\."",""""),D261)"),"https://bhuvan-app3.nrsc.gov.in/isroeodatadownloadutility/nices_thumb/pblh/PBLH20190918.jpg")</f>
        <v>https://bhuvan-app3.nrsc.gov.in/isroeodatadownloadutility/nices_thumb/pblh/PBLH20190918.jpg</v>
      </c>
      <c r="F261" s="5" t="str">
        <f>IFERROR(__xludf.DUMMYFUNCTION("CONCATENATE(REGEXREPLACE(TO_TEXT( C261),""\."",""""),""_"",TO_TEXT(A261),D261)"),"20190918_261.jpg")</f>
        <v>20190918_261.jpg</v>
      </c>
    </row>
    <row r="262">
      <c r="A262" s="1">
        <v>262.0</v>
      </c>
      <c r="B262" s="2" t="s">
        <v>0</v>
      </c>
      <c r="C262" s="3">
        <v>43727.0</v>
      </c>
      <c r="D262" s="4" t="s">
        <v>1</v>
      </c>
      <c r="E262" s="2" t="str">
        <f>IFERROR(__xludf.DUMMYFUNCTION("CONCATENATE(B262,REGEXREPLACE(TO_TEXT( C262),""\."",""""),D262)"),"https://bhuvan-app3.nrsc.gov.in/isroeodatadownloadutility/nices_thumb/pblh/PBLH20190919.jpg")</f>
        <v>https://bhuvan-app3.nrsc.gov.in/isroeodatadownloadutility/nices_thumb/pblh/PBLH20190919.jpg</v>
      </c>
      <c r="F262" s="5" t="str">
        <f>IFERROR(__xludf.DUMMYFUNCTION("CONCATENATE(REGEXREPLACE(TO_TEXT( C262),""\."",""""),""_"",TO_TEXT(A262),D262)"),"20190919_262.jpg")</f>
        <v>20190919_262.jpg</v>
      </c>
    </row>
    <row r="263">
      <c r="A263" s="1">
        <v>263.0</v>
      </c>
      <c r="B263" s="2" t="s">
        <v>0</v>
      </c>
      <c r="C263" s="3">
        <v>43728.0</v>
      </c>
      <c r="D263" s="4" t="s">
        <v>1</v>
      </c>
      <c r="E263" s="2" t="str">
        <f>IFERROR(__xludf.DUMMYFUNCTION("CONCATENATE(B263,REGEXREPLACE(TO_TEXT( C263),""\."",""""),D263)"),"https://bhuvan-app3.nrsc.gov.in/isroeodatadownloadutility/nices_thumb/pblh/PBLH20190920.jpg")</f>
        <v>https://bhuvan-app3.nrsc.gov.in/isroeodatadownloadutility/nices_thumb/pblh/PBLH20190920.jpg</v>
      </c>
      <c r="F263" s="5" t="str">
        <f>IFERROR(__xludf.DUMMYFUNCTION("CONCATENATE(REGEXREPLACE(TO_TEXT( C263),""\."",""""),""_"",TO_TEXT(A263),D263)"),"20190920_263.jpg")</f>
        <v>20190920_263.jpg</v>
      </c>
    </row>
    <row r="264">
      <c r="A264" s="1">
        <v>264.0</v>
      </c>
      <c r="B264" s="2" t="s">
        <v>0</v>
      </c>
      <c r="C264" s="3">
        <v>43729.0</v>
      </c>
      <c r="D264" s="4" t="s">
        <v>1</v>
      </c>
      <c r="E264" s="2" t="str">
        <f>IFERROR(__xludf.DUMMYFUNCTION("CONCATENATE(B264,REGEXREPLACE(TO_TEXT( C264),""\."",""""),D264)"),"https://bhuvan-app3.nrsc.gov.in/isroeodatadownloadutility/nices_thumb/pblh/PBLH20190921.jpg")</f>
        <v>https://bhuvan-app3.nrsc.gov.in/isroeodatadownloadutility/nices_thumb/pblh/PBLH20190921.jpg</v>
      </c>
      <c r="F264" s="5" t="str">
        <f>IFERROR(__xludf.DUMMYFUNCTION("CONCATENATE(REGEXREPLACE(TO_TEXT( C264),""\."",""""),""_"",TO_TEXT(A264),D264)"),"20190921_264.jpg")</f>
        <v>20190921_264.jpg</v>
      </c>
    </row>
    <row r="265">
      <c r="A265" s="1">
        <v>265.0</v>
      </c>
      <c r="B265" s="2" t="s">
        <v>0</v>
      </c>
      <c r="C265" s="3">
        <v>43730.0</v>
      </c>
      <c r="D265" s="4" t="s">
        <v>1</v>
      </c>
      <c r="E265" s="2" t="str">
        <f>IFERROR(__xludf.DUMMYFUNCTION("CONCATENATE(B265,REGEXREPLACE(TO_TEXT( C265),""\."",""""),D265)"),"https://bhuvan-app3.nrsc.gov.in/isroeodatadownloadutility/nices_thumb/pblh/PBLH20190922.jpg")</f>
        <v>https://bhuvan-app3.nrsc.gov.in/isroeodatadownloadutility/nices_thumb/pblh/PBLH20190922.jpg</v>
      </c>
      <c r="F265" s="5" t="str">
        <f>IFERROR(__xludf.DUMMYFUNCTION("CONCATENATE(REGEXREPLACE(TO_TEXT( C265),""\."",""""),""_"",TO_TEXT(A265),D265)"),"20190922_265.jpg")</f>
        <v>20190922_265.jpg</v>
      </c>
    </row>
    <row r="266">
      <c r="A266" s="1">
        <v>266.0</v>
      </c>
      <c r="B266" s="2" t="s">
        <v>0</v>
      </c>
      <c r="C266" s="3">
        <v>43731.0</v>
      </c>
      <c r="D266" s="4" t="s">
        <v>1</v>
      </c>
      <c r="E266" s="2" t="str">
        <f>IFERROR(__xludf.DUMMYFUNCTION("CONCATENATE(B266,REGEXREPLACE(TO_TEXT( C266),""\."",""""),D266)"),"https://bhuvan-app3.nrsc.gov.in/isroeodatadownloadutility/nices_thumb/pblh/PBLH20190923.jpg")</f>
        <v>https://bhuvan-app3.nrsc.gov.in/isroeodatadownloadutility/nices_thumb/pblh/PBLH20190923.jpg</v>
      </c>
      <c r="F266" s="5" t="str">
        <f>IFERROR(__xludf.DUMMYFUNCTION("CONCATENATE(REGEXREPLACE(TO_TEXT( C266),""\."",""""),""_"",TO_TEXT(A266),D266)"),"20190923_266.jpg")</f>
        <v>20190923_266.jpg</v>
      </c>
    </row>
    <row r="267">
      <c r="A267" s="1">
        <v>267.0</v>
      </c>
      <c r="B267" s="2" t="s">
        <v>0</v>
      </c>
      <c r="C267" s="3">
        <v>43732.0</v>
      </c>
      <c r="D267" s="4" t="s">
        <v>1</v>
      </c>
      <c r="E267" s="2" t="str">
        <f>IFERROR(__xludf.DUMMYFUNCTION("CONCATENATE(B267,REGEXREPLACE(TO_TEXT( C267),""\."",""""),D267)"),"https://bhuvan-app3.nrsc.gov.in/isroeodatadownloadutility/nices_thumb/pblh/PBLH20190924.jpg")</f>
        <v>https://bhuvan-app3.nrsc.gov.in/isroeodatadownloadutility/nices_thumb/pblh/PBLH20190924.jpg</v>
      </c>
      <c r="F267" s="5" t="str">
        <f>IFERROR(__xludf.DUMMYFUNCTION("CONCATENATE(REGEXREPLACE(TO_TEXT( C267),""\."",""""),""_"",TO_TEXT(A267),D267)"),"20190924_267.jpg")</f>
        <v>20190924_267.jpg</v>
      </c>
    </row>
    <row r="268">
      <c r="A268" s="1">
        <v>268.0</v>
      </c>
      <c r="B268" s="2" t="s">
        <v>0</v>
      </c>
      <c r="C268" s="3">
        <v>43733.0</v>
      </c>
      <c r="D268" s="4" t="s">
        <v>1</v>
      </c>
      <c r="E268" s="2" t="str">
        <f>IFERROR(__xludf.DUMMYFUNCTION("CONCATENATE(B268,REGEXREPLACE(TO_TEXT( C268),""\."",""""),D268)"),"https://bhuvan-app3.nrsc.gov.in/isroeodatadownloadutility/nices_thumb/pblh/PBLH20190925.jpg")</f>
        <v>https://bhuvan-app3.nrsc.gov.in/isroeodatadownloadutility/nices_thumb/pblh/PBLH20190925.jpg</v>
      </c>
      <c r="F268" s="5" t="str">
        <f>IFERROR(__xludf.DUMMYFUNCTION("CONCATENATE(REGEXREPLACE(TO_TEXT( C268),""\."",""""),""_"",TO_TEXT(A268),D268)"),"20190925_268.jpg")</f>
        <v>20190925_268.jpg</v>
      </c>
    </row>
    <row r="269">
      <c r="A269" s="1">
        <v>269.0</v>
      </c>
      <c r="B269" s="2" t="s">
        <v>0</v>
      </c>
      <c r="C269" s="3">
        <v>43734.0</v>
      </c>
      <c r="D269" s="4" t="s">
        <v>1</v>
      </c>
      <c r="E269" s="2" t="str">
        <f>IFERROR(__xludf.DUMMYFUNCTION("CONCATENATE(B269,REGEXREPLACE(TO_TEXT( C269),""\."",""""),D269)"),"https://bhuvan-app3.nrsc.gov.in/isroeodatadownloadutility/nices_thumb/pblh/PBLH20190926.jpg")</f>
        <v>https://bhuvan-app3.nrsc.gov.in/isroeodatadownloadutility/nices_thumb/pblh/PBLH20190926.jpg</v>
      </c>
      <c r="F269" s="5" t="str">
        <f>IFERROR(__xludf.DUMMYFUNCTION("CONCATENATE(REGEXREPLACE(TO_TEXT( C269),""\."",""""),""_"",TO_TEXT(A269),D269)"),"20190926_269.jpg")</f>
        <v>20190926_269.jpg</v>
      </c>
    </row>
    <row r="270">
      <c r="A270" s="1">
        <v>270.0</v>
      </c>
      <c r="B270" s="2" t="s">
        <v>0</v>
      </c>
      <c r="C270" s="3">
        <v>43735.0</v>
      </c>
      <c r="D270" s="4" t="s">
        <v>1</v>
      </c>
      <c r="E270" s="2" t="str">
        <f>IFERROR(__xludf.DUMMYFUNCTION("CONCATENATE(B270,REGEXREPLACE(TO_TEXT( C270),""\."",""""),D270)"),"https://bhuvan-app3.nrsc.gov.in/isroeodatadownloadutility/nices_thumb/pblh/PBLH20190927.jpg")</f>
        <v>https://bhuvan-app3.nrsc.gov.in/isroeodatadownloadutility/nices_thumb/pblh/PBLH20190927.jpg</v>
      </c>
      <c r="F270" s="5" t="str">
        <f>IFERROR(__xludf.DUMMYFUNCTION("CONCATENATE(REGEXREPLACE(TO_TEXT( C270),""\."",""""),""_"",TO_TEXT(A270),D270)"),"20190927_270.jpg")</f>
        <v>20190927_270.jpg</v>
      </c>
    </row>
    <row r="271">
      <c r="A271" s="1">
        <v>271.0</v>
      </c>
      <c r="B271" s="2" t="s">
        <v>0</v>
      </c>
      <c r="C271" s="3">
        <v>43736.0</v>
      </c>
      <c r="D271" s="4" t="s">
        <v>1</v>
      </c>
      <c r="E271" s="2" t="str">
        <f>IFERROR(__xludf.DUMMYFUNCTION("CONCATENATE(B271,REGEXREPLACE(TO_TEXT( C271),""\."",""""),D271)"),"https://bhuvan-app3.nrsc.gov.in/isroeodatadownloadutility/nices_thumb/pblh/PBLH20190928.jpg")</f>
        <v>https://bhuvan-app3.nrsc.gov.in/isroeodatadownloadutility/nices_thumb/pblh/PBLH20190928.jpg</v>
      </c>
      <c r="F271" s="5" t="str">
        <f>IFERROR(__xludf.DUMMYFUNCTION("CONCATENATE(REGEXREPLACE(TO_TEXT( C271),""\."",""""),""_"",TO_TEXT(A271),D271)"),"20190928_271.jpg")</f>
        <v>20190928_271.jpg</v>
      </c>
    </row>
    <row r="272">
      <c r="A272" s="1">
        <v>272.0</v>
      </c>
      <c r="B272" s="2" t="s">
        <v>0</v>
      </c>
      <c r="C272" s="3">
        <v>43737.0</v>
      </c>
      <c r="D272" s="4" t="s">
        <v>1</v>
      </c>
      <c r="E272" s="2" t="str">
        <f>IFERROR(__xludf.DUMMYFUNCTION("CONCATENATE(B272,REGEXREPLACE(TO_TEXT( C272),""\."",""""),D272)"),"https://bhuvan-app3.nrsc.gov.in/isroeodatadownloadutility/nices_thumb/pblh/PBLH20190929.jpg")</f>
        <v>https://bhuvan-app3.nrsc.gov.in/isroeodatadownloadutility/nices_thumb/pblh/PBLH20190929.jpg</v>
      </c>
      <c r="F272" s="5" t="str">
        <f>IFERROR(__xludf.DUMMYFUNCTION("CONCATENATE(REGEXREPLACE(TO_TEXT( C272),""\."",""""),""_"",TO_TEXT(A272),D272)"),"20190929_272.jpg")</f>
        <v>20190929_272.jpg</v>
      </c>
    </row>
    <row r="273">
      <c r="A273" s="1">
        <v>273.0</v>
      </c>
      <c r="B273" s="2" t="s">
        <v>0</v>
      </c>
      <c r="C273" s="3">
        <v>43738.0</v>
      </c>
      <c r="D273" s="4" t="s">
        <v>1</v>
      </c>
      <c r="E273" s="2" t="str">
        <f>IFERROR(__xludf.DUMMYFUNCTION("CONCATENATE(B273,REGEXREPLACE(TO_TEXT( C273),""\."",""""),D273)"),"https://bhuvan-app3.nrsc.gov.in/isroeodatadownloadutility/nices_thumb/pblh/PBLH20190930.jpg")</f>
        <v>https://bhuvan-app3.nrsc.gov.in/isroeodatadownloadutility/nices_thumb/pblh/PBLH20190930.jpg</v>
      </c>
      <c r="F273" s="5" t="str">
        <f>IFERROR(__xludf.DUMMYFUNCTION("CONCATENATE(REGEXREPLACE(TO_TEXT( C273),""\."",""""),""_"",TO_TEXT(A273),D273)"),"20190930_273.jpg")</f>
        <v>20190930_273.jpg</v>
      </c>
    </row>
    <row r="274">
      <c r="A274" s="1">
        <v>274.0</v>
      </c>
      <c r="B274" s="2" t="s">
        <v>0</v>
      </c>
      <c r="C274" s="3">
        <v>43739.0</v>
      </c>
      <c r="D274" s="4" t="s">
        <v>1</v>
      </c>
      <c r="E274" s="2" t="str">
        <f>IFERROR(__xludf.DUMMYFUNCTION("CONCATENATE(B274,REGEXREPLACE(TO_TEXT( C274),""\."",""""),D274)"),"https://bhuvan-app3.nrsc.gov.in/isroeodatadownloadutility/nices_thumb/pblh/PBLH20191001.jpg")</f>
        <v>https://bhuvan-app3.nrsc.gov.in/isroeodatadownloadutility/nices_thumb/pblh/PBLH20191001.jpg</v>
      </c>
      <c r="F274" s="5" t="str">
        <f>IFERROR(__xludf.DUMMYFUNCTION("CONCATENATE(REGEXREPLACE(TO_TEXT( C274),""\."",""""),""_"",TO_TEXT(A274),D274)"),"20191001_274.jpg")</f>
        <v>20191001_274.jpg</v>
      </c>
    </row>
    <row r="275">
      <c r="A275" s="1">
        <v>275.0</v>
      </c>
      <c r="B275" s="2" t="s">
        <v>0</v>
      </c>
      <c r="C275" s="3">
        <v>43740.0</v>
      </c>
      <c r="D275" s="4" t="s">
        <v>1</v>
      </c>
      <c r="E275" s="2" t="str">
        <f>IFERROR(__xludf.DUMMYFUNCTION("CONCATENATE(B275,REGEXREPLACE(TO_TEXT( C275),""\."",""""),D275)"),"https://bhuvan-app3.nrsc.gov.in/isroeodatadownloadutility/nices_thumb/pblh/PBLH20191002.jpg")</f>
        <v>https://bhuvan-app3.nrsc.gov.in/isroeodatadownloadutility/nices_thumb/pblh/PBLH20191002.jpg</v>
      </c>
      <c r="F275" s="5" t="str">
        <f>IFERROR(__xludf.DUMMYFUNCTION("CONCATENATE(REGEXREPLACE(TO_TEXT( C275),""\."",""""),""_"",TO_TEXT(A275),D275)"),"20191002_275.jpg")</f>
        <v>20191002_275.jpg</v>
      </c>
    </row>
    <row r="276">
      <c r="A276" s="1">
        <v>276.0</v>
      </c>
      <c r="B276" s="2" t="s">
        <v>0</v>
      </c>
      <c r="C276" s="3">
        <v>43741.0</v>
      </c>
      <c r="D276" s="4" t="s">
        <v>1</v>
      </c>
      <c r="E276" s="2" t="str">
        <f>IFERROR(__xludf.DUMMYFUNCTION("CONCATENATE(B276,REGEXREPLACE(TO_TEXT( C276),""\."",""""),D276)"),"https://bhuvan-app3.nrsc.gov.in/isroeodatadownloadutility/nices_thumb/pblh/PBLH20191003.jpg")</f>
        <v>https://bhuvan-app3.nrsc.gov.in/isroeodatadownloadutility/nices_thumb/pblh/PBLH20191003.jpg</v>
      </c>
      <c r="F276" s="5" t="str">
        <f>IFERROR(__xludf.DUMMYFUNCTION("CONCATENATE(REGEXREPLACE(TO_TEXT( C276),""\."",""""),""_"",TO_TEXT(A276),D276)"),"20191003_276.jpg")</f>
        <v>20191003_276.jpg</v>
      </c>
    </row>
    <row r="277">
      <c r="A277" s="1">
        <v>277.0</v>
      </c>
      <c r="B277" s="2" t="s">
        <v>0</v>
      </c>
      <c r="C277" s="3">
        <v>43742.0</v>
      </c>
      <c r="D277" s="4" t="s">
        <v>1</v>
      </c>
      <c r="E277" s="2" t="str">
        <f>IFERROR(__xludf.DUMMYFUNCTION("CONCATENATE(B277,REGEXREPLACE(TO_TEXT( C277),""\."",""""),D277)"),"https://bhuvan-app3.nrsc.gov.in/isroeodatadownloadutility/nices_thumb/pblh/PBLH20191004.jpg")</f>
        <v>https://bhuvan-app3.nrsc.gov.in/isroeodatadownloadutility/nices_thumb/pblh/PBLH20191004.jpg</v>
      </c>
      <c r="F277" s="5" t="str">
        <f>IFERROR(__xludf.DUMMYFUNCTION("CONCATENATE(REGEXREPLACE(TO_TEXT( C277),""\."",""""),""_"",TO_TEXT(A277),D277)"),"20191004_277.jpg")</f>
        <v>20191004_277.jpg</v>
      </c>
    </row>
    <row r="278">
      <c r="A278" s="1">
        <v>278.0</v>
      </c>
      <c r="B278" s="2" t="s">
        <v>0</v>
      </c>
      <c r="C278" s="3">
        <v>43743.0</v>
      </c>
      <c r="D278" s="4" t="s">
        <v>1</v>
      </c>
      <c r="E278" s="2" t="str">
        <f>IFERROR(__xludf.DUMMYFUNCTION("CONCATENATE(B278,REGEXREPLACE(TO_TEXT( C278),""\."",""""),D278)"),"https://bhuvan-app3.nrsc.gov.in/isroeodatadownloadutility/nices_thumb/pblh/PBLH20191005.jpg")</f>
        <v>https://bhuvan-app3.nrsc.gov.in/isroeodatadownloadutility/nices_thumb/pblh/PBLH20191005.jpg</v>
      </c>
      <c r="F278" s="5" t="str">
        <f>IFERROR(__xludf.DUMMYFUNCTION("CONCATENATE(REGEXREPLACE(TO_TEXT( C278),""\."",""""),""_"",TO_TEXT(A278),D278)"),"20191005_278.jpg")</f>
        <v>20191005_278.jpg</v>
      </c>
    </row>
    <row r="279">
      <c r="A279" s="1">
        <v>279.0</v>
      </c>
      <c r="B279" s="2" t="s">
        <v>0</v>
      </c>
      <c r="C279" s="3">
        <v>43744.0</v>
      </c>
      <c r="D279" s="4" t="s">
        <v>1</v>
      </c>
      <c r="E279" s="2" t="str">
        <f>IFERROR(__xludf.DUMMYFUNCTION("CONCATENATE(B279,REGEXREPLACE(TO_TEXT( C279),""\."",""""),D279)"),"https://bhuvan-app3.nrsc.gov.in/isroeodatadownloadutility/nices_thumb/pblh/PBLH20191006.jpg")</f>
        <v>https://bhuvan-app3.nrsc.gov.in/isroeodatadownloadutility/nices_thumb/pblh/PBLH20191006.jpg</v>
      </c>
      <c r="F279" s="5" t="str">
        <f>IFERROR(__xludf.DUMMYFUNCTION("CONCATENATE(REGEXREPLACE(TO_TEXT( C279),""\."",""""),""_"",TO_TEXT(A279),D279)"),"20191006_279.jpg")</f>
        <v>20191006_279.jpg</v>
      </c>
    </row>
    <row r="280">
      <c r="A280" s="1">
        <v>280.0</v>
      </c>
      <c r="B280" s="2" t="s">
        <v>0</v>
      </c>
      <c r="C280" s="3">
        <v>43745.0</v>
      </c>
      <c r="D280" s="4" t="s">
        <v>1</v>
      </c>
      <c r="E280" s="2" t="str">
        <f>IFERROR(__xludf.DUMMYFUNCTION("CONCATENATE(B280,REGEXREPLACE(TO_TEXT( C280),""\."",""""),D280)"),"https://bhuvan-app3.nrsc.gov.in/isroeodatadownloadutility/nices_thumb/pblh/PBLH20191007.jpg")</f>
        <v>https://bhuvan-app3.nrsc.gov.in/isroeodatadownloadutility/nices_thumb/pblh/PBLH20191007.jpg</v>
      </c>
      <c r="F280" s="5" t="str">
        <f>IFERROR(__xludf.DUMMYFUNCTION("CONCATENATE(REGEXREPLACE(TO_TEXT( C280),""\."",""""),""_"",TO_TEXT(A280),D280)"),"20191007_280.jpg")</f>
        <v>20191007_280.jpg</v>
      </c>
    </row>
    <row r="281">
      <c r="A281" s="1">
        <v>281.0</v>
      </c>
      <c r="B281" s="2" t="s">
        <v>0</v>
      </c>
      <c r="C281" s="3">
        <v>43746.0</v>
      </c>
      <c r="D281" s="4" t="s">
        <v>1</v>
      </c>
      <c r="E281" s="2" t="str">
        <f>IFERROR(__xludf.DUMMYFUNCTION("CONCATENATE(B281,REGEXREPLACE(TO_TEXT( C281),""\."",""""),D281)"),"https://bhuvan-app3.nrsc.gov.in/isroeodatadownloadutility/nices_thumb/pblh/PBLH20191008.jpg")</f>
        <v>https://bhuvan-app3.nrsc.gov.in/isroeodatadownloadutility/nices_thumb/pblh/PBLH20191008.jpg</v>
      </c>
      <c r="F281" s="5" t="str">
        <f>IFERROR(__xludf.DUMMYFUNCTION("CONCATENATE(REGEXREPLACE(TO_TEXT( C281),""\."",""""),""_"",TO_TEXT(A281),D281)"),"20191008_281.jpg")</f>
        <v>20191008_281.jpg</v>
      </c>
    </row>
    <row r="282">
      <c r="A282" s="1">
        <v>282.0</v>
      </c>
      <c r="B282" s="2" t="s">
        <v>0</v>
      </c>
      <c r="C282" s="3">
        <v>43747.0</v>
      </c>
      <c r="D282" s="4" t="s">
        <v>1</v>
      </c>
      <c r="E282" s="2" t="str">
        <f>IFERROR(__xludf.DUMMYFUNCTION("CONCATENATE(B282,REGEXREPLACE(TO_TEXT( C282),""\."",""""),D282)"),"https://bhuvan-app3.nrsc.gov.in/isroeodatadownloadutility/nices_thumb/pblh/PBLH20191009.jpg")</f>
        <v>https://bhuvan-app3.nrsc.gov.in/isroeodatadownloadutility/nices_thumb/pblh/PBLH20191009.jpg</v>
      </c>
      <c r="F282" s="5" t="str">
        <f>IFERROR(__xludf.DUMMYFUNCTION("CONCATENATE(REGEXREPLACE(TO_TEXT( C282),""\."",""""),""_"",TO_TEXT(A282),D282)"),"20191009_282.jpg")</f>
        <v>20191009_282.jpg</v>
      </c>
    </row>
    <row r="283">
      <c r="A283" s="1">
        <v>283.0</v>
      </c>
      <c r="B283" s="2" t="s">
        <v>0</v>
      </c>
      <c r="C283" s="3">
        <v>43748.0</v>
      </c>
      <c r="D283" s="4" t="s">
        <v>1</v>
      </c>
      <c r="E283" s="2" t="str">
        <f>IFERROR(__xludf.DUMMYFUNCTION("CONCATENATE(B283,REGEXREPLACE(TO_TEXT( C283),""\."",""""),D283)"),"https://bhuvan-app3.nrsc.gov.in/isroeodatadownloadutility/nices_thumb/pblh/PBLH20191010.jpg")</f>
        <v>https://bhuvan-app3.nrsc.gov.in/isroeodatadownloadutility/nices_thumb/pblh/PBLH20191010.jpg</v>
      </c>
      <c r="F283" s="5" t="str">
        <f>IFERROR(__xludf.DUMMYFUNCTION("CONCATENATE(REGEXREPLACE(TO_TEXT( C283),""\."",""""),""_"",TO_TEXT(A283),D283)"),"20191010_283.jpg")</f>
        <v>20191010_283.jpg</v>
      </c>
    </row>
    <row r="284">
      <c r="A284" s="1">
        <v>284.0</v>
      </c>
      <c r="B284" s="2" t="s">
        <v>0</v>
      </c>
      <c r="C284" s="3">
        <v>43749.0</v>
      </c>
      <c r="D284" s="4" t="s">
        <v>1</v>
      </c>
      <c r="E284" s="2" t="str">
        <f>IFERROR(__xludf.DUMMYFUNCTION("CONCATENATE(B284,REGEXREPLACE(TO_TEXT( C284),""\."",""""),D284)"),"https://bhuvan-app3.nrsc.gov.in/isroeodatadownloadutility/nices_thumb/pblh/PBLH20191011.jpg")</f>
        <v>https://bhuvan-app3.nrsc.gov.in/isroeodatadownloadutility/nices_thumb/pblh/PBLH20191011.jpg</v>
      </c>
      <c r="F284" s="5" t="str">
        <f>IFERROR(__xludf.DUMMYFUNCTION("CONCATENATE(REGEXREPLACE(TO_TEXT( C284),""\."",""""),""_"",TO_TEXT(A284),D284)"),"20191011_284.jpg")</f>
        <v>20191011_284.jpg</v>
      </c>
    </row>
    <row r="285">
      <c r="A285" s="1">
        <v>285.0</v>
      </c>
      <c r="B285" s="2" t="s">
        <v>0</v>
      </c>
      <c r="C285" s="3">
        <v>43750.0</v>
      </c>
      <c r="D285" s="4" t="s">
        <v>1</v>
      </c>
      <c r="E285" s="2" t="str">
        <f>IFERROR(__xludf.DUMMYFUNCTION("CONCATENATE(B285,REGEXREPLACE(TO_TEXT( C285),""\."",""""),D285)"),"https://bhuvan-app3.nrsc.gov.in/isroeodatadownloadutility/nices_thumb/pblh/PBLH20191012.jpg")</f>
        <v>https://bhuvan-app3.nrsc.gov.in/isroeodatadownloadutility/nices_thumb/pblh/PBLH20191012.jpg</v>
      </c>
      <c r="F285" s="5" t="str">
        <f>IFERROR(__xludf.DUMMYFUNCTION("CONCATENATE(REGEXREPLACE(TO_TEXT( C285),""\."",""""),""_"",TO_TEXT(A285),D285)"),"20191012_285.jpg")</f>
        <v>20191012_285.jpg</v>
      </c>
    </row>
    <row r="286">
      <c r="A286" s="1">
        <v>286.0</v>
      </c>
      <c r="B286" s="2" t="s">
        <v>0</v>
      </c>
      <c r="C286" s="3">
        <v>43751.0</v>
      </c>
      <c r="D286" s="4" t="s">
        <v>1</v>
      </c>
      <c r="E286" s="2" t="str">
        <f>IFERROR(__xludf.DUMMYFUNCTION("CONCATENATE(B286,REGEXREPLACE(TO_TEXT( C286),""\."",""""),D286)"),"https://bhuvan-app3.nrsc.gov.in/isroeodatadownloadutility/nices_thumb/pblh/PBLH20191013.jpg")</f>
        <v>https://bhuvan-app3.nrsc.gov.in/isroeodatadownloadutility/nices_thumb/pblh/PBLH20191013.jpg</v>
      </c>
      <c r="F286" s="5" t="str">
        <f>IFERROR(__xludf.DUMMYFUNCTION("CONCATENATE(REGEXREPLACE(TO_TEXT( C286),""\."",""""),""_"",TO_TEXT(A286),D286)"),"20191013_286.jpg")</f>
        <v>20191013_286.jpg</v>
      </c>
    </row>
    <row r="287">
      <c r="A287" s="1">
        <v>287.0</v>
      </c>
      <c r="B287" s="2" t="s">
        <v>0</v>
      </c>
      <c r="C287" s="3">
        <v>43752.0</v>
      </c>
      <c r="D287" s="4" t="s">
        <v>1</v>
      </c>
      <c r="E287" s="2" t="str">
        <f>IFERROR(__xludf.DUMMYFUNCTION("CONCATENATE(B287,REGEXREPLACE(TO_TEXT( C287),""\."",""""),D287)"),"https://bhuvan-app3.nrsc.gov.in/isroeodatadownloadutility/nices_thumb/pblh/PBLH20191014.jpg")</f>
        <v>https://bhuvan-app3.nrsc.gov.in/isroeodatadownloadutility/nices_thumb/pblh/PBLH20191014.jpg</v>
      </c>
      <c r="F287" s="5" t="str">
        <f>IFERROR(__xludf.DUMMYFUNCTION("CONCATENATE(REGEXREPLACE(TO_TEXT( C287),""\."",""""),""_"",TO_TEXT(A287),D287)"),"20191014_287.jpg")</f>
        <v>20191014_287.jpg</v>
      </c>
    </row>
    <row r="288">
      <c r="A288" s="1">
        <v>288.0</v>
      </c>
      <c r="B288" s="2" t="s">
        <v>0</v>
      </c>
      <c r="C288" s="3">
        <v>43753.0</v>
      </c>
      <c r="D288" s="4" t="s">
        <v>1</v>
      </c>
      <c r="E288" s="2" t="str">
        <f>IFERROR(__xludf.DUMMYFUNCTION("CONCATENATE(B288,REGEXREPLACE(TO_TEXT( C288),""\."",""""),D288)"),"https://bhuvan-app3.nrsc.gov.in/isroeodatadownloadutility/nices_thumb/pblh/PBLH20191015.jpg")</f>
        <v>https://bhuvan-app3.nrsc.gov.in/isroeodatadownloadutility/nices_thumb/pblh/PBLH20191015.jpg</v>
      </c>
      <c r="F288" s="5" t="str">
        <f>IFERROR(__xludf.DUMMYFUNCTION("CONCATENATE(REGEXREPLACE(TO_TEXT( C288),""\."",""""),""_"",TO_TEXT(A288),D288)"),"20191015_288.jpg")</f>
        <v>20191015_288.jpg</v>
      </c>
    </row>
    <row r="289">
      <c r="A289" s="1">
        <v>289.0</v>
      </c>
      <c r="B289" s="2" t="s">
        <v>0</v>
      </c>
      <c r="C289" s="3">
        <v>43754.0</v>
      </c>
      <c r="D289" s="4" t="s">
        <v>1</v>
      </c>
      <c r="E289" s="2" t="str">
        <f>IFERROR(__xludf.DUMMYFUNCTION("CONCATENATE(B289,REGEXREPLACE(TO_TEXT( C289),""\."",""""),D289)"),"https://bhuvan-app3.nrsc.gov.in/isroeodatadownloadutility/nices_thumb/pblh/PBLH20191016.jpg")</f>
        <v>https://bhuvan-app3.nrsc.gov.in/isroeodatadownloadutility/nices_thumb/pblh/PBLH20191016.jpg</v>
      </c>
      <c r="F289" s="5" t="str">
        <f>IFERROR(__xludf.DUMMYFUNCTION("CONCATENATE(REGEXREPLACE(TO_TEXT( C289),""\."",""""),""_"",TO_TEXT(A289),D289)"),"20191016_289.jpg")</f>
        <v>20191016_289.jpg</v>
      </c>
    </row>
    <row r="290">
      <c r="A290" s="1">
        <v>290.0</v>
      </c>
      <c r="B290" s="2" t="s">
        <v>0</v>
      </c>
      <c r="C290" s="3">
        <v>43755.0</v>
      </c>
      <c r="D290" s="4" t="s">
        <v>1</v>
      </c>
      <c r="E290" s="2" t="str">
        <f>IFERROR(__xludf.DUMMYFUNCTION("CONCATENATE(B290,REGEXREPLACE(TO_TEXT( C290),""\."",""""),D290)"),"https://bhuvan-app3.nrsc.gov.in/isroeodatadownloadutility/nices_thumb/pblh/PBLH20191017.jpg")</f>
        <v>https://bhuvan-app3.nrsc.gov.in/isroeodatadownloadutility/nices_thumb/pblh/PBLH20191017.jpg</v>
      </c>
      <c r="F290" s="5" t="str">
        <f>IFERROR(__xludf.DUMMYFUNCTION("CONCATENATE(REGEXREPLACE(TO_TEXT( C290),""\."",""""),""_"",TO_TEXT(A290),D290)"),"20191017_290.jpg")</f>
        <v>20191017_290.jpg</v>
      </c>
    </row>
    <row r="291">
      <c r="A291" s="1">
        <v>291.0</v>
      </c>
      <c r="B291" s="2" t="s">
        <v>0</v>
      </c>
      <c r="C291" s="3">
        <v>43756.0</v>
      </c>
      <c r="D291" s="4" t="s">
        <v>1</v>
      </c>
      <c r="E291" s="2" t="str">
        <f>IFERROR(__xludf.DUMMYFUNCTION("CONCATENATE(B291,REGEXREPLACE(TO_TEXT( C291),""\."",""""),D291)"),"https://bhuvan-app3.nrsc.gov.in/isroeodatadownloadutility/nices_thumb/pblh/PBLH20191018.jpg")</f>
        <v>https://bhuvan-app3.nrsc.gov.in/isroeodatadownloadutility/nices_thumb/pblh/PBLH20191018.jpg</v>
      </c>
      <c r="F291" s="5" t="str">
        <f>IFERROR(__xludf.DUMMYFUNCTION("CONCATENATE(REGEXREPLACE(TO_TEXT( C291),""\."",""""),""_"",TO_TEXT(A291),D291)"),"20191018_291.jpg")</f>
        <v>20191018_291.jpg</v>
      </c>
    </row>
    <row r="292">
      <c r="A292" s="1">
        <v>292.0</v>
      </c>
      <c r="B292" s="2" t="s">
        <v>0</v>
      </c>
      <c r="C292" s="3">
        <v>43757.0</v>
      </c>
      <c r="D292" s="4" t="s">
        <v>1</v>
      </c>
      <c r="E292" s="2" t="str">
        <f>IFERROR(__xludf.DUMMYFUNCTION("CONCATENATE(B292,REGEXREPLACE(TO_TEXT( C292),""\."",""""),D292)"),"https://bhuvan-app3.nrsc.gov.in/isroeodatadownloadutility/nices_thumb/pblh/PBLH20191019.jpg")</f>
        <v>https://bhuvan-app3.nrsc.gov.in/isroeodatadownloadutility/nices_thumb/pblh/PBLH20191019.jpg</v>
      </c>
      <c r="F292" s="5" t="str">
        <f>IFERROR(__xludf.DUMMYFUNCTION("CONCATENATE(REGEXREPLACE(TO_TEXT( C292),""\."",""""),""_"",TO_TEXT(A292),D292)"),"20191019_292.jpg")</f>
        <v>20191019_292.jpg</v>
      </c>
    </row>
    <row r="293">
      <c r="A293" s="1">
        <v>293.0</v>
      </c>
      <c r="B293" s="2" t="s">
        <v>0</v>
      </c>
      <c r="C293" s="3">
        <v>43758.0</v>
      </c>
      <c r="D293" s="4" t="s">
        <v>1</v>
      </c>
      <c r="E293" s="2" t="str">
        <f>IFERROR(__xludf.DUMMYFUNCTION("CONCATENATE(B293,REGEXREPLACE(TO_TEXT( C293),""\."",""""),D293)"),"https://bhuvan-app3.nrsc.gov.in/isroeodatadownloadutility/nices_thumb/pblh/PBLH20191020.jpg")</f>
        <v>https://bhuvan-app3.nrsc.gov.in/isroeodatadownloadutility/nices_thumb/pblh/PBLH20191020.jpg</v>
      </c>
      <c r="F293" s="5" t="str">
        <f>IFERROR(__xludf.DUMMYFUNCTION("CONCATENATE(REGEXREPLACE(TO_TEXT( C293),""\."",""""),""_"",TO_TEXT(A293),D293)"),"20191020_293.jpg")</f>
        <v>20191020_293.jpg</v>
      </c>
    </row>
    <row r="294">
      <c r="A294" s="1">
        <v>294.0</v>
      </c>
      <c r="B294" s="2" t="s">
        <v>0</v>
      </c>
      <c r="C294" s="3">
        <v>43759.0</v>
      </c>
      <c r="D294" s="4" t="s">
        <v>1</v>
      </c>
      <c r="E294" s="2" t="str">
        <f>IFERROR(__xludf.DUMMYFUNCTION("CONCATENATE(B294,REGEXREPLACE(TO_TEXT( C294),""\."",""""),D294)"),"https://bhuvan-app3.nrsc.gov.in/isroeodatadownloadutility/nices_thumb/pblh/PBLH20191021.jpg")</f>
        <v>https://bhuvan-app3.nrsc.gov.in/isroeodatadownloadutility/nices_thumb/pblh/PBLH20191021.jpg</v>
      </c>
      <c r="F294" s="5" t="str">
        <f>IFERROR(__xludf.DUMMYFUNCTION("CONCATENATE(REGEXREPLACE(TO_TEXT( C294),""\."",""""),""_"",TO_TEXT(A294),D294)"),"20191021_294.jpg")</f>
        <v>20191021_294.jpg</v>
      </c>
    </row>
    <row r="295">
      <c r="A295" s="1">
        <v>295.0</v>
      </c>
      <c r="B295" s="2" t="s">
        <v>0</v>
      </c>
      <c r="C295" s="3">
        <v>43760.0</v>
      </c>
      <c r="D295" s="4" t="s">
        <v>1</v>
      </c>
      <c r="E295" s="2" t="str">
        <f>IFERROR(__xludf.DUMMYFUNCTION("CONCATENATE(B295,REGEXREPLACE(TO_TEXT( C295),""\."",""""),D295)"),"https://bhuvan-app3.nrsc.gov.in/isroeodatadownloadutility/nices_thumb/pblh/PBLH20191022.jpg")</f>
        <v>https://bhuvan-app3.nrsc.gov.in/isroeodatadownloadutility/nices_thumb/pblh/PBLH20191022.jpg</v>
      </c>
      <c r="F295" s="5" t="str">
        <f>IFERROR(__xludf.DUMMYFUNCTION("CONCATENATE(REGEXREPLACE(TO_TEXT( C295),""\."",""""),""_"",TO_TEXT(A295),D295)"),"20191022_295.jpg")</f>
        <v>20191022_295.jpg</v>
      </c>
    </row>
    <row r="296">
      <c r="A296" s="1">
        <v>296.0</v>
      </c>
      <c r="B296" s="2" t="s">
        <v>0</v>
      </c>
      <c r="C296" s="3">
        <v>43761.0</v>
      </c>
      <c r="D296" s="4" t="s">
        <v>1</v>
      </c>
      <c r="E296" s="2" t="str">
        <f>IFERROR(__xludf.DUMMYFUNCTION("CONCATENATE(B296,REGEXREPLACE(TO_TEXT( C296),""\."",""""),D296)"),"https://bhuvan-app3.nrsc.gov.in/isroeodatadownloadutility/nices_thumb/pblh/PBLH20191023.jpg")</f>
        <v>https://bhuvan-app3.nrsc.gov.in/isroeodatadownloadutility/nices_thumb/pblh/PBLH20191023.jpg</v>
      </c>
      <c r="F296" s="5" t="str">
        <f>IFERROR(__xludf.DUMMYFUNCTION("CONCATENATE(REGEXREPLACE(TO_TEXT( C296),""\."",""""),""_"",TO_TEXT(A296),D296)"),"20191023_296.jpg")</f>
        <v>20191023_296.jpg</v>
      </c>
    </row>
    <row r="297">
      <c r="A297" s="1">
        <v>297.0</v>
      </c>
      <c r="B297" s="2" t="s">
        <v>0</v>
      </c>
      <c r="C297" s="3">
        <v>43762.0</v>
      </c>
      <c r="D297" s="4" t="s">
        <v>1</v>
      </c>
      <c r="E297" s="2" t="str">
        <f>IFERROR(__xludf.DUMMYFUNCTION("CONCATENATE(B297,REGEXREPLACE(TO_TEXT( C297),""\."",""""),D297)"),"https://bhuvan-app3.nrsc.gov.in/isroeodatadownloadutility/nices_thumb/pblh/PBLH20191024.jpg")</f>
        <v>https://bhuvan-app3.nrsc.gov.in/isroeodatadownloadutility/nices_thumb/pblh/PBLH20191024.jpg</v>
      </c>
      <c r="F297" s="5" t="str">
        <f>IFERROR(__xludf.DUMMYFUNCTION("CONCATENATE(REGEXREPLACE(TO_TEXT( C297),""\."",""""),""_"",TO_TEXT(A297),D297)"),"20191024_297.jpg")</f>
        <v>20191024_297.jpg</v>
      </c>
    </row>
    <row r="298">
      <c r="A298" s="1">
        <v>298.0</v>
      </c>
      <c r="B298" s="2" t="s">
        <v>0</v>
      </c>
      <c r="C298" s="3">
        <v>43763.0</v>
      </c>
      <c r="D298" s="4" t="s">
        <v>1</v>
      </c>
      <c r="E298" s="2" t="str">
        <f>IFERROR(__xludf.DUMMYFUNCTION("CONCATENATE(B298,REGEXREPLACE(TO_TEXT( C298),""\."",""""),D298)"),"https://bhuvan-app3.nrsc.gov.in/isroeodatadownloadutility/nices_thumb/pblh/PBLH20191025.jpg")</f>
        <v>https://bhuvan-app3.nrsc.gov.in/isroeodatadownloadutility/nices_thumb/pblh/PBLH20191025.jpg</v>
      </c>
      <c r="F298" s="5" t="str">
        <f>IFERROR(__xludf.DUMMYFUNCTION("CONCATENATE(REGEXREPLACE(TO_TEXT( C298),""\."",""""),""_"",TO_TEXT(A298),D298)"),"20191025_298.jpg")</f>
        <v>20191025_298.jpg</v>
      </c>
    </row>
    <row r="299">
      <c r="A299" s="1">
        <v>299.0</v>
      </c>
      <c r="B299" s="2" t="s">
        <v>0</v>
      </c>
      <c r="C299" s="3">
        <v>43764.0</v>
      </c>
      <c r="D299" s="4" t="s">
        <v>1</v>
      </c>
      <c r="E299" s="2" t="str">
        <f>IFERROR(__xludf.DUMMYFUNCTION("CONCATENATE(B299,REGEXREPLACE(TO_TEXT( C299),""\."",""""),D299)"),"https://bhuvan-app3.nrsc.gov.in/isroeodatadownloadutility/nices_thumb/pblh/PBLH20191026.jpg")</f>
        <v>https://bhuvan-app3.nrsc.gov.in/isroeodatadownloadutility/nices_thumb/pblh/PBLH20191026.jpg</v>
      </c>
      <c r="F299" s="5" t="str">
        <f>IFERROR(__xludf.DUMMYFUNCTION("CONCATENATE(REGEXREPLACE(TO_TEXT( C299),""\."",""""),""_"",TO_TEXT(A299),D299)"),"20191026_299.jpg")</f>
        <v>20191026_299.jpg</v>
      </c>
    </row>
    <row r="300">
      <c r="A300" s="1">
        <v>300.0</v>
      </c>
      <c r="B300" s="2" t="s">
        <v>0</v>
      </c>
      <c r="C300" s="3">
        <v>43765.0</v>
      </c>
      <c r="D300" s="4" t="s">
        <v>1</v>
      </c>
      <c r="E300" s="2" t="str">
        <f>IFERROR(__xludf.DUMMYFUNCTION("CONCATENATE(B300,REGEXREPLACE(TO_TEXT( C300),""\."",""""),D300)"),"https://bhuvan-app3.nrsc.gov.in/isroeodatadownloadutility/nices_thumb/pblh/PBLH20191027.jpg")</f>
        <v>https://bhuvan-app3.nrsc.gov.in/isroeodatadownloadutility/nices_thumb/pblh/PBLH20191027.jpg</v>
      </c>
      <c r="F300" s="5" t="str">
        <f>IFERROR(__xludf.DUMMYFUNCTION("CONCATENATE(REGEXREPLACE(TO_TEXT( C300),""\."",""""),""_"",TO_TEXT(A300),D300)"),"20191027_300.jpg")</f>
        <v>20191027_300.jpg</v>
      </c>
    </row>
    <row r="301">
      <c r="A301" s="1">
        <v>301.0</v>
      </c>
      <c r="B301" s="2" t="s">
        <v>0</v>
      </c>
      <c r="C301" s="3">
        <v>43766.0</v>
      </c>
      <c r="D301" s="4" t="s">
        <v>1</v>
      </c>
      <c r="E301" s="2" t="str">
        <f>IFERROR(__xludf.DUMMYFUNCTION("CONCATENATE(B301,REGEXREPLACE(TO_TEXT( C301),""\."",""""),D301)"),"https://bhuvan-app3.nrsc.gov.in/isroeodatadownloadutility/nices_thumb/pblh/PBLH20191028.jpg")</f>
        <v>https://bhuvan-app3.nrsc.gov.in/isroeodatadownloadutility/nices_thumb/pblh/PBLH20191028.jpg</v>
      </c>
      <c r="F301" s="5" t="str">
        <f>IFERROR(__xludf.DUMMYFUNCTION("CONCATENATE(REGEXREPLACE(TO_TEXT( C301),""\."",""""),""_"",TO_TEXT(A301),D301)"),"20191028_301.jpg")</f>
        <v>20191028_301.jpg</v>
      </c>
    </row>
    <row r="302">
      <c r="A302" s="1">
        <v>302.0</v>
      </c>
      <c r="B302" s="2" t="s">
        <v>0</v>
      </c>
      <c r="C302" s="3">
        <v>43767.0</v>
      </c>
      <c r="D302" s="4" t="s">
        <v>1</v>
      </c>
      <c r="E302" s="2" t="str">
        <f>IFERROR(__xludf.DUMMYFUNCTION("CONCATENATE(B302,REGEXREPLACE(TO_TEXT( C302),""\."",""""),D302)"),"https://bhuvan-app3.nrsc.gov.in/isroeodatadownloadutility/nices_thumb/pblh/PBLH20191029.jpg")</f>
        <v>https://bhuvan-app3.nrsc.gov.in/isroeodatadownloadutility/nices_thumb/pblh/PBLH20191029.jpg</v>
      </c>
      <c r="F302" s="5" t="str">
        <f>IFERROR(__xludf.DUMMYFUNCTION("CONCATENATE(REGEXREPLACE(TO_TEXT( C302),""\."",""""),""_"",TO_TEXT(A302),D302)"),"20191029_302.jpg")</f>
        <v>20191029_302.jpg</v>
      </c>
    </row>
    <row r="303">
      <c r="A303" s="1">
        <v>303.0</v>
      </c>
      <c r="B303" s="2" t="s">
        <v>0</v>
      </c>
      <c r="C303" s="3">
        <v>43768.0</v>
      </c>
      <c r="D303" s="4" t="s">
        <v>1</v>
      </c>
      <c r="E303" s="2" t="str">
        <f>IFERROR(__xludf.DUMMYFUNCTION("CONCATENATE(B303,REGEXREPLACE(TO_TEXT( C303),""\."",""""),D303)"),"https://bhuvan-app3.nrsc.gov.in/isroeodatadownloadutility/nices_thumb/pblh/PBLH20191030.jpg")</f>
        <v>https://bhuvan-app3.nrsc.gov.in/isroeodatadownloadutility/nices_thumb/pblh/PBLH20191030.jpg</v>
      </c>
      <c r="F303" s="5" t="str">
        <f>IFERROR(__xludf.DUMMYFUNCTION("CONCATENATE(REGEXREPLACE(TO_TEXT( C303),""\."",""""),""_"",TO_TEXT(A303),D303)"),"20191030_303.jpg")</f>
        <v>20191030_303.jpg</v>
      </c>
    </row>
    <row r="304">
      <c r="A304" s="1">
        <v>304.0</v>
      </c>
      <c r="B304" s="2" t="s">
        <v>0</v>
      </c>
      <c r="C304" s="3">
        <v>43769.0</v>
      </c>
      <c r="D304" s="4" t="s">
        <v>1</v>
      </c>
      <c r="E304" s="2" t="str">
        <f>IFERROR(__xludf.DUMMYFUNCTION("CONCATENATE(B304,REGEXREPLACE(TO_TEXT( C304),""\."",""""),D304)"),"https://bhuvan-app3.nrsc.gov.in/isroeodatadownloadutility/nices_thumb/pblh/PBLH20191031.jpg")</f>
        <v>https://bhuvan-app3.nrsc.gov.in/isroeodatadownloadutility/nices_thumb/pblh/PBLH20191031.jpg</v>
      </c>
      <c r="F304" s="5" t="str">
        <f>IFERROR(__xludf.DUMMYFUNCTION("CONCATENATE(REGEXREPLACE(TO_TEXT( C304),""\."",""""),""_"",TO_TEXT(A304),D304)"),"20191031_304.jpg")</f>
        <v>20191031_304.jpg</v>
      </c>
    </row>
    <row r="305">
      <c r="A305" s="1">
        <v>305.0</v>
      </c>
      <c r="B305" s="2" t="s">
        <v>0</v>
      </c>
      <c r="C305" s="3">
        <v>43770.0</v>
      </c>
      <c r="D305" s="4" t="s">
        <v>1</v>
      </c>
      <c r="E305" s="2" t="str">
        <f>IFERROR(__xludf.DUMMYFUNCTION("CONCATENATE(B305,REGEXREPLACE(TO_TEXT( C305),""\."",""""),D305)"),"https://bhuvan-app3.nrsc.gov.in/isroeodatadownloadutility/nices_thumb/pblh/PBLH20191101.jpg")</f>
        <v>https://bhuvan-app3.nrsc.gov.in/isroeodatadownloadutility/nices_thumb/pblh/PBLH20191101.jpg</v>
      </c>
      <c r="F305" s="5" t="str">
        <f>IFERROR(__xludf.DUMMYFUNCTION("CONCATENATE(REGEXREPLACE(TO_TEXT( C305),""\."",""""),""_"",TO_TEXT(A305),D305)"),"20191101_305.jpg")</f>
        <v>20191101_305.jpg</v>
      </c>
    </row>
    <row r="306">
      <c r="A306" s="1">
        <v>306.0</v>
      </c>
      <c r="B306" s="2" t="s">
        <v>0</v>
      </c>
      <c r="C306" s="3">
        <v>43771.0</v>
      </c>
      <c r="D306" s="4" t="s">
        <v>1</v>
      </c>
      <c r="E306" s="2" t="str">
        <f>IFERROR(__xludf.DUMMYFUNCTION("CONCATENATE(B306,REGEXREPLACE(TO_TEXT( C306),""\."",""""),D306)"),"https://bhuvan-app3.nrsc.gov.in/isroeodatadownloadutility/nices_thumb/pblh/PBLH20191102.jpg")</f>
        <v>https://bhuvan-app3.nrsc.gov.in/isroeodatadownloadutility/nices_thumb/pblh/PBLH20191102.jpg</v>
      </c>
      <c r="F306" s="5" t="str">
        <f>IFERROR(__xludf.DUMMYFUNCTION("CONCATENATE(REGEXREPLACE(TO_TEXT( C306),""\."",""""),""_"",TO_TEXT(A306),D306)"),"20191102_306.jpg")</f>
        <v>20191102_306.jpg</v>
      </c>
    </row>
    <row r="307">
      <c r="A307" s="1">
        <v>307.0</v>
      </c>
      <c r="B307" s="2" t="s">
        <v>0</v>
      </c>
      <c r="C307" s="3">
        <v>43772.0</v>
      </c>
      <c r="D307" s="4" t="s">
        <v>1</v>
      </c>
      <c r="E307" s="2" t="str">
        <f>IFERROR(__xludf.DUMMYFUNCTION("CONCATENATE(B307,REGEXREPLACE(TO_TEXT( C307),""\."",""""),D307)"),"https://bhuvan-app3.nrsc.gov.in/isroeodatadownloadutility/nices_thumb/pblh/PBLH20191103.jpg")</f>
        <v>https://bhuvan-app3.nrsc.gov.in/isroeodatadownloadutility/nices_thumb/pblh/PBLH20191103.jpg</v>
      </c>
      <c r="F307" s="5" t="str">
        <f>IFERROR(__xludf.DUMMYFUNCTION("CONCATENATE(REGEXREPLACE(TO_TEXT( C307),""\."",""""),""_"",TO_TEXT(A307),D307)"),"20191103_307.jpg")</f>
        <v>20191103_307.jpg</v>
      </c>
    </row>
    <row r="308">
      <c r="A308" s="1">
        <v>308.0</v>
      </c>
      <c r="B308" s="2" t="s">
        <v>0</v>
      </c>
      <c r="C308" s="3">
        <v>43773.0</v>
      </c>
      <c r="D308" s="4" t="s">
        <v>1</v>
      </c>
      <c r="E308" s="2" t="str">
        <f>IFERROR(__xludf.DUMMYFUNCTION("CONCATENATE(B308,REGEXREPLACE(TO_TEXT( C308),""\."",""""),D308)"),"https://bhuvan-app3.nrsc.gov.in/isroeodatadownloadutility/nices_thumb/pblh/PBLH20191104.jpg")</f>
        <v>https://bhuvan-app3.nrsc.gov.in/isroeodatadownloadutility/nices_thumb/pblh/PBLH20191104.jpg</v>
      </c>
      <c r="F308" s="5" t="str">
        <f>IFERROR(__xludf.DUMMYFUNCTION("CONCATENATE(REGEXREPLACE(TO_TEXT( C308),""\."",""""),""_"",TO_TEXT(A308),D308)"),"20191104_308.jpg")</f>
        <v>20191104_308.jpg</v>
      </c>
    </row>
    <row r="309">
      <c r="A309" s="1">
        <v>309.0</v>
      </c>
      <c r="B309" s="2" t="s">
        <v>0</v>
      </c>
      <c r="C309" s="3">
        <v>43774.0</v>
      </c>
      <c r="D309" s="4" t="s">
        <v>1</v>
      </c>
      <c r="E309" s="2" t="str">
        <f>IFERROR(__xludf.DUMMYFUNCTION("CONCATENATE(B309,REGEXREPLACE(TO_TEXT( C309),""\."",""""),D309)"),"https://bhuvan-app3.nrsc.gov.in/isroeodatadownloadutility/nices_thumb/pblh/PBLH20191105.jpg")</f>
        <v>https://bhuvan-app3.nrsc.gov.in/isroeodatadownloadutility/nices_thumb/pblh/PBLH20191105.jpg</v>
      </c>
      <c r="F309" s="5" t="str">
        <f>IFERROR(__xludf.DUMMYFUNCTION("CONCATENATE(REGEXREPLACE(TO_TEXT( C309),""\."",""""),""_"",TO_TEXT(A309),D309)"),"20191105_309.jpg")</f>
        <v>20191105_309.jpg</v>
      </c>
    </row>
    <row r="310">
      <c r="A310" s="1">
        <v>310.0</v>
      </c>
      <c r="B310" s="2" t="s">
        <v>0</v>
      </c>
      <c r="C310" s="3">
        <v>43775.0</v>
      </c>
      <c r="D310" s="4" t="s">
        <v>1</v>
      </c>
      <c r="E310" s="2" t="str">
        <f>IFERROR(__xludf.DUMMYFUNCTION("CONCATENATE(B310,REGEXREPLACE(TO_TEXT( C310),""\."",""""),D310)"),"https://bhuvan-app3.nrsc.gov.in/isroeodatadownloadutility/nices_thumb/pblh/PBLH20191106.jpg")</f>
        <v>https://bhuvan-app3.nrsc.gov.in/isroeodatadownloadutility/nices_thumb/pblh/PBLH20191106.jpg</v>
      </c>
      <c r="F310" s="5" t="str">
        <f>IFERROR(__xludf.DUMMYFUNCTION("CONCATENATE(REGEXREPLACE(TO_TEXT( C310),""\."",""""),""_"",TO_TEXT(A310),D310)"),"20191106_310.jpg")</f>
        <v>20191106_310.jpg</v>
      </c>
    </row>
    <row r="311">
      <c r="A311" s="1">
        <v>311.0</v>
      </c>
      <c r="B311" s="2" t="s">
        <v>0</v>
      </c>
      <c r="C311" s="3">
        <v>43776.0</v>
      </c>
      <c r="D311" s="4" t="s">
        <v>1</v>
      </c>
      <c r="E311" s="2" t="str">
        <f>IFERROR(__xludf.DUMMYFUNCTION("CONCATENATE(B311,REGEXREPLACE(TO_TEXT( C311),""\."",""""),D311)"),"https://bhuvan-app3.nrsc.gov.in/isroeodatadownloadutility/nices_thumb/pblh/PBLH20191107.jpg")</f>
        <v>https://bhuvan-app3.nrsc.gov.in/isroeodatadownloadutility/nices_thumb/pblh/PBLH20191107.jpg</v>
      </c>
      <c r="F311" s="5" t="str">
        <f>IFERROR(__xludf.DUMMYFUNCTION("CONCATENATE(REGEXREPLACE(TO_TEXT( C311),""\."",""""),""_"",TO_TEXT(A311),D311)"),"20191107_311.jpg")</f>
        <v>20191107_311.jpg</v>
      </c>
    </row>
    <row r="312">
      <c r="A312" s="1">
        <v>312.0</v>
      </c>
      <c r="B312" s="2" t="s">
        <v>0</v>
      </c>
      <c r="C312" s="3">
        <v>43777.0</v>
      </c>
      <c r="D312" s="4" t="s">
        <v>1</v>
      </c>
      <c r="E312" s="2" t="str">
        <f>IFERROR(__xludf.DUMMYFUNCTION("CONCATENATE(B312,REGEXREPLACE(TO_TEXT( C312),""\."",""""),D312)"),"https://bhuvan-app3.nrsc.gov.in/isroeodatadownloadutility/nices_thumb/pblh/PBLH20191108.jpg")</f>
        <v>https://bhuvan-app3.nrsc.gov.in/isroeodatadownloadutility/nices_thumb/pblh/PBLH20191108.jpg</v>
      </c>
      <c r="F312" s="5" t="str">
        <f>IFERROR(__xludf.DUMMYFUNCTION("CONCATENATE(REGEXREPLACE(TO_TEXT( C312),""\."",""""),""_"",TO_TEXT(A312),D312)"),"20191108_312.jpg")</f>
        <v>20191108_312.jpg</v>
      </c>
    </row>
    <row r="313">
      <c r="A313" s="1">
        <v>313.0</v>
      </c>
      <c r="B313" s="2" t="s">
        <v>0</v>
      </c>
      <c r="C313" s="3">
        <v>43778.0</v>
      </c>
      <c r="D313" s="4" t="s">
        <v>1</v>
      </c>
      <c r="E313" s="2" t="str">
        <f>IFERROR(__xludf.DUMMYFUNCTION("CONCATENATE(B313,REGEXREPLACE(TO_TEXT( C313),""\."",""""),D313)"),"https://bhuvan-app3.nrsc.gov.in/isroeodatadownloadutility/nices_thumb/pblh/PBLH20191109.jpg")</f>
        <v>https://bhuvan-app3.nrsc.gov.in/isroeodatadownloadutility/nices_thumb/pblh/PBLH20191109.jpg</v>
      </c>
      <c r="F313" s="5" t="str">
        <f>IFERROR(__xludf.DUMMYFUNCTION("CONCATENATE(REGEXREPLACE(TO_TEXT( C313),""\."",""""),""_"",TO_TEXT(A313),D313)"),"20191109_313.jpg")</f>
        <v>20191109_313.jpg</v>
      </c>
    </row>
    <row r="314">
      <c r="A314" s="1">
        <v>314.0</v>
      </c>
      <c r="B314" s="2" t="s">
        <v>0</v>
      </c>
      <c r="C314" s="3">
        <v>43779.0</v>
      </c>
      <c r="D314" s="4" t="s">
        <v>1</v>
      </c>
      <c r="E314" s="2" t="str">
        <f>IFERROR(__xludf.DUMMYFUNCTION("CONCATENATE(B314,REGEXREPLACE(TO_TEXT( C314),""\."",""""),D314)"),"https://bhuvan-app3.nrsc.gov.in/isroeodatadownloadutility/nices_thumb/pblh/PBLH20191110.jpg")</f>
        <v>https://bhuvan-app3.nrsc.gov.in/isroeodatadownloadutility/nices_thumb/pblh/PBLH20191110.jpg</v>
      </c>
      <c r="F314" s="5" t="str">
        <f>IFERROR(__xludf.DUMMYFUNCTION("CONCATENATE(REGEXREPLACE(TO_TEXT( C314),""\."",""""),""_"",TO_TEXT(A314),D314)"),"20191110_314.jpg")</f>
        <v>20191110_314.jpg</v>
      </c>
    </row>
    <row r="315">
      <c r="A315" s="1">
        <v>315.0</v>
      </c>
      <c r="B315" s="2" t="s">
        <v>0</v>
      </c>
      <c r="C315" s="3">
        <v>43780.0</v>
      </c>
      <c r="D315" s="4" t="s">
        <v>1</v>
      </c>
      <c r="E315" s="2" t="str">
        <f>IFERROR(__xludf.DUMMYFUNCTION("CONCATENATE(B315,REGEXREPLACE(TO_TEXT( C315),""\."",""""),D315)"),"https://bhuvan-app3.nrsc.gov.in/isroeodatadownloadutility/nices_thumb/pblh/PBLH20191111.jpg")</f>
        <v>https://bhuvan-app3.nrsc.gov.in/isroeodatadownloadutility/nices_thumb/pblh/PBLH20191111.jpg</v>
      </c>
      <c r="F315" s="5" t="str">
        <f>IFERROR(__xludf.DUMMYFUNCTION("CONCATENATE(REGEXREPLACE(TO_TEXT( C315),""\."",""""),""_"",TO_TEXT(A315),D315)"),"20191111_315.jpg")</f>
        <v>20191111_315.jpg</v>
      </c>
    </row>
    <row r="316">
      <c r="A316" s="1">
        <v>316.0</v>
      </c>
      <c r="B316" s="2" t="s">
        <v>0</v>
      </c>
      <c r="C316" s="3">
        <v>43781.0</v>
      </c>
      <c r="D316" s="4" t="s">
        <v>1</v>
      </c>
      <c r="E316" s="2" t="str">
        <f>IFERROR(__xludf.DUMMYFUNCTION("CONCATENATE(B316,REGEXREPLACE(TO_TEXT( C316),""\."",""""),D316)"),"https://bhuvan-app3.nrsc.gov.in/isroeodatadownloadutility/nices_thumb/pblh/PBLH20191112.jpg")</f>
        <v>https://bhuvan-app3.nrsc.gov.in/isroeodatadownloadutility/nices_thumb/pblh/PBLH20191112.jpg</v>
      </c>
      <c r="F316" s="5" t="str">
        <f>IFERROR(__xludf.DUMMYFUNCTION("CONCATENATE(REGEXREPLACE(TO_TEXT( C316),""\."",""""),""_"",TO_TEXT(A316),D316)"),"20191112_316.jpg")</f>
        <v>20191112_316.jpg</v>
      </c>
    </row>
    <row r="317">
      <c r="A317" s="1">
        <v>317.0</v>
      </c>
      <c r="B317" s="2" t="s">
        <v>0</v>
      </c>
      <c r="C317" s="3">
        <v>43782.0</v>
      </c>
      <c r="D317" s="4" t="s">
        <v>1</v>
      </c>
      <c r="E317" s="2" t="str">
        <f>IFERROR(__xludf.DUMMYFUNCTION("CONCATENATE(B317,REGEXREPLACE(TO_TEXT( C317),""\."",""""),D317)"),"https://bhuvan-app3.nrsc.gov.in/isroeodatadownloadutility/nices_thumb/pblh/PBLH20191113.jpg")</f>
        <v>https://bhuvan-app3.nrsc.gov.in/isroeodatadownloadutility/nices_thumb/pblh/PBLH20191113.jpg</v>
      </c>
      <c r="F317" s="5" t="str">
        <f>IFERROR(__xludf.DUMMYFUNCTION("CONCATENATE(REGEXREPLACE(TO_TEXT( C317),""\."",""""),""_"",TO_TEXT(A317),D317)"),"20191113_317.jpg")</f>
        <v>20191113_317.jpg</v>
      </c>
    </row>
    <row r="318">
      <c r="A318" s="1">
        <v>318.0</v>
      </c>
      <c r="B318" s="2" t="s">
        <v>0</v>
      </c>
      <c r="C318" s="3">
        <v>43783.0</v>
      </c>
      <c r="D318" s="4" t="s">
        <v>1</v>
      </c>
      <c r="E318" s="2" t="str">
        <f>IFERROR(__xludf.DUMMYFUNCTION("CONCATENATE(B318,REGEXREPLACE(TO_TEXT( C318),""\."",""""),D318)"),"https://bhuvan-app3.nrsc.gov.in/isroeodatadownloadutility/nices_thumb/pblh/PBLH20191114.jpg")</f>
        <v>https://bhuvan-app3.nrsc.gov.in/isroeodatadownloadutility/nices_thumb/pblh/PBLH20191114.jpg</v>
      </c>
      <c r="F318" s="5" t="str">
        <f>IFERROR(__xludf.DUMMYFUNCTION("CONCATENATE(REGEXREPLACE(TO_TEXT( C318),""\."",""""),""_"",TO_TEXT(A318),D318)"),"20191114_318.jpg")</f>
        <v>20191114_318.jpg</v>
      </c>
    </row>
    <row r="319">
      <c r="A319" s="1">
        <v>319.0</v>
      </c>
      <c r="B319" s="2" t="s">
        <v>0</v>
      </c>
      <c r="C319" s="3">
        <v>43784.0</v>
      </c>
      <c r="D319" s="4" t="s">
        <v>1</v>
      </c>
      <c r="E319" s="2" t="str">
        <f>IFERROR(__xludf.DUMMYFUNCTION("CONCATENATE(B319,REGEXREPLACE(TO_TEXT( C319),""\."",""""),D319)"),"https://bhuvan-app3.nrsc.gov.in/isroeodatadownloadutility/nices_thumb/pblh/PBLH20191115.jpg")</f>
        <v>https://bhuvan-app3.nrsc.gov.in/isroeodatadownloadutility/nices_thumb/pblh/PBLH20191115.jpg</v>
      </c>
      <c r="F319" s="5" t="str">
        <f>IFERROR(__xludf.DUMMYFUNCTION("CONCATENATE(REGEXREPLACE(TO_TEXT( C319),""\."",""""),""_"",TO_TEXT(A319),D319)"),"20191115_319.jpg")</f>
        <v>20191115_319.jpg</v>
      </c>
    </row>
    <row r="320">
      <c r="A320" s="1">
        <v>320.0</v>
      </c>
      <c r="B320" s="2" t="s">
        <v>0</v>
      </c>
      <c r="C320" s="3">
        <v>43785.0</v>
      </c>
      <c r="D320" s="4" t="s">
        <v>1</v>
      </c>
      <c r="E320" s="2" t="str">
        <f>IFERROR(__xludf.DUMMYFUNCTION("CONCATENATE(B320,REGEXREPLACE(TO_TEXT( C320),""\."",""""),D320)"),"https://bhuvan-app3.nrsc.gov.in/isroeodatadownloadutility/nices_thumb/pblh/PBLH20191116.jpg")</f>
        <v>https://bhuvan-app3.nrsc.gov.in/isroeodatadownloadutility/nices_thumb/pblh/PBLH20191116.jpg</v>
      </c>
      <c r="F320" s="5" t="str">
        <f>IFERROR(__xludf.DUMMYFUNCTION("CONCATENATE(REGEXREPLACE(TO_TEXT( C320),""\."",""""),""_"",TO_TEXT(A320),D320)"),"20191116_320.jpg")</f>
        <v>20191116_320.jpg</v>
      </c>
    </row>
    <row r="321">
      <c r="A321" s="1">
        <v>321.0</v>
      </c>
      <c r="B321" s="2" t="s">
        <v>0</v>
      </c>
      <c r="C321" s="3">
        <v>43786.0</v>
      </c>
      <c r="D321" s="4" t="s">
        <v>1</v>
      </c>
      <c r="E321" s="2" t="str">
        <f>IFERROR(__xludf.DUMMYFUNCTION("CONCATENATE(B321,REGEXREPLACE(TO_TEXT( C321),""\."",""""),D321)"),"https://bhuvan-app3.nrsc.gov.in/isroeodatadownloadutility/nices_thumb/pblh/PBLH20191117.jpg")</f>
        <v>https://bhuvan-app3.nrsc.gov.in/isroeodatadownloadutility/nices_thumb/pblh/PBLH20191117.jpg</v>
      </c>
      <c r="F321" s="5" t="str">
        <f>IFERROR(__xludf.DUMMYFUNCTION("CONCATENATE(REGEXREPLACE(TO_TEXT( C321),""\."",""""),""_"",TO_TEXT(A321),D321)"),"20191117_321.jpg")</f>
        <v>20191117_321.jpg</v>
      </c>
    </row>
    <row r="322">
      <c r="A322" s="1">
        <v>322.0</v>
      </c>
      <c r="B322" s="2" t="s">
        <v>0</v>
      </c>
      <c r="C322" s="3">
        <v>43787.0</v>
      </c>
      <c r="D322" s="4" t="s">
        <v>1</v>
      </c>
      <c r="E322" s="2" t="str">
        <f>IFERROR(__xludf.DUMMYFUNCTION("CONCATENATE(B322,REGEXREPLACE(TO_TEXT( C322),""\."",""""),D322)"),"https://bhuvan-app3.nrsc.gov.in/isroeodatadownloadutility/nices_thumb/pblh/PBLH20191118.jpg")</f>
        <v>https://bhuvan-app3.nrsc.gov.in/isroeodatadownloadutility/nices_thumb/pblh/PBLH20191118.jpg</v>
      </c>
      <c r="F322" s="5" t="str">
        <f>IFERROR(__xludf.DUMMYFUNCTION("CONCATENATE(REGEXREPLACE(TO_TEXT( C322),""\."",""""),""_"",TO_TEXT(A322),D322)"),"20191118_322.jpg")</f>
        <v>20191118_322.jpg</v>
      </c>
    </row>
    <row r="323">
      <c r="A323" s="1">
        <v>323.0</v>
      </c>
      <c r="B323" s="2" t="s">
        <v>0</v>
      </c>
      <c r="C323" s="3">
        <v>43788.0</v>
      </c>
      <c r="D323" s="4" t="s">
        <v>1</v>
      </c>
      <c r="E323" s="2" t="str">
        <f>IFERROR(__xludf.DUMMYFUNCTION("CONCATENATE(B323,REGEXREPLACE(TO_TEXT( C323),""\."",""""),D323)"),"https://bhuvan-app3.nrsc.gov.in/isroeodatadownloadutility/nices_thumb/pblh/PBLH20191119.jpg")</f>
        <v>https://bhuvan-app3.nrsc.gov.in/isroeodatadownloadutility/nices_thumb/pblh/PBLH20191119.jpg</v>
      </c>
      <c r="F323" s="5" t="str">
        <f>IFERROR(__xludf.DUMMYFUNCTION("CONCATENATE(REGEXREPLACE(TO_TEXT( C323),""\."",""""),""_"",TO_TEXT(A323),D323)"),"20191119_323.jpg")</f>
        <v>20191119_323.jpg</v>
      </c>
    </row>
    <row r="324">
      <c r="A324" s="1">
        <v>324.0</v>
      </c>
      <c r="B324" s="2" t="s">
        <v>0</v>
      </c>
      <c r="C324" s="3">
        <v>43789.0</v>
      </c>
      <c r="D324" s="4" t="s">
        <v>1</v>
      </c>
      <c r="E324" s="2" t="str">
        <f>IFERROR(__xludf.DUMMYFUNCTION("CONCATENATE(B324,REGEXREPLACE(TO_TEXT( C324),""\."",""""),D324)"),"https://bhuvan-app3.nrsc.gov.in/isroeodatadownloadutility/nices_thumb/pblh/PBLH20191120.jpg")</f>
        <v>https://bhuvan-app3.nrsc.gov.in/isroeodatadownloadutility/nices_thumb/pblh/PBLH20191120.jpg</v>
      </c>
      <c r="F324" s="5" t="str">
        <f>IFERROR(__xludf.DUMMYFUNCTION("CONCATENATE(REGEXREPLACE(TO_TEXT( C324),""\."",""""),""_"",TO_TEXT(A324),D324)"),"20191120_324.jpg")</f>
        <v>20191120_324.jpg</v>
      </c>
    </row>
    <row r="325">
      <c r="A325" s="1">
        <v>325.0</v>
      </c>
      <c r="B325" s="2" t="s">
        <v>0</v>
      </c>
      <c r="C325" s="3">
        <v>43790.0</v>
      </c>
      <c r="D325" s="4" t="s">
        <v>1</v>
      </c>
      <c r="E325" s="2" t="str">
        <f>IFERROR(__xludf.DUMMYFUNCTION("CONCATENATE(B325,REGEXREPLACE(TO_TEXT( C325),""\."",""""),D325)"),"https://bhuvan-app3.nrsc.gov.in/isroeodatadownloadutility/nices_thumb/pblh/PBLH20191121.jpg")</f>
        <v>https://bhuvan-app3.nrsc.gov.in/isroeodatadownloadutility/nices_thumb/pblh/PBLH20191121.jpg</v>
      </c>
      <c r="F325" s="5" t="str">
        <f>IFERROR(__xludf.DUMMYFUNCTION("CONCATENATE(REGEXREPLACE(TO_TEXT( C325),""\."",""""),""_"",TO_TEXT(A325),D325)"),"20191121_325.jpg")</f>
        <v>20191121_325.jpg</v>
      </c>
    </row>
    <row r="326">
      <c r="A326" s="1">
        <v>326.0</v>
      </c>
      <c r="B326" s="2" t="s">
        <v>0</v>
      </c>
      <c r="C326" s="3">
        <v>43791.0</v>
      </c>
      <c r="D326" s="4" t="s">
        <v>1</v>
      </c>
      <c r="E326" s="2" t="str">
        <f>IFERROR(__xludf.DUMMYFUNCTION("CONCATENATE(B326,REGEXREPLACE(TO_TEXT( C326),""\."",""""),D326)"),"https://bhuvan-app3.nrsc.gov.in/isroeodatadownloadutility/nices_thumb/pblh/PBLH20191122.jpg")</f>
        <v>https://bhuvan-app3.nrsc.gov.in/isroeodatadownloadutility/nices_thumb/pblh/PBLH20191122.jpg</v>
      </c>
      <c r="F326" s="5" t="str">
        <f>IFERROR(__xludf.DUMMYFUNCTION("CONCATENATE(REGEXREPLACE(TO_TEXT( C326),""\."",""""),""_"",TO_TEXT(A326),D326)"),"20191122_326.jpg")</f>
        <v>20191122_326.jpg</v>
      </c>
    </row>
    <row r="327">
      <c r="A327" s="1">
        <v>327.0</v>
      </c>
      <c r="B327" s="2" t="s">
        <v>0</v>
      </c>
      <c r="C327" s="3">
        <v>43792.0</v>
      </c>
      <c r="D327" s="4" t="s">
        <v>1</v>
      </c>
      <c r="E327" s="2" t="str">
        <f>IFERROR(__xludf.DUMMYFUNCTION("CONCATENATE(B327,REGEXREPLACE(TO_TEXT( C327),""\."",""""),D327)"),"https://bhuvan-app3.nrsc.gov.in/isroeodatadownloadutility/nices_thumb/pblh/PBLH20191123.jpg")</f>
        <v>https://bhuvan-app3.nrsc.gov.in/isroeodatadownloadutility/nices_thumb/pblh/PBLH20191123.jpg</v>
      </c>
      <c r="F327" s="5" t="str">
        <f>IFERROR(__xludf.DUMMYFUNCTION("CONCATENATE(REGEXREPLACE(TO_TEXT( C327),""\."",""""),""_"",TO_TEXT(A327),D327)"),"20191123_327.jpg")</f>
        <v>20191123_327.jpg</v>
      </c>
    </row>
    <row r="328">
      <c r="A328" s="1">
        <v>328.0</v>
      </c>
      <c r="B328" s="2" t="s">
        <v>0</v>
      </c>
      <c r="C328" s="3">
        <v>43793.0</v>
      </c>
      <c r="D328" s="4" t="s">
        <v>1</v>
      </c>
      <c r="E328" s="2" t="str">
        <f>IFERROR(__xludf.DUMMYFUNCTION("CONCATENATE(B328,REGEXREPLACE(TO_TEXT( C328),""\."",""""),D328)"),"https://bhuvan-app3.nrsc.gov.in/isroeodatadownloadutility/nices_thumb/pblh/PBLH20191124.jpg")</f>
        <v>https://bhuvan-app3.nrsc.gov.in/isroeodatadownloadutility/nices_thumb/pblh/PBLH20191124.jpg</v>
      </c>
      <c r="F328" s="5" t="str">
        <f>IFERROR(__xludf.DUMMYFUNCTION("CONCATENATE(REGEXREPLACE(TO_TEXT( C328),""\."",""""),""_"",TO_TEXT(A328),D328)"),"20191124_328.jpg")</f>
        <v>20191124_328.jpg</v>
      </c>
    </row>
    <row r="329">
      <c r="A329" s="1">
        <v>329.0</v>
      </c>
      <c r="B329" s="2" t="s">
        <v>0</v>
      </c>
      <c r="C329" s="3">
        <v>43794.0</v>
      </c>
      <c r="D329" s="4" t="s">
        <v>1</v>
      </c>
      <c r="E329" s="2" t="str">
        <f>IFERROR(__xludf.DUMMYFUNCTION("CONCATENATE(B329,REGEXREPLACE(TO_TEXT( C329),""\."",""""),D329)"),"https://bhuvan-app3.nrsc.gov.in/isroeodatadownloadutility/nices_thumb/pblh/PBLH20191125.jpg")</f>
        <v>https://bhuvan-app3.nrsc.gov.in/isroeodatadownloadutility/nices_thumb/pblh/PBLH20191125.jpg</v>
      </c>
      <c r="F329" s="5" t="str">
        <f>IFERROR(__xludf.DUMMYFUNCTION("CONCATENATE(REGEXREPLACE(TO_TEXT( C329),""\."",""""),""_"",TO_TEXT(A329),D329)"),"20191125_329.jpg")</f>
        <v>20191125_329.jpg</v>
      </c>
    </row>
    <row r="330">
      <c r="A330" s="1">
        <v>330.0</v>
      </c>
      <c r="B330" s="2" t="s">
        <v>0</v>
      </c>
      <c r="C330" s="3">
        <v>43795.0</v>
      </c>
      <c r="D330" s="4" t="s">
        <v>1</v>
      </c>
      <c r="E330" s="2" t="str">
        <f>IFERROR(__xludf.DUMMYFUNCTION("CONCATENATE(B330,REGEXREPLACE(TO_TEXT( C330),""\."",""""),D330)"),"https://bhuvan-app3.nrsc.gov.in/isroeodatadownloadutility/nices_thumb/pblh/PBLH20191126.jpg")</f>
        <v>https://bhuvan-app3.nrsc.gov.in/isroeodatadownloadutility/nices_thumb/pblh/PBLH20191126.jpg</v>
      </c>
      <c r="F330" s="5" t="str">
        <f>IFERROR(__xludf.DUMMYFUNCTION("CONCATENATE(REGEXREPLACE(TO_TEXT( C330),""\."",""""),""_"",TO_TEXT(A330),D330)"),"20191126_330.jpg")</f>
        <v>20191126_330.jpg</v>
      </c>
    </row>
    <row r="331">
      <c r="A331" s="1">
        <v>331.0</v>
      </c>
      <c r="B331" s="2" t="s">
        <v>0</v>
      </c>
      <c r="C331" s="3">
        <v>43796.0</v>
      </c>
      <c r="D331" s="4" t="s">
        <v>1</v>
      </c>
      <c r="E331" s="2" t="str">
        <f>IFERROR(__xludf.DUMMYFUNCTION("CONCATENATE(B331,REGEXREPLACE(TO_TEXT( C331),""\."",""""),D331)"),"https://bhuvan-app3.nrsc.gov.in/isroeodatadownloadutility/nices_thumb/pblh/PBLH20191127.jpg")</f>
        <v>https://bhuvan-app3.nrsc.gov.in/isroeodatadownloadutility/nices_thumb/pblh/PBLH20191127.jpg</v>
      </c>
      <c r="F331" s="5" t="str">
        <f>IFERROR(__xludf.DUMMYFUNCTION("CONCATENATE(REGEXREPLACE(TO_TEXT( C331),""\."",""""),""_"",TO_TEXT(A331),D331)"),"20191127_331.jpg")</f>
        <v>20191127_331.jpg</v>
      </c>
    </row>
    <row r="332">
      <c r="A332" s="1">
        <v>332.0</v>
      </c>
      <c r="B332" s="2" t="s">
        <v>0</v>
      </c>
      <c r="C332" s="3">
        <v>43797.0</v>
      </c>
      <c r="D332" s="4" t="s">
        <v>1</v>
      </c>
      <c r="E332" s="2" t="str">
        <f>IFERROR(__xludf.DUMMYFUNCTION("CONCATENATE(B332,REGEXREPLACE(TO_TEXT( C332),""\."",""""),D332)"),"https://bhuvan-app3.nrsc.gov.in/isroeodatadownloadutility/nices_thumb/pblh/PBLH20191128.jpg")</f>
        <v>https://bhuvan-app3.nrsc.gov.in/isroeodatadownloadutility/nices_thumb/pblh/PBLH20191128.jpg</v>
      </c>
      <c r="F332" s="5" t="str">
        <f>IFERROR(__xludf.DUMMYFUNCTION("CONCATENATE(REGEXREPLACE(TO_TEXT( C332),""\."",""""),""_"",TO_TEXT(A332),D332)"),"20191128_332.jpg")</f>
        <v>20191128_332.jpg</v>
      </c>
    </row>
    <row r="333">
      <c r="A333" s="1">
        <v>333.0</v>
      </c>
      <c r="B333" s="2" t="s">
        <v>0</v>
      </c>
      <c r="C333" s="3">
        <v>43798.0</v>
      </c>
      <c r="D333" s="4" t="s">
        <v>1</v>
      </c>
      <c r="E333" s="2" t="str">
        <f>IFERROR(__xludf.DUMMYFUNCTION("CONCATENATE(B333,REGEXREPLACE(TO_TEXT( C333),""\."",""""),D333)"),"https://bhuvan-app3.nrsc.gov.in/isroeodatadownloadutility/nices_thumb/pblh/PBLH20191129.jpg")</f>
        <v>https://bhuvan-app3.nrsc.gov.in/isroeodatadownloadutility/nices_thumb/pblh/PBLH20191129.jpg</v>
      </c>
      <c r="F333" s="5" t="str">
        <f>IFERROR(__xludf.DUMMYFUNCTION("CONCATENATE(REGEXREPLACE(TO_TEXT( C333),""\."",""""),""_"",TO_TEXT(A333),D333)"),"20191129_333.jpg")</f>
        <v>20191129_333.jpg</v>
      </c>
    </row>
    <row r="334">
      <c r="A334" s="1">
        <v>334.0</v>
      </c>
      <c r="B334" s="2" t="s">
        <v>0</v>
      </c>
      <c r="C334" s="3">
        <v>43799.0</v>
      </c>
      <c r="D334" s="4" t="s">
        <v>1</v>
      </c>
      <c r="E334" s="2" t="str">
        <f>IFERROR(__xludf.DUMMYFUNCTION("CONCATENATE(B334,REGEXREPLACE(TO_TEXT( C334),""\."",""""),D334)"),"https://bhuvan-app3.nrsc.gov.in/isroeodatadownloadutility/nices_thumb/pblh/PBLH20191130.jpg")</f>
        <v>https://bhuvan-app3.nrsc.gov.in/isroeodatadownloadutility/nices_thumb/pblh/PBLH20191130.jpg</v>
      </c>
      <c r="F334" s="5" t="str">
        <f>IFERROR(__xludf.DUMMYFUNCTION("CONCATENATE(REGEXREPLACE(TO_TEXT( C334),""\."",""""),""_"",TO_TEXT(A334),D334)"),"20191130_334.jpg")</f>
        <v>20191130_334.jpg</v>
      </c>
    </row>
    <row r="335">
      <c r="A335" s="1">
        <v>335.0</v>
      </c>
      <c r="B335" s="2" t="s">
        <v>0</v>
      </c>
      <c r="C335" s="3">
        <v>43800.0</v>
      </c>
      <c r="D335" s="4" t="s">
        <v>1</v>
      </c>
      <c r="E335" s="2" t="str">
        <f>IFERROR(__xludf.DUMMYFUNCTION("CONCATENATE(B335,REGEXREPLACE(TO_TEXT( C335),""\."",""""),D335)"),"https://bhuvan-app3.nrsc.gov.in/isroeodatadownloadutility/nices_thumb/pblh/PBLH20191201.jpg")</f>
        <v>https://bhuvan-app3.nrsc.gov.in/isroeodatadownloadutility/nices_thumb/pblh/PBLH20191201.jpg</v>
      </c>
      <c r="F335" s="5" t="str">
        <f>IFERROR(__xludf.DUMMYFUNCTION("CONCATENATE(REGEXREPLACE(TO_TEXT( C335),""\."",""""),""_"",TO_TEXT(A335),D335)"),"20191201_335.jpg")</f>
        <v>20191201_335.jpg</v>
      </c>
    </row>
    <row r="336">
      <c r="A336" s="1">
        <v>336.0</v>
      </c>
      <c r="B336" s="2" t="s">
        <v>0</v>
      </c>
      <c r="C336" s="3">
        <v>43801.0</v>
      </c>
      <c r="D336" s="4" t="s">
        <v>1</v>
      </c>
      <c r="E336" s="2" t="str">
        <f>IFERROR(__xludf.DUMMYFUNCTION("CONCATENATE(B336,REGEXREPLACE(TO_TEXT( C336),""\."",""""),D336)"),"https://bhuvan-app3.nrsc.gov.in/isroeodatadownloadutility/nices_thumb/pblh/PBLH20191202.jpg")</f>
        <v>https://bhuvan-app3.nrsc.gov.in/isroeodatadownloadutility/nices_thumb/pblh/PBLH20191202.jpg</v>
      </c>
      <c r="F336" s="5" t="str">
        <f>IFERROR(__xludf.DUMMYFUNCTION("CONCATENATE(REGEXREPLACE(TO_TEXT( C336),""\."",""""),""_"",TO_TEXT(A336),D336)"),"20191202_336.jpg")</f>
        <v>20191202_336.jpg</v>
      </c>
    </row>
    <row r="337">
      <c r="A337" s="1">
        <v>337.0</v>
      </c>
      <c r="B337" s="2" t="s">
        <v>0</v>
      </c>
      <c r="C337" s="3">
        <v>43802.0</v>
      </c>
      <c r="D337" s="4" t="s">
        <v>1</v>
      </c>
      <c r="E337" s="2" t="str">
        <f>IFERROR(__xludf.DUMMYFUNCTION("CONCATENATE(B337,REGEXREPLACE(TO_TEXT( C337),""\."",""""),D337)"),"https://bhuvan-app3.nrsc.gov.in/isroeodatadownloadutility/nices_thumb/pblh/PBLH20191203.jpg")</f>
        <v>https://bhuvan-app3.nrsc.gov.in/isroeodatadownloadutility/nices_thumb/pblh/PBLH20191203.jpg</v>
      </c>
      <c r="F337" s="5" t="str">
        <f>IFERROR(__xludf.DUMMYFUNCTION("CONCATENATE(REGEXREPLACE(TO_TEXT( C337),""\."",""""),""_"",TO_TEXT(A337),D337)"),"20191203_337.jpg")</f>
        <v>20191203_337.jpg</v>
      </c>
    </row>
    <row r="338">
      <c r="A338" s="1">
        <v>338.0</v>
      </c>
      <c r="B338" s="2" t="s">
        <v>0</v>
      </c>
      <c r="C338" s="3">
        <v>43803.0</v>
      </c>
      <c r="D338" s="4" t="s">
        <v>1</v>
      </c>
      <c r="E338" s="2" t="str">
        <f>IFERROR(__xludf.DUMMYFUNCTION("CONCATENATE(B338,REGEXREPLACE(TO_TEXT( C338),""\."",""""),D338)"),"https://bhuvan-app3.nrsc.gov.in/isroeodatadownloadutility/nices_thumb/pblh/PBLH20191204.jpg")</f>
        <v>https://bhuvan-app3.nrsc.gov.in/isroeodatadownloadutility/nices_thumb/pblh/PBLH20191204.jpg</v>
      </c>
      <c r="F338" s="5" t="str">
        <f>IFERROR(__xludf.DUMMYFUNCTION("CONCATENATE(REGEXREPLACE(TO_TEXT( C338),""\."",""""),""_"",TO_TEXT(A338),D338)"),"20191204_338.jpg")</f>
        <v>20191204_338.jpg</v>
      </c>
    </row>
    <row r="339">
      <c r="A339" s="1">
        <v>339.0</v>
      </c>
      <c r="B339" s="2" t="s">
        <v>0</v>
      </c>
      <c r="C339" s="3">
        <v>43804.0</v>
      </c>
      <c r="D339" s="4" t="s">
        <v>1</v>
      </c>
      <c r="E339" s="2" t="str">
        <f>IFERROR(__xludf.DUMMYFUNCTION("CONCATENATE(B339,REGEXREPLACE(TO_TEXT( C339),""\."",""""),D339)"),"https://bhuvan-app3.nrsc.gov.in/isroeodatadownloadutility/nices_thumb/pblh/PBLH20191205.jpg")</f>
        <v>https://bhuvan-app3.nrsc.gov.in/isroeodatadownloadutility/nices_thumb/pblh/PBLH20191205.jpg</v>
      </c>
      <c r="F339" s="5" t="str">
        <f>IFERROR(__xludf.DUMMYFUNCTION("CONCATENATE(REGEXREPLACE(TO_TEXT( C339),""\."",""""),""_"",TO_TEXT(A339),D339)"),"20191205_339.jpg")</f>
        <v>20191205_339.jpg</v>
      </c>
    </row>
    <row r="340">
      <c r="A340" s="1">
        <v>340.0</v>
      </c>
      <c r="B340" s="2" t="s">
        <v>0</v>
      </c>
      <c r="C340" s="3">
        <v>43805.0</v>
      </c>
      <c r="D340" s="4" t="s">
        <v>1</v>
      </c>
      <c r="E340" s="2" t="str">
        <f>IFERROR(__xludf.DUMMYFUNCTION("CONCATENATE(B340,REGEXREPLACE(TO_TEXT( C340),""\."",""""),D340)"),"https://bhuvan-app3.nrsc.gov.in/isroeodatadownloadutility/nices_thumb/pblh/PBLH20191206.jpg")</f>
        <v>https://bhuvan-app3.nrsc.gov.in/isroeodatadownloadutility/nices_thumb/pblh/PBLH20191206.jpg</v>
      </c>
      <c r="F340" s="5" t="str">
        <f>IFERROR(__xludf.DUMMYFUNCTION("CONCATENATE(REGEXREPLACE(TO_TEXT( C340),""\."",""""),""_"",TO_TEXT(A340),D340)"),"20191206_340.jpg")</f>
        <v>20191206_340.jpg</v>
      </c>
    </row>
    <row r="341">
      <c r="A341" s="1">
        <v>341.0</v>
      </c>
      <c r="B341" s="2" t="s">
        <v>0</v>
      </c>
      <c r="C341" s="3">
        <v>43806.0</v>
      </c>
      <c r="D341" s="4" t="s">
        <v>1</v>
      </c>
      <c r="E341" s="2" t="str">
        <f>IFERROR(__xludf.DUMMYFUNCTION("CONCATENATE(B341,REGEXREPLACE(TO_TEXT( C341),""\."",""""),D341)"),"https://bhuvan-app3.nrsc.gov.in/isroeodatadownloadutility/nices_thumb/pblh/PBLH20191207.jpg")</f>
        <v>https://bhuvan-app3.nrsc.gov.in/isroeodatadownloadutility/nices_thumb/pblh/PBLH20191207.jpg</v>
      </c>
      <c r="F341" s="5" t="str">
        <f>IFERROR(__xludf.DUMMYFUNCTION("CONCATENATE(REGEXREPLACE(TO_TEXT( C341),""\."",""""),""_"",TO_TEXT(A341),D341)"),"20191207_341.jpg")</f>
        <v>20191207_341.jpg</v>
      </c>
    </row>
    <row r="342">
      <c r="A342" s="1">
        <v>342.0</v>
      </c>
      <c r="B342" s="2" t="s">
        <v>0</v>
      </c>
      <c r="C342" s="3">
        <v>43807.0</v>
      </c>
      <c r="D342" s="4" t="s">
        <v>1</v>
      </c>
      <c r="E342" s="2" t="str">
        <f>IFERROR(__xludf.DUMMYFUNCTION("CONCATENATE(B342,REGEXREPLACE(TO_TEXT( C342),""\."",""""),D342)"),"https://bhuvan-app3.nrsc.gov.in/isroeodatadownloadutility/nices_thumb/pblh/PBLH20191208.jpg")</f>
        <v>https://bhuvan-app3.nrsc.gov.in/isroeodatadownloadutility/nices_thumb/pblh/PBLH20191208.jpg</v>
      </c>
      <c r="F342" s="5" t="str">
        <f>IFERROR(__xludf.DUMMYFUNCTION("CONCATENATE(REGEXREPLACE(TO_TEXT( C342),""\."",""""),""_"",TO_TEXT(A342),D342)"),"20191208_342.jpg")</f>
        <v>20191208_342.jpg</v>
      </c>
    </row>
    <row r="343">
      <c r="A343" s="1">
        <v>343.0</v>
      </c>
      <c r="B343" s="2" t="s">
        <v>0</v>
      </c>
      <c r="C343" s="3">
        <v>43808.0</v>
      </c>
      <c r="D343" s="4" t="s">
        <v>1</v>
      </c>
      <c r="E343" s="2" t="str">
        <f>IFERROR(__xludf.DUMMYFUNCTION("CONCATENATE(B343,REGEXREPLACE(TO_TEXT( C343),""\."",""""),D343)"),"https://bhuvan-app3.nrsc.gov.in/isroeodatadownloadutility/nices_thumb/pblh/PBLH20191209.jpg")</f>
        <v>https://bhuvan-app3.nrsc.gov.in/isroeodatadownloadutility/nices_thumb/pblh/PBLH20191209.jpg</v>
      </c>
      <c r="F343" s="5" t="str">
        <f>IFERROR(__xludf.DUMMYFUNCTION("CONCATENATE(REGEXREPLACE(TO_TEXT( C343),""\."",""""),""_"",TO_TEXT(A343),D343)"),"20191209_343.jpg")</f>
        <v>20191209_343.jpg</v>
      </c>
    </row>
    <row r="344">
      <c r="A344" s="1">
        <v>344.0</v>
      </c>
      <c r="B344" s="2" t="s">
        <v>0</v>
      </c>
      <c r="C344" s="3">
        <v>43809.0</v>
      </c>
      <c r="D344" s="4" t="s">
        <v>1</v>
      </c>
      <c r="E344" s="2" t="str">
        <f>IFERROR(__xludf.DUMMYFUNCTION("CONCATENATE(B344,REGEXREPLACE(TO_TEXT( C344),""\."",""""),D344)"),"https://bhuvan-app3.nrsc.gov.in/isroeodatadownloadutility/nices_thumb/pblh/PBLH20191210.jpg")</f>
        <v>https://bhuvan-app3.nrsc.gov.in/isroeodatadownloadutility/nices_thumb/pblh/PBLH20191210.jpg</v>
      </c>
      <c r="F344" s="5" t="str">
        <f>IFERROR(__xludf.DUMMYFUNCTION("CONCATENATE(REGEXREPLACE(TO_TEXT( C344),""\."",""""),""_"",TO_TEXT(A344),D344)"),"20191210_344.jpg")</f>
        <v>20191210_344.jpg</v>
      </c>
    </row>
    <row r="345">
      <c r="A345" s="1">
        <v>345.0</v>
      </c>
      <c r="B345" s="2" t="s">
        <v>0</v>
      </c>
      <c r="C345" s="3">
        <v>43810.0</v>
      </c>
      <c r="D345" s="4" t="s">
        <v>1</v>
      </c>
      <c r="E345" s="2" t="str">
        <f>IFERROR(__xludf.DUMMYFUNCTION("CONCATENATE(B345,REGEXREPLACE(TO_TEXT( C345),""\."",""""),D345)"),"https://bhuvan-app3.nrsc.gov.in/isroeodatadownloadutility/nices_thumb/pblh/PBLH20191211.jpg")</f>
        <v>https://bhuvan-app3.nrsc.gov.in/isroeodatadownloadutility/nices_thumb/pblh/PBLH20191211.jpg</v>
      </c>
      <c r="F345" s="5" t="str">
        <f>IFERROR(__xludf.DUMMYFUNCTION("CONCATENATE(REGEXREPLACE(TO_TEXT( C345),""\."",""""),""_"",TO_TEXT(A345),D345)"),"20191211_345.jpg")</f>
        <v>20191211_345.jpg</v>
      </c>
    </row>
    <row r="346">
      <c r="A346" s="1">
        <v>346.0</v>
      </c>
      <c r="B346" s="2" t="s">
        <v>0</v>
      </c>
      <c r="C346" s="3">
        <v>43811.0</v>
      </c>
      <c r="D346" s="4" t="s">
        <v>1</v>
      </c>
      <c r="E346" s="2" t="str">
        <f>IFERROR(__xludf.DUMMYFUNCTION("CONCATENATE(B346,REGEXREPLACE(TO_TEXT( C346),""\."",""""),D346)"),"https://bhuvan-app3.nrsc.gov.in/isroeodatadownloadutility/nices_thumb/pblh/PBLH20191212.jpg")</f>
        <v>https://bhuvan-app3.nrsc.gov.in/isroeodatadownloadutility/nices_thumb/pblh/PBLH20191212.jpg</v>
      </c>
      <c r="F346" s="5" t="str">
        <f>IFERROR(__xludf.DUMMYFUNCTION("CONCATENATE(REGEXREPLACE(TO_TEXT( C346),""\."",""""),""_"",TO_TEXT(A346),D346)"),"20191212_346.jpg")</f>
        <v>20191212_346.jpg</v>
      </c>
    </row>
    <row r="347">
      <c r="A347" s="1">
        <v>347.0</v>
      </c>
      <c r="B347" s="2" t="s">
        <v>0</v>
      </c>
      <c r="C347" s="3">
        <v>43812.0</v>
      </c>
      <c r="D347" s="4" t="s">
        <v>1</v>
      </c>
      <c r="E347" s="2" t="str">
        <f>IFERROR(__xludf.DUMMYFUNCTION("CONCATENATE(B347,REGEXREPLACE(TO_TEXT( C347),""\."",""""),D347)"),"https://bhuvan-app3.nrsc.gov.in/isroeodatadownloadutility/nices_thumb/pblh/PBLH20191213.jpg")</f>
        <v>https://bhuvan-app3.nrsc.gov.in/isroeodatadownloadutility/nices_thumb/pblh/PBLH20191213.jpg</v>
      </c>
      <c r="F347" s="5" t="str">
        <f>IFERROR(__xludf.DUMMYFUNCTION("CONCATENATE(REGEXREPLACE(TO_TEXT( C347),""\."",""""),""_"",TO_TEXT(A347),D347)"),"20191213_347.jpg")</f>
        <v>20191213_347.jpg</v>
      </c>
    </row>
    <row r="348">
      <c r="A348" s="1">
        <v>348.0</v>
      </c>
      <c r="B348" s="2" t="s">
        <v>0</v>
      </c>
      <c r="C348" s="3">
        <v>43813.0</v>
      </c>
      <c r="D348" s="4" t="s">
        <v>1</v>
      </c>
      <c r="E348" s="2" t="str">
        <f>IFERROR(__xludf.DUMMYFUNCTION("CONCATENATE(B348,REGEXREPLACE(TO_TEXT( C348),""\."",""""),D348)"),"https://bhuvan-app3.nrsc.gov.in/isroeodatadownloadutility/nices_thumb/pblh/PBLH20191214.jpg")</f>
        <v>https://bhuvan-app3.nrsc.gov.in/isroeodatadownloadutility/nices_thumb/pblh/PBLH20191214.jpg</v>
      </c>
      <c r="F348" s="5" t="str">
        <f>IFERROR(__xludf.DUMMYFUNCTION("CONCATENATE(REGEXREPLACE(TO_TEXT( C348),""\."",""""),""_"",TO_TEXT(A348),D348)"),"20191214_348.jpg")</f>
        <v>20191214_348.jpg</v>
      </c>
    </row>
    <row r="349">
      <c r="A349" s="1">
        <v>349.0</v>
      </c>
      <c r="B349" s="2" t="s">
        <v>0</v>
      </c>
      <c r="C349" s="3">
        <v>43814.0</v>
      </c>
      <c r="D349" s="4" t="s">
        <v>1</v>
      </c>
      <c r="E349" s="2" t="str">
        <f>IFERROR(__xludf.DUMMYFUNCTION("CONCATENATE(B349,REGEXREPLACE(TO_TEXT( C349),""\."",""""),D349)"),"https://bhuvan-app3.nrsc.gov.in/isroeodatadownloadutility/nices_thumb/pblh/PBLH20191215.jpg")</f>
        <v>https://bhuvan-app3.nrsc.gov.in/isroeodatadownloadutility/nices_thumb/pblh/PBLH20191215.jpg</v>
      </c>
      <c r="F349" s="5" t="str">
        <f>IFERROR(__xludf.DUMMYFUNCTION("CONCATENATE(REGEXREPLACE(TO_TEXT( C349),""\."",""""),""_"",TO_TEXT(A349),D349)"),"20191215_349.jpg")</f>
        <v>20191215_349.jpg</v>
      </c>
    </row>
    <row r="350">
      <c r="A350" s="1">
        <v>350.0</v>
      </c>
      <c r="B350" s="2" t="s">
        <v>0</v>
      </c>
      <c r="C350" s="3">
        <v>43815.0</v>
      </c>
      <c r="D350" s="4" t="s">
        <v>1</v>
      </c>
      <c r="E350" s="2" t="str">
        <f>IFERROR(__xludf.DUMMYFUNCTION("CONCATENATE(B350,REGEXREPLACE(TO_TEXT( C350),""\."",""""),D350)"),"https://bhuvan-app3.nrsc.gov.in/isroeodatadownloadutility/nices_thumb/pblh/PBLH20191216.jpg")</f>
        <v>https://bhuvan-app3.nrsc.gov.in/isroeodatadownloadutility/nices_thumb/pblh/PBLH20191216.jpg</v>
      </c>
      <c r="F350" s="5" t="str">
        <f>IFERROR(__xludf.DUMMYFUNCTION("CONCATENATE(REGEXREPLACE(TO_TEXT( C350),""\."",""""),""_"",TO_TEXT(A350),D350)"),"20191216_350.jpg")</f>
        <v>20191216_350.jpg</v>
      </c>
    </row>
    <row r="351">
      <c r="A351" s="1">
        <v>351.0</v>
      </c>
      <c r="B351" s="2" t="s">
        <v>0</v>
      </c>
      <c r="C351" s="3">
        <v>43816.0</v>
      </c>
      <c r="D351" s="4" t="s">
        <v>1</v>
      </c>
      <c r="E351" s="2" t="str">
        <f>IFERROR(__xludf.DUMMYFUNCTION("CONCATENATE(B351,REGEXREPLACE(TO_TEXT( C351),""\."",""""),D351)"),"https://bhuvan-app3.nrsc.gov.in/isroeodatadownloadutility/nices_thumb/pblh/PBLH20191217.jpg")</f>
        <v>https://bhuvan-app3.nrsc.gov.in/isroeodatadownloadutility/nices_thumb/pblh/PBLH20191217.jpg</v>
      </c>
      <c r="F351" s="5" t="str">
        <f>IFERROR(__xludf.DUMMYFUNCTION("CONCATENATE(REGEXREPLACE(TO_TEXT( C351),""\."",""""),""_"",TO_TEXT(A351),D351)"),"20191217_351.jpg")</f>
        <v>20191217_351.jpg</v>
      </c>
    </row>
    <row r="352">
      <c r="A352" s="1">
        <v>352.0</v>
      </c>
      <c r="B352" s="2" t="s">
        <v>0</v>
      </c>
      <c r="C352" s="3">
        <v>43817.0</v>
      </c>
      <c r="D352" s="4" t="s">
        <v>1</v>
      </c>
      <c r="E352" s="2" t="str">
        <f>IFERROR(__xludf.DUMMYFUNCTION("CONCATENATE(B352,REGEXREPLACE(TO_TEXT( C352),""\."",""""),D352)"),"https://bhuvan-app3.nrsc.gov.in/isroeodatadownloadutility/nices_thumb/pblh/PBLH20191218.jpg")</f>
        <v>https://bhuvan-app3.nrsc.gov.in/isroeodatadownloadutility/nices_thumb/pblh/PBLH20191218.jpg</v>
      </c>
      <c r="F352" s="5" t="str">
        <f>IFERROR(__xludf.DUMMYFUNCTION("CONCATENATE(REGEXREPLACE(TO_TEXT( C352),""\."",""""),""_"",TO_TEXT(A352),D352)"),"20191218_352.jpg")</f>
        <v>20191218_352.jpg</v>
      </c>
    </row>
    <row r="353">
      <c r="A353" s="1">
        <v>353.0</v>
      </c>
      <c r="B353" s="2" t="s">
        <v>0</v>
      </c>
      <c r="C353" s="3">
        <v>43818.0</v>
      </c>
      <c r="D353" s="4" t="s">
        <v>1</v>
      </c>
      <c r="E353" s="2" t="str">
        <f>IFERROR(__xludf.DUMMYFUNCTION("CONCATENATE(B353,REGEXREPLACE(TO_TEXT( C353),""\."",""""),D353)"),"https://bhuvan-app3.nrsc.gov.in/isroeodatadownloadutility/nices_thumb/pblh/PBLH20191219.jpg")</f>
        <v>https://bhuvan-app3.nrsc.gov.in/isroeodatadownloadutility/nices_thumb/pblh/PBLH20191219.jpg</v>
      </c>
      <c r="F353" s="5" t="str">
        <f>IFERROR(__xludf.DUMMYFUNCTION("CONCATENATE(REGEXREPLACE(TO_TEXT( C353),""\."",""""),""_"",TO_TEXT(A353),D353)"),"20191219_353.jpg")</f>
        <v>20191219_353.jpg</v>
      </c>
    </row>
    <row r="354">
      <c r="A354" s="1">
        <v>354.0</v>
      </c>
      <c r="B354" s="2" t="s">
        <v>0</v>
      </c>
      <c r="C354" s="3">
        <v>43819.0</v>
      </c>
      <c r="D354" s="4" t="s">
        <v>1</v>
      </c>
      <c r="E354" s="2" t="str">
        <f>IFERROR(__xludf.DUMMYFUNCTION("CONCATENATE(B354,REGEXREPLACE(TO_TEXT( C354),""\."",""""),D354)"),"https://bhuvan-app3.nrsc.gov.in/isroeodatadownloadutility/nices_thumb/pblh/PBLH20191220.jpg")</f>
        <v>https://bhuvan-app3.nrsc.gov.in/isroeodatadownloadutility/nices_thumb/pblh/PBLH20191220.jpg</v>
      </c>
      <c r="F354" s="5" t="str">
        <f>IFERROR(__xludf.DUMMYFUNCTION("CONCATENATE(REGEXREPLACE(TO_TEXT( C354),""\."",""""),""_"",TO_TEXT(A354),D354)"),"20191220_354.jpg")</f>
        <v>20191220_354.jpg</v>
      </c>
    </row>
    <row r="355">
      <c r="A355" s="1">
        <v>355.0</v>
      </c>
      <c r="B355" s="2" t="s">
        <v>0</v>
      </c>
      <c r="C355" s="3">
        <v>43820.0</v>
      </c>
      <c r="D355" s="4" t="s">
        <v>1</v>
      </c>
      <c r="E355" s="2" t="str">
        <f>IFERROR(__xludf.DUMMYFUNCTION("CONCATENATE(B355,REGEXREPLACE(TO_TEXT( C355),""\."",""""),D355)"),"https://bhuvan-app3.nrsc.gov.in/isroeodatadownloadutility/nices_thumb/pblh/PBLH20191221.jpg")</f>
        <v>https://bhuvan-app3.nrsc.gov.in/isroeodatadownloadutility/nices_thumb/pblh/PBLH20191221.jpg</v>
      </c>
      <c r="F355" s="5" t="str">
        <f>IFERROR(__xludf.DUMMYFUNCTION("CONCATENATE(REGEXREPLACE(TO_TEXT( C355),""\."",""""),""_"",TO_TEXT(A355),D355)"),"20191221_355.jpg")</f>
        <v>20191221_355.jpg</v>
      </c>
    </row>
    <row r="356">
      <c r="A356" s="1">
        <v>356.0</v>
      </c>
      <c r="B356" s="2" t="s">
        <v>0</v>
      </c>
      <c r="C356" s="3">
        <v>43821.0</v>
      </c>
      <c r="D356" s="4" t="s">
        <v>1</v>
      </c>
      <c r="E356" s="2" t="str">
        <f>IFERROR(__xludf.DUMMYFUNCTION("CONCATENATE(B356,REGEXREPLACE(TO_TEXT( C356),""\."",""""),D356)"),"https://bhuvan-app3.nrsc.gov.in/isroeodatadownloadutility/nices_thumb/pblh/PBLH20191222.jpg")</f>
        <v>https://bhuvan-app3.nrsc.gov.in/isroeodatadownloadutility/nices_thumb/pblh/PBLH20191222.jpg</v>
      </c>
      <c r="F356" s="5" t="str">
        <f>IFERROR(__xludf.DUMMYFUNCTION("CONCATENATE(REGEXREPLACE(TO_TEXT( C356),""\."",""""),""_"",TO_TEXT(A356),D356)"),"20191222_356.jpg")</f>
        <v>20191222_356.jpg</v>
      </c>
    </row>
    <row r="357">
      <c r="A357" s="1">
        <v>357.0</v>
      </c>
      <c r="B357" s="2" t="s">
        <v>0</v>
      </c>
      <c r="C357" s="3">
        <v>43822.0</v>
      </c>
      <c r="D357" s="4" t="s">
        <v>1</v>
      </c>
      <c r="E357" s="2" t="str">
        <f>IFERROR(__xludf.DUMMYFUNCTION("CONCATENATE(B357,REGEXREPLACE(TO_TEXT( C357),""\."",""""),D357)"),"https://bhuvan-app3.nrsc.gov.in/isroeodatadownloadutility/nices_thumb/pblh/PBLH20191223.jpg")</f>
        <v>https://bhuvan-app3.nrsc.gov.in/isroeodatadownloadutility/nices_thumb/pblh/PBLH20191223.jpg</v>
      </c>
      <c r="F357" s="5" t="str">
        <f>IFERROR(__xludf.DUMMYFUNCTION("CONCATENATE(REGEXREPLACE(TO_TEXT( C357),""\."",""""),""_"",TO_TEXT(A357),D357)"),"20191223_357.jpg")</f>
        <v>20191223_357.jpg</v>
      </c>
    </row>
    <row r="358">
      <c r="A358" s="1">
        <v>358.0</v>
      </c>
      <c r="B358" s="2" t="s">
        <v>0</v>
      </c>
      <c r="C358" s="3">
        <v>43823.0</v>
      </c>
      <c r="D358" s="4" t="s">
        <v>1</v>
      </c>
      <c r="E358" s="2" t="str">
        <f>IFERROR(__xludf.DUMMYFUNCTION("CONCATENATE(B358,REGEXREPLACE(TO_TEXT( C358),""\."",""""),D358)"),"https://bhuvan-app3.nrsc.gov.in/isroeodatadownloadutility/nices_thumb/pblh/PBLH20191224.jpg")</f>
        <v>https://bhuvan-app3.nrsc.gov.in/isroeodatadownloadutility/nices_thumb/pblh/PBLH20191224.jpg</v>
      </c>
      <c r="F358" s="5" t="str">
        <f>IFERROR(__xludf.DUMMYFUNCTION("CONCATENATE(REGEXREPLACE(TO_TEXT( C358),""\."",""""),""_"",TO_TEXT(A358),D358)"),"20191224_358.jpg")</f>
        <v>20191224_358.jpg</v>
      </c>
    </row>
    <row r="359">
      <c r="A359" s="1">
        <v>359.0</v>
      </c>
      <c r="B359" s="2" t="s">
        <v>0</v>
      </c>
      <c r="C359" s="3">
        <v>43824.0</v>
      </c>
      <c r="D359" s="4" t="s">
        <v>1</v>
      </c>
      <c r="E359" s="2" t="str">
        <f>IFERROR(__xludf.DUMMYFUNCTION("CONCATENATE(B359,REGEXREPLACE(TO_TEXT( C359),""\."",""""),D359)"),"https://bhuvan-app3.nrsc.gov.in/isroeodatadownloadutility/nices_thumb/pblh/PBLH20191225.jpg")</f>
        <v>https://bhuvan-app3.nrsc.gov.in/isroeodatadownloadutility/nices_thumb/pblh/PBLH20191225.jpg</v>
      </c>
      <c r="F359" s="5" t="str">
        <f>IFERROR(__xludf.DUMMYFUNCTION("CONCATENATE(REGEXREPLACE(TO_TEXT( C359),""\."",""""),""_"",TO_TEXT(A359),D359)"),"20191225_359.jpg")</f>
        <v>20191225_359.jpg</v>
      </c>
    </row>
    <row r="360">
      <c r="A360" s="1">
        <v>360.0</v>
      </c>
      <c r="B360" s="2" t="s">
        <v>0</v>
      </c>
      <c r="C360" s="3">
        <v>43825.0</v>
      </c>
      <c r="D360" s="4" t="s">
        <v>1</v>
      </c>
      <c r="E360" s="2" t="str">
        <f>IFERROR(__xludf.DUMMYFUNCTION("CONCATENATE(B360,REGEXREPLACE(TO_TEXT( C360),""\."",""""),D360)"),"https://bhuvan-app3.nrsc.gov.in/isroeodatadownloadutility/nices_thumb/pblh/PBLH20191226.jpg")</f>
        <v>https://bhuvan-app3.nrsc.gov.in/isroeodatadownloadutility/nices_thumb/pblh/PBLH20191226.jpg</v>
      </c>
      <c r="F360" s="5" t="str">
        <f>IFERROR(__xludf.DUMMYFUNCTION("CONCATENATE(REGEXREPLACE(TO_TEXT( C360),""\."",""""),""_"",TO_TEXT(A360),D360)"),"20191226_360.jpg")</f>
        <v>20191226_360.jpg</v>
      </c>
    </row>
    <row r="361">
      <c r="A361" s="1">
        <v>361.0</v>
      </c>
      <c r="B361" s="2" t="s">
        <v>0</v>
      </c>
      <c r="C361" s="3">
        <v>43826.0</v>
      </c>
      <c r="D361" s="4" t="s">
        <v>1</v>
      </c>
      <c r="E361" s="2" t="str">
        <f>IFERROR(__xludf.DUMMYFUNCTION("CONCATENATE(B361,REGEXREPLACE(TO_TEXT( C361),""\."",""""),D361)"),"https://bhuvan-app3.nrsc.gov.in/isroeodatadownloadutility/nices_thumb/pblh/PBLH20191227.jpg")</f>
        <v>https://bhuvan-app3.nrsc.gov.in/isroeodatadownloadutility/nices_thumb/pblh/PBLH20191227.jpg</v>
      </c>
      <c r="F361" s="5" t="str">
        <f>IFERROR(__xludf.DUMMYFUNCTION("CONCATENATE(REGEXREPLACE(TO_TEXT( C361),""\."",""""),""_"",TO_TEXT(A361),D361)"),"20191227_361.jpg")</f>
        <v>20191227_361.jpg</v>
      </c>
    </row>
    <row r="362">
      <c r="A362" s="1">
        <v>362.0</v>
      </c>
      <c r="B362" s="2" t="s">
        <v>0</v>
      </c>
      <c r="C362" s="3">
        <v>43827.0</v>
      </c>
      <c r="D362" s="4" t="s">
        <v>1</v>
      </c>
      <c r="E362" s="2" t="str">
        <f>IFERROR(__xludf.DUMMYFUNCTION("CONCATENATE(B362,REGEXREPLACE(TO_TEXT( C362),""\."",""""),D362)"),"https://bhuvan-app3.nrsc.gov.in/isroeodatadownloadutility/nices_thumb/pblh/PBLH20191228.jpg")</f>
        <v>https://bhuvan-app3.nrsc.gov.in/isroeodatadownloadutility/nices_thumb/pblh/PBLH20191228.jpg</v>
      </c>
      <c r="F362" s="5" t="str">
        <f>IFERROR(__xludf.DUMMYFUNCTION("CONCATENATE(REGEXREPLACE(TO_TEXT( C362),""\."",""""),""_"",TO_TEXT(A362),D362)"),"20191228_362.jpg")</f>
        <v>20191228_362.jpg</v>
      </c>
    </row>
    <row r="363">
      <c r="A363" s="1">
        <v>363.0</v>
      </c>
      <c r="B363" s="2" t="s">
        <v>0</v>
      </c>
      <c r="C363" s="3">
        <v>43828.0</v>
      </c>
      <c r="D363" s="4" t="s">
        <v>1</v>
      </c>
      <c r="E363" s="2" t="str">
        <f>IFERROR(__xludf.DUMMYFUNCTION("CONCATENATE(B363,REGEXREPLACE(TO_TEXT( C363),""\."",""""),D363)"),"https://bhuvan-app3.nrsc.gov.in/isroeodatadownloadutility/nices_thumb/pblh/PBLH20191229.jpg")</f>
        <v>https://bhuvan-app3.nrsc.gov.in/isroeodatadownloadutility/nices_thumb/pblh/PBLH20191229.jpg</v>
      </c>
      <c r="F363" s="5" t="str">
        <f>IFERROR(__xludf.DUMMYFUNCTION("CONCATENATE(REGEXREPLACE(TO_TEXT( C363),""\."",""""),""_"",TO_TEXT(A363),D363)"),"20191229_363.jpg")</f>
        <v>20191229_363.jpg</v>
      </c>
    </row>
    <row r="364">
      <c r="A364" s="1">
        <v>364.0</v>
      </c>
      <c r="B364" s="2" t="s">
        <v>0</v>
      </c>
      <c r="C364" s="3">
        <v>43829.0</v>
      </c>
      <c r="D364" s="4" t="s">
        <v>1</v>
      </c>
      <c r="E364" s="2" t="str">
        <f>IFERROR(__xludf.DUMMYFUNCTION("CONCATENATE(B364,REGEXREPLACE(TO_TEXT( C364),""\."",""""),D364)"),"https://bhuvan-app3.nrsc.gov.in/isroeodatadownloadutility/nices_thumb/pblh/PBLH20191230.jpg")</f>
        <v>https://bhuvan-app3.nrsc.gov.in/isroeodatadownloadutility/nices_thumb/pblh/PBLH20191230.jpg</v>
      </c>
      <c r="F364" s="5" t="str">
        <f>IFERROR(__xludf.DUMMYFUNCTION("CONCATENATE(REGEXREPLACE(TO_TEXT( C364),""\."",""""),""_"",TO_TEXT(A364),D364)"),"20191230_364.jpg")</f>
        <v>20191230_364.jpg</v>
      </c>
    </row>
    <row r="365">
      <c r="A365" s="1">
        <v>365.0</v>
      </c>
      <c r="B365" s="2" t="s">
        <v>0</v>
      </c>
      <c r="C365" s="3">
        <v>43830.0</v>
      </c>
      <c r="D365" s="4" t="s">
        <v>1</v>
      </c>
      <c r="E365" s="2" t="str">
        <f>IFERROR(__xludf.DUMMYFUNCTION("CONCATENATE(B365,REGEXREPLACE(TO_TEXT( C365),""\."",""""),D365)"),"https://bhuvan-app3.nrsc.gov.in/isroeodatadownloadutility/nices_thumb/pblh/PBLH20191231.jpg")</f>
        <v>https://bhuvan-app3.nrsc.gov.in/isroeodatadownloadutility/nices_thumb/pblh/PBLH20191231.jpg</v>
      </c>
      <c r="F365" s="5" t="str">
        <f>IFERROR(__xludf.DUMMYFUNCTION("CONCATENATE(REGEXREPLACE(TO_TEXT( C365),""\."",""""),""_"",TO_TEXT(A365),D365)"),"20191231_365.jpg")</f>
        <v>20191231_365.jpg</v>
      </c>
    </row>
    <row r="366">
      <c r="A366" s="2"/>
      <c r="B366" s="2"/>
      <c r="C366" s="3"/>
      <c r="D366" s="4"/>
      <c r="E366" s="2"/>
    </row>
    <row r="367">
      <c r="A367" s="2"/>
      <c r="B367" s="2"/>
      <c r="C367" s="3"/>
      <c r="D367" s="4"/>
      <c r="E367" s="2"/>
    </row>
    <row r="368">
      <c r="A368" s="2"/>
      <c r="B368" s="2"/>
      <c r="C368" s="3"/>
      <c r="D368" s="4"/>
      <c r="E368" s="2"/>
    </row>
    <row r="369">
      <c r="A369" s="2"/>
      <c r="B369" s="2"/>
      <c r="C369" s="3"/>
      <c r="D369" s="4"/>
      <c r="E369" s="2"/>
    </row>
    <row r="370">
      <c r="A370" s="2"/>
      <c r="B370" s="2"/>
      <c r="C370" s="3"/>
      <c r="D370" s="4"/>
      <c r="E370" s="2"/>
    </row>
    <row r="371">
      <c r="A371" s="2"/>
      <c r="B371" s="2"/>
      <c r="C371" s="3"/>
      <c r="D371" s="4"/>
      <c r="E371" s="2"/>
    </row>
    <row r="372">
      <c r="A372" s="2"/>
      <c r="B372" s="2"/>
      <c r="C372" s="3"/>
      <c r="D372" s="4"/>
      <c r="E372" s="2"/>
    </row>
    <row r="373">
      <c r="A373" s="2"/>
      <c r="B373" s="2"/>
      <c r="C373" s="3"/>
      <c r="D373" s="4"/>
      <c r="E373" s="2"/>
    </row>
    <row r="374">
      <c r="A374" s="2"/>
      <c r="B374" s="2"/>
      <c r="C374" s="3"/>
      <c r="D374" s="4"/>
      <c r="E374" s="2"/>
    </row>
    <row r="375">
      <c r="A375" s="2"/>
      <c r="B375" s="2"/>
      <c r="C375" s="3"/>
      <c r="D375" s="4"/>
      <c r="E375" s="2"/>
    </row>
    <row r="376">
      <c r="A376" s="2"/>
      <c r="B376" s="2"/>
      <c r="C376" s="3"/>
      <c r="D376" s="4"/>
      <c r="E376" s="2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</hyperlinks>
  <drawing r:id="rId36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1.75"/>
    <col customWidth="1" min="5" max="5" width="72.63"/>
  </cols>
  <sheetData>
    <row r="1">
      <c r="A1" s="1">
        <v>1.0</v>
      </c>
      <c r="B1" s="2" t="s">
        <v>0</v>
      </c>
      <c r="C1" s="3">
        <v>43101.0</v>
      </c>
      <c r="D1" s="4" t="s">
        <v>1</v>
      </c>
      <c r="E1" s="2" t="str">
        <f>IFERROR(__xludf.DUMMYFUNCTION("CONCATENATE(B1,REGEXREPLACE(TO_TEXT( C1),""\."",""""),D1)"),"https://bhuvan-app3.nrsc.gov.in/isroeodatadownloadutility/nices_thumb/pblh/PBLH20180101.jpg")</f>
        <v>https://bhuvan-app3.nrsc.gov.in/isroeodatadownloadutility/nices_thumb/pblh/PBLH20180101.jpg</v>
      </c>
      <c r="F1" s="5" t="str">
        <f>IFERROR(__xludf.DUMMYFUNCTION("CONCATENATE(REGEXREPLACE(TO_TEXT( C1),""\."",""""),""_"",TO_TEXT(A1),D1)"),"20180101_001.jpg")</f>
        <v>20180101_001.jpg</v>
      </c>
    </row>
    <row r="2">
      <c r="A2" s="1">
        <v>2.0</v>
      </c>
      <c r="B2" s="2" t="s">
        <v>0</v>
      </c>
      <c r="C2" s="3">
        <v>43102.0</v>
      </c>
      <c r="D2" s="4" t="s">
        <v>1</v>
      </c>
      <c r="E2" s="2" t="str">
        <f>IFERROR(__xludf.DUMMYFUNCTION("CONCATENATE(B2,REGEXREPLACE(TO_TEXT( C2),""\."",""""),D2)"),"https://bhuvan-app3.nrsc.gov.in/isroeodatadownloadutility/nices_thumb/pblh/PBLH20180102.jpg")</f>
        <v>https://bhuvan-app3.nrsc.gov.in/isroeodatadownloadutility/nices_thumb/pblh/PBLH20180102.jpg</v>
      </c>
      <c r="F2" s="5" t="str">
        <f>IFERROR(__xludf.DUMMYFUNCTION("CONCATENATE(REGEXREPLACE(TO_TEXT( C2),""\."",""""),""_"",TO_TEXT(A2),D2)"),"20180102_002.jpg")</f>
        <v>20180102_002.jpg</v>
      </c>
    </row>
    <row r="3">
      <c r="A3" s="1">
        <v>3.0</v>
      </c>
      <c r="B3" s="2" t="s">
        <v>0</v>
      </c>
      <c r="C3" s="3">
        <v>43103.0</v>
      </c>
      <c r="D3" s="4" t="s">
        <v>1</v>
      </c>
      <c r="E3" s="2" t="str">
        <f>IFERROR(__xludf.DUMMYFUNCTION("CONCATENATE(B3,REGEXREPLACE(TO_TEXT( C3),""\."",""""),D3)"),"https://bhuvan-app3.nrsc.gov.in/isroeodatadownloadutility/nices_thumb/pblh/PBLH20180103.jpg")</f>
        <v>https://bhuvan-app3.nrsc.gov.in/isroeodatadownloadutility/nices_thumb/pblh/PBLH20180103.jpg</v>
      </c>
      <c r="F3" s="5" t="str">
        <f>IFERROR(__xludf.DUMMYFUNCTION("CONCATENATE(REGEXREPLACE(TO_TEXT( C3),""\."",""""),""_"",TO_TEXT(A3),D3)"),"20180103_003.jpg")</f>
        <v>20180103_003.jpg</v>
      </c>
    </row>
    <row r="4">
      <c r="A4" s="1">
        <v>4.0</v>
      </c>
      <c r="B4" s="2" t="s">
        <v>0</v>
      </c>
      <c r="C4" s="3">
        <v>43104.0</v>
      </c>
      <c r="D4" s="4" t="s">
        <v>1</v>
      </c>
      <c r="E4" s="2" t="str">
        <f>IFERROR(__xludf.DUMMYFUNCTION("CONCATENATE(B4,REGEXREPLACE(TO_TEXT( C4),""\."",""""),D4)"),"https://bhuvan-app3.nrsc.gov.in/isroeodatadownloadutility/nices_thumb/pblh/PBLH20180104.jpg")</f>
        <v>https://bhuvan-app3.nrsc.gov.in/isroeodatadownloadutility/nices_thumb/pblh/PBLH20180104.jpg</v>
      </c>
      <c r="F4" s="5" t="str">
        <f>IFERROR(__xludf.DUMMYFUNCTION("CONCATENATE(REGEXREPLACE(TO_TEXT( C4),""\."",""""),""_"",TO_TEXT(A4),D4)"),"20180104_004.jpg")</f>
        <v>20180104_004.jpg</v>
      </c>
    </row>
    <row r="5">
      <c r="A5" s="1">
        <v>5.0</v>
      </c>
      <c r="B5" s="2" t="s">
        <v>0</v>
      </c>
      <c r="C5" s="3">
        <v>43105.0</v>
      </c>
      <c r="D5" s="4" t="s">
        <v>1</v>
      </c>
      <c r="E5" s="2" t="str">
        <f>IFERROR(__xludf.DUMMYFUNCTION("CONCATENATE(B5,REGEXREPLACE(TO_TEXT( C5),""\."",""""),D5)"),"https://bhuvan-app3.nrsc.gov.in/isroeodatadownloadutility/nices_thumb/pblh/PBLH20180105.jpg")</f>
        <v>https://bhuvan-app3.nrsc.gov.in/isroeodatadownloadutility/nices_thumb/pblh/PBLH20180105.jpg</v>
      </c>
      <c r="F5" s="5" t="str">
        <f>IFERROR(__xludf.DUMMYFUNCTION("CONCATENATE(REGEXREPLACE(TO_TEXT( C5),""\."",""""),""_"",TO_TEXT(A5),D5)"),"20180105_005.jpg")</f>
        <v>20180105_005.jpg</v>
      </c>
    </row>
    <row r="6">
      <c r="A6" s="1">
        <v>6.0</v>
      </c>
      <c r="B6" s="2" t="s">
        <v>0</v>
      </c>
      <c r="C6" s="3">
        <v>43106.0</v>
      </c>
      <c r="D6" s="4" t="s">
        <v>1</v>
      </c>
      <c r="E6" s="2" t="str">
        <f>IFERROR(__xludf.DUMMYFUNCTION("CONCATENATE(B6,REGEXREPLACE(TO_TEXT( C6),""\."",""""),D6)"),"https://bhuvan-app3.nrsc.gov.in/isroeodatadownloadutility/nices_thumb/pblh/PBLH20180106.jpg")</f>
        <v>https://bhuvan-app3.nrsc.gov.in/isroeodatadownloadutility/nices_thumb/pblh/PBLH20180106.jpg</v>
      </c>
      <c r="F6" s="5" t="str">
        <f>IFERROR(__xludf.DUMMYFUNCTION("CONCATENATE(REGEXREPLACE(TO_TEXT( C6),""\."",""""),""_"",TO_TEXT(A6),D6)"),"20180106_006.jpg")</f>
        <v>20180106_006.jpg</v>
      </c>
    </row>
    <row r="7">
      <c r="A7" s="1">
        <v>7.0</v>
      </c>
      <c r="B7" s="2" t="s">
        <v>0</v>
      </c>
      <c r="C7" s="3">
        <v>43107.0</v>
      </c>
      <c r="D7" s="4" t="s">
        <v>1</v>
      </c>
      <c r="E7" s="2" t="str">
        <f>IFERROR(__xludf.DUMMYFUNCTION("CONCATENATE(B7,REGEXREPLACE(TO_TEXT( C7),""\."",""""),D7)"),"https://bhuvan-app3.nrsc.gov.in/isroeodatadownloadutility/nices_thumb/pblh/PBLH20180107.jpg")</f>
        <v>https://bhuvan-app3.nrsc.gov.in/isroeodatadownloadutility/nices_thumb/pblh/PBLH20180107.jpg</v>
      </c>
      <c r="F7" s="5" t="str">
        <f>IFERROR(__xludf.DUMMYFUNCTION("CONCATENATE(REGEXREPLACE(TO_TEXT( C7),""\."",""""),""_"",TO_TEXT(A7),D7)"),"20180107_007.jpg")</f>
        <v>20180107_007.jpg</v>
      </c>
    </row>
    <row r="8">
      <c r="A8" s="1">
        <v>8.0</v>
      </c>
      <c r="B8" s="2" t="s">
        <v>0</v>
      </c>
      <c r="C8" s="3">
        <v>43108.0</v>
      </c>
      <c r="D8" s="4" t="s">
        <v>1</v>
      </c>
      <c r="E8" s="2" t="str">
        <f>IFERROR(__xludf.DUMMYFUNCTION("CONCATENATE(B8,REGEXREPLACE(TO_TEXT( C8),""\."",""""),D8)"),"https://bhuvan-app3.nrsc.gov.in/isroeodatadownloadutility/nices_thumb/pblh/PBLH20180108.jpg")</f>
        <v>https://bhuvan-app3.nrsc.gov.in/isroeodatadownloadutility/nices_thumb/pblh/PBLH20180108.jpg</v>
      </c>
      <c r="F8" s="5" t="str">
        <f>IFERROR(__xludf.DUMMYFUNCTION("CONCATENATE(REGEXREPLACE(TO_TEXT( C8),""\."",""""),""_"",TO_TEXT(A8),D8)"),"20180108_008.jpg")</f>
        <v>20180108_008.jpg</v>
      </c>
    </row>
    <row r="9">
      <c r="A9" s="1">
        <v>9.0</v>
      </c>
      <c r="B9" s="2" t="s">
        <v>0</v>
      </c>
      <c r="C9" s="3">
        <v>43109.0</v>
      </c>
      <c r="D9" s="4" t="s">
        <v>1</v>
      </c>
      <c r="E9" s="2" t="str">
        <f>IFERROR(__xludf.DUMMYFUNCTION("CONCATENATE(B9,REGEXREPLACE(TO_TEXT( C9),""\."",""""),D9)"),"https://bhuvan-app3.nrsc.gov.in/isroeodatadownloadutility/nices_thumb/pblh/PBLH20180109.jpg")</f>
        <v>https://bhuvan-app3.nrsc.gov.in/isroeodatadownloadutility/nices_thumb/pblh/PBLH20180109.jpg</v>
      </c>
      <c r="F9" s="5" t="str">
        <f>IFERROR(__xludf.DUMMYFUNCTION("CONCATENATE(REGEXREPLACE(TO_TEXT( C9),""\."",""""),""_"",TO_TEXT(A9),D9)"),"20180109_009.jpg")</f>
        <v>20180109_009.jpg</v>
      </c>
    </row>
    <row r="10">
      <c r="A10" s="1">
        <v>10.0</v>
      </c>
      <c r="B10" s="2" t="s">
        <v>0</v>
      </c>
      <c r="C10" s="3">
        <v>43110.0</v>
      </c>
      <c r="D10" s="4" t="s">
        <v>1</v>
      </c>
      <c r="E10" s="2" t="str">
        <f>IFERROR(__xludf.DUMMYFUNCTION("CONCATENATE(B10,REGEXREPLACE(TO_TEXT( C10),""\."",""""),D10)"),"https://bhuvan-app3.nrsc.gov.in/isroeodatadownloadutility/nices_thumb/pblh/PBLH20180110.jpg")</f>
        <v>https://bhuvan-app3.nrsc.gov.in/isroeodatadownloadutility/nices_thumb/pblh/PBLH20180110.jpg</v>
      </c>
      <c r="F10" s="5" t="str">
        <f>IFERROR(__xludf.DUMMYFUNCTION("CONCATENATE(REGEXREPLACE(TO_TEXT( C10),""\."",""""),""_"",TO_TEXT(A10),D10)"),"20180110_010.jpg")</f>
        <v>20180110_010.jpg</v>
      </c>
    </row>
    <row r="11">
      <c r="A11" s="1">
        <v>11.0</v>
      </c>
      <c r="B11" s="2" t="s">
        <v>0</v>
      </c>
      <c r="C11" s="3">
        <v>43111.0</v>
      </c>
      <c r="D11" s="4" t="s">
        <v>1</v>
      </c>
      <c r="E11" s="2" t="str">
        <f>IFERROR(__xludf.DUMMYFUNCTION("CONCATENATE(B11,REGEXREPLACE(TO_TEXT( C11),""\."",""""),D11)"),"https://bhuvan-app3.nrsc.gov.in/isroeodatadownloadutility/nices_thumb/pblh/PBLH20180111.jpg")</f>
        <v>https://bhuvan-app3.nrsc.gov.in/isroeodatadownloadutility/nices_thumb/pblh/PBLH20180111.jpg</v>
      </c>
      <c r="F11" s="5" t="str">
        <f>IFERROR(__xludf.DUMMYFUNCTION("CONCATENATE(REGEXREPLACE(TO_TEXT( C11),""\."",""""),""_"",TO_TEXT(A11),D11)"),"20180111_011.jpg")</f>
        <v>20180111_011.jpg</v>
      </c>
    </row>
    <row r="12">
      <c r="A12" s="1">
        <v>12.0</v>
      </c>
      <c r="B12" s="2" t="s">
        <v>0</v>
      </c>
      <c r="C12" s="3">
        <v>43112.0</v>
      </c>
      <c r="D12" s="4" t="s">
        <v>1</v>
      </c>
      <c r="E12" s="2" t="str">
        <f>IFERROR(__xludf.DUMMYFUNCTION("CONCATENATE(B12,REGEXREPLACE(TO_TEXT( C12),""\."",""""),D12)"),"https://bhuvan-app3.nrsc.gov.in/isroeodatadownloadutility/nices_thumb/pblh/PBLH20180112.jpg")</f>
        <v>https://bhuvan-app3.nrsc.gov.in/isroeodatadownloadutility/nices_thumb/pblh/PBLH20180112.jpg</v>
      </c>
      <c r="F12" s="5" t="str">
        <f>IFERROR(__xludf.DUMMYFUNCTION("CONCATENATE(REGEXREPLACE(TO_TEXT( C12),""\."",""""),""_"",TO_TEXT(A12),D12)"),"20180112_012.jpg")</f>
        <v>20180112_012.jpg</v>
      </c>
    </row>
    <row r="13">
      <c r="A13" s="1">
        <v>13.0</v>
      </c>
      <c r="B13" s="2" t="s">
        <v>0</v>
      </c>
      <c r="C13" s="3">
        <v>43113.0</v>
      </c>
      <c r="D13" s="4" t="s">
        <v>1</v>
      </c>
      <c r="E13" s="2" t="str">
        <f>IFERROR(__xludf.DUMMYFUNCTION("CONCATENATE(B13,REGEXREPLACE(TO_TEXT( C13),""\."",""""),D13)"),"https://bhuvan-app3.nrsc.gov.in/isroeodatadownloadutility/nices_thumb/pblh/PBLH20180113.jpg")</f>
        <v>https://bhuvan-app3.nrsc.gov.in/isroeodatadownloadutility/nices_thumb/pblh/PBLH20180113.jpg</v>
      </c>
      <c r="F13" s="5" t="str">
        <f>IFERROR(__xludf.DUMMYFUNCTION("CONCATENATE(REGEXREPLACE(TO_TEXT( C13),""\."",""""),""_"",TO_TEXT(A13),D13)"),"20180113_013.jpg")</f>
        <v>20180113_013.jpg</v>
      </c>
    </row>
    <row r="14">
      <c r="A14" s="1">
        <v>14.0</v>
      </c>
      <c r="B14" s="2" t="s">
        <v>0</v>
      </c>
      <c r="C14" s="3">
        <v>43114.0</v>
      </c>
      <c r="D14" s="4" t="s">
        <v>1</v>
      </c>
      <c r="E14" s="2" t="str">
        <f>IFERROR(__xludf.DUMMYFUNCTION("CONCATENATE(B14,REGEXREPLACE(TO_TEXT( C14),""\."",""""),D14)"),"https://bhuvan-app3.nrsc.gov.in/isroeodatadownloadutility/nices_thumb/pblh/PBLH20180114.jpg")</f>
        <v>https://bhuvan-app3.nrsc.gov.in/isroeodatadownloadutility/nices_thumb/pblh/PBLH20180114.jpg</v>
      </c>
      <c r="F14" s="5" t="str">
        <f>IFERROR(__xludf.DUMMYFUNCTION("CONCATENATE(REGEXREPLACE(TO_TEXT( C14),""\."",""""),""_"",TO_TEXT(A14),D14)"),"20180114_014.jpg")</f>
        <v>20180114_014.jpg</v>
      </c>
    </row>
    <row r="15">
      <c r="A15" s="1">
        <v>15.0</v>
      </c>
      <c r="B15" s="2" t="s">
        <v>0</v>
      </c>
      <c r="C15" s="3">
        <v>43115.0</v>
      </c>
      <c r="D15" s="4" t="s">
        <v>1</v>
      </c>
      <c r="E15" s="2" t="str">
        <f>IFERROR(__xludf.DUMMYFUNCTION("CONCATENATE(B15,REGEXREPLACE(TO_TEXT( C15),""\."",""""),D15)"),"https://bhuvan-app3.nrsc.gov.in/isroeodatadownloadutility/nices_thumb/pblh/PBLH20180115.jpg")</f>
        <v>https://bhuvan-app3.nrsc.gov.in/isroeodatadownloadutility/nices_thumb/pblh/PBLH20180115.jpg</v>
      </c>
      <c r="F15" s="5" t="str">
        <f>IFERROR(__xludf.DUMMYFUNCTION("CONCATENATE(REGEXREPLACE(TO_TEXT( C15),""\."",""""),""_"",TO_TEXT(A15),D15)"),"20180115_015.jpg")</f>
        <v>20180115_015.jpg</v>
      </c>
    </row>
    <row r="16">
      <c r="A16" s="1">
        <v>16.0</v>
      </c>
      <c r="B16" s="2" t="s">
        <v>0</v>
      </c>
      <c r="C16" s="3">
        <v>43116.0</v>
      </c>
      <c r="D16" s="4" t="s">
        <v>1</v>
      </c>
      <c r="E16" s="2" t="str">
        <f>IFERROR(__xludf.DUMMYFUNCTION("CONCATENATE(B16,REGEXREPLACE(TO_TEXT( C16),""\."",""""),D16)"),"https://bhuvan-app3.nrsc.gov.in/isroeodatadownloadutility/nices_thumb/pblh/PBLH20180116.jpg")</f>
        <v>https://bhuvan-app3.nrsc.gov.in/isroeodatadownloadutility/nices_thumb/pblh/PBLH20180116.jpg</v>
      </c>
      <c r="F16" s="5" t="str">
        <f>IFERROR(__xludf.DUMMYFUNCTION("CONCATENATE(REGEXREPLACE(TO_TEXT( C16),""\."",""""),""_"",TO_TEXT(A16),D16)"),"20180116_016.jpg")</f>
        <v>20180116_016.jpg</v>
      </c>
    </row>
    <row r="17">
      <c r="A17" s="1">
        <v>17.0</v>
      </c>
      <c r="B17" s="2" t="s">
        <v>0</v>
      </c>
      <c r="C17" s="3">
        <v>43117.0</v>
      </c>
      <c r="D17" s="4" t="s">
        <v>1</v>
      </c>
      <c r="E17" s="2" t="str">
        <f>IFERROR(__xludf.DUMMYFUNCTION("CONCATENATE(B17,REGEXREPLACE(TO_TEXT( C17),""\."",""""),D17)"),"https://bhuvan-app3.nrsc.gov.in/isroeodatadownloadutility/nices_thumb/pblh/PBLH20180117.jpg")</f>
        <v>https://bhuvan-app3.nrsc.gov.in/isroeodatadownloadutility/nices_thumb/pblh/PBLH20180117.jpg</v>
      </c>
      <c r="F17" s="5" t="str">
        <f>IFERROR(__xludf.DUMMYFUNCTION("CONCATENATE(REGEXREPLACE(TO_TEXT( C17),""\."",""""),""_"",TO_TEXT(A17),D17)"),"20180117_017.jpg")</f>
        <v>20180117_017.jpg</v>
      </c>
    </row>
    <row r="18">
      <c r="A18" s="1">
        <v>18.0</v>
      </c>
      <c r="B18" s="2" t="s">
        <v>0</v>
      </c>
      <c r="C18" s="3">
        <v>43118.0</v>
      </c>
      <c r="D18" s="4" t="s">
        <v>1</v>
      </c>
      <c r="E18" s="2" t="str">
        <f>IFERROR(__xludf.DUMMYFUNCTION("CONCATENATE(B18,REGEXREPLACE(TO_TEXT( C18),""\."",""""),D18)"),"https://bhuvan-app3.nrsc.gov.in/isroeodatadownloadutility/nices_thumb/pblh/PBLH20180118.jpg")</f>
        <v>https://bhuvan-app3.nrsc.gov.in/isroeodatadownloadutility/nices_thumb/pblh/PBLH20180118.jpg</v>
      </c>
      <c r="F18" s="5" t="str">
        <f>IFERROR(__xludf.DUMMYFUNCTION("CONCATENATE(REGEXREPLACE(TO_TEXT( C18),""\."",""""),""_"",TO_TEXT(A18),D18)"),"20180118_018.jpg")</f>
        <v>20180118_018.jpg</v>
      </c>
    </row>
    <row r="19">
      <c r="A19" s="1">
        <v>19.0</v>
      </c>
      <c r="B19" s="2" t="s">
        <v>0</v>
      </c>
      <c r="C19" s="3">
        <v>43119.0</v>
      </c>
      <c r="D19" s="4" t="s">
        <v>1</v>
      </c>
      <c r="E19" s="2" t="str">
        <f>IFERROR(__xludf.DUMMYFUNCTION("CONCATENATE(B19,REGEXREPLACE(TO_TEXT( C19),""\."",""""),D19)"),"https://bhuvan-app3.nrsc.gov.in/isroeodatadownloadutility/nices_thumb/pblh/PBLH20180119.jpg")</f>
        <v>https://bhuvan-app3.nrsc.gov.in/isroeodatadownloadutility/nices_thumb/pblh/PBLH20180119.jpg</v>
      </c>
      <c r="F19" s="5" t="str">
        <f>IFERROR(__xludf.DUMMYFUNCTION("CONCATENATE(REGEXREPLACE(TO_TEXT( C19),""\."",""""),""_"",TO_TEXT(A19),D19)"),"20180119_019.jpg")</f>
        <v>20180119_019.jpg</v>
      </c>
    </row>
    <row r="20">
      <c r="A20" s="1">
        <v>20.0</v>
      </c>
      <c r="B20" s="2" t="s">
        <v>0</v>
      </c>
      <c r="C20" s="3">
        <v>43120.0</v>
      </c>
      <c r="D20" s="4" t="s">
        <v>1</v>
      </c>
      <c r="E20" s="2" t="str">
        <f>IFERROR(__xludf.DUMMYFUNCTION("CONCATENATE(B20,REGEXREPLACE(TO_TEXT( C20),""\."",""""),D20)"),"https://bhuvan-app3.nrsc.gov.in/isroeodatadownloadutility/nices_thumb/pblh/PBLH20180120.jpg")</f>
        <v>https://bhuvan-app3.nrsc.gov.in/isroeodatadownloadutility/nices_thumb/pblh/PBLH20180120.jpg</v>
      </c>
      <c r="F20" s="5" t="str">
        <f>IFERROR(__xludf.DUMMYFUNCTION("CONCATENATE(REGEXREPLACE(TO_TEXT( C20),""\."",""""),""_"",TO_TEXT(A20),D20)"),"20180120_020.jpg")</f>
        <v>20180120_020.jpg</v>
      </c>
    </row>
    <row r="21">
      <c r="A21" s="1">
        <v>21.0</v>
      </c>
      <c r="B21" s="2" t="s">
        <v>0</v>
      </c>
      <c r="C21" s="3">
        <v>43121.0</v>
      </c>
      <c r="D21" s="4" t="s">
        <v>1</v>
      </c>
      <c r="E21" s="2" t="str">
        <f>IFERROR(__xludf.DUMMYFUNCTION("CONCATENATE(B21,REGEXREPLACE(TO_TEXT( C21),""\."",""""),D21)"),"https://bhuvan-app3.nrsc.gov.in/isroeodatadownloadutility/nices_thumb/pblh/PBLH20180121.jpg")</f>
        <v>https://bhuvan-app3.nrsc.gov.in/isroeodatadownloadutility/nices_thumb/pblh/PBLH20180121.jpg</v>
      </c>
      <c r="F21" s="5" t="str">
        <f>IFERROR(__xludf.DUMMYFUNCTION("CONCATENATE(REGEXREPLACE(TO_TEXT( C21),""\."",""""),""_"",TO_TEXT(A21),D21)"),"20180121_021.jpg")</f>
        <v>20180121_021.jpg</v>
      </c>
    </row>
    <row r="22">
      <c r="A22" s="1">
        <v>22.0</v>
      </c>
      <c r="B22" s="2" t="s">
        <v>0</v>
      </c>
      <c r="C22" s="3">
        <v>43122.0</v>
      </c>
      <c r="D22" s="4" t="s">
        <v>1</v>
      </c>
      <c r="E22" s="2" t="str">
        <f>IFERROR(__xludf.DUMMYFUNCTION("CONCATENATE(B22,REGEXREPLACE(TO_TEXT( C22),""\."",""""),D22)"),"https://bhuvan-app3.nrsc.gov.in/isroeodatadownloadutility/nices_thumb/pblh/PBLH20180122.jpg")</f>
        <v>https://bhuvan-app3.nrsc.gov.in/isroeodatadownloadutility/nices_thumb/pblh/PBLH20180122.jpg</v>
      </c>
      <c r="F22" s="5" t="str">
        <f>IFERROR(__xludf.DUMMYFUNCTION("CONCATENATE(REGEXREPLACE(TO_TEXT( C22),""\."",""""),""_"",TO_TEXT(A22),D22)"),"20180122_022.jpg")</f>
        <v>20180122_022.jpg</v>
      </c>
    </row>
    <row r="23">
      <c r="A23" s="1">
        <v>23.0</v>
      </c>
      <c r="B23" s="2" t="s">
        <v>0</v>
      </c>
      <c r="C23" s="3">
        <v>43123.0</v>
      </c>
      <c r="D23" s="4" t="s">
        <v>1</v>
      </c>
      <c r="E23" s="2" t="str">
        <f>IFERROR(__xludf.DUMMYFUNCTION("CONCATENATE(B23,REGEXREPLACE(TO_TEXT( C23),""\."",""""),D23)"),"https://bhuvan-app3.nrsc.gov.in/isroeodatadownloadutility/nices_thumb/pblh/PBLH20180123.jpg")</f>
        <v>https://bhuvan-app3.nrsc.gov.in/isroeodatadownloadutility/nices_thumb/pblh/PBLH20180123.jpg</v>
      </c>
      <c r="F23" s="5" t="str">
        <f>IFERROR(__xludf.DUMMYFUNCTION("CONCATENATE(REGEXREPLACE(TO_TEXT( C23),""\."",""""),""_"",TO_TEXT(A23),D23)"),"20180123_023.jpg")</f>
        <v>20180123_023.jpg</v>
      </c>
    </row>
    <row r="24">
      <c r="A24" s="1">
        <v>24.0</v>
      </c>
      <c r="B24" s="2" t="s">
        <v>0</v>
      </c>
      <c r="C24" s="3">
        <v>43124.0</v>
      </c>
      <c r="D24" s="4" t="s">
        <v>1</v>
      </c>
      <c r="E24" s="2" t="str">
        <f>IFERROR(__xludf.DUMMYFUNCTION("CONCATENATE(B24,REGEXREPLACE(TO_TEXT( C24),""\."",""""),D24)"),"https://bhuvan-app3.nrsc.gov.in/isroeodatadownloadutility/nices_thumb/pblh/PBLH20180124.jpg")</f>
        <v>https://bhuvan-app3.nrsc.gov.in/isroeodatadownloadutility/nices_thumb/pblh/PBLH20180124.jpg</v>
      </c>
      <c r="F24" s="5" t="str">
        <f>IFERROR(__xludf.DUMMYFUNCTION("CONCATENATE(REGEXREPLACE(TO_TEXT( C24),""\."",""""),""_"",TO_TEXT(A24),D24)"),"20180124_024.jpg")</f>
        <v>20180124_024.jpg</v>
      </c>
    </row>
    <row r="25">
      <c r="A25" s="1">
        <v>25.0</v>
      </c>
      <c r="B25" s="2" t="s">
        <v>0</v>
      </c>
      <c r="C25" s="3">
        <v>43125.0</v>
      </c>
      <c r="D25" s="4" t="s">
        <v>1</v>
      </c>
      <c r="E25" s="2" t="str">
        <f>IFERROR(__xludf.DUMMYFUNCTION("CONCATENATE(B25,REGEXREPLACE(TO_TEXT( C25),""\."",""""),D25)"),"https://bhuvan-app3.nrsc.gov.in/isroeodatadownloadutility/nices_thumb/pblh/PBLH20180125.jpg")</f>
        <v>https://bhuvan-app3.nrsc.gov.in/isroeodatadownloadutility/nices_thumb/pblh/PBLH20180125.jpg</v>
      </c>
      <c r="F25" s="5" t="str">
        <f>IFERROR(__xludf.DUMMYFUNCTION("CONCATENATE(REGEXREPLACE(TO_TEXT( C25),""\."",""""),""_"",TO_TEXT(A25),D25)"),"20180125_025.jpg")</f>
        <v>20180125_025.jpg</v>
      </c>
    </row>
    <row r="26">
      <c r="A26" s="1">
        <v>26.0</v>
      </c>
      <c r="B26" s="2" t="s">
        <v>0</v>
      </c>
      <c r="C26" s="3">
        <v>43126.0</v>
      </c>
      <c r="D26" s="4" t="s">
        <v>1</v>
      </c>
      <c r="E26" s="2" t="str">
        <f>IFERROR(__xludf.DUMMYFUNCTION("CONCATENATE(B26,REGEXREPLACE(TO_TEXT( C26),""\."",""""),D26)"),"https://bhuvan-app3.nrsc.gov.in/isroeodatadownloadutility/nices_thumb/pblh/PBLH20180126.jpg")</f>
        <v>https://bhuvan-app3.nrsc.gov.in/isroeodatadownloadutility/nices_thumb/pblh/PBLH20180126.jpg</v>
      </c>
      <c r="F26" s="5" t="str">
        <f>IFERROR(__xludf.DUMMYFUNCTION("CONCATENATE(REGEXREPLACE(TO_TEXT( C26),""\."",""""),""_"",TO_TEXT(A26),D26)"),"20180126_026.jpg")</f>
        <v>20180126_026.jpg</v>
      </c>
    </row>
    <row r="27">
      <c r="A27" s="1">
        <v>27.0</v>
      </c>
      <c r="B27" s="2" t="s">
        <v>0</v>
      </c>
      <c r="C27" s="3">
        <v>43127.0</v>
      </c>
      <c r="D27" s="4" t="s">
        <v>1</v>
      </c>
      <c r="E27" s="2" t="str">
        <f>IFERROR(__xludf.DUMMYFUNCTION("CONCATENATE(B27,REGEXREPLACE(TO_TEXT( C27),""\."",""""),D27)"),"https://bhuvan-app3.nrsc.gov.in/isroeodatadownloadutility/nices_thumb/pblh/PBLH20180127.jpg")</f>
        <v>https://bhuvan-app3.nrsc.gov.in/isroeodatadownloadutility/nices_thumb/pblh/PBLH20180127.jpg</v>
      </c>
      <c r="F27" s="5" t="str">
        <f>IFERROR(__xludf.DUMMYFUNCTION("CONCATENATE(REGEXREPLACE(TO_TEXT( C27),""\."",""""),""_"",TO_TEXT(A27),D27)"),"20180127_027.jpg")</f>
        <v>20180127_027.jpg</v>
      </c>
    </row>
    <row r="28">
      <c r="A28" s="1">
        <v>28.0</v>
      </c>
      <c r="B28" s="2" t="s">
        <v>0</v>
      </c>
      <c r="C28" s="3">
        <v>43128.0</v>
      </c>
      <c r="D28" s="4" t="s">
        <v>1</v>
      </c>
      <c r="E28" s="2" t="str">
        <f>IFERROR(__xludf.DUMMYFUNCTION("CONCATENATE(B28,REGEXREPLACE(TO_TEXT( C28),""\."",""""),D28)"),"https://bhuvan-app3.nrsc.gov.in/isroeodatadownloadutility/nices_thumb/pblh/PBLH20180128.jpg")</f>
        <v>https://bhuvan-app3.nrsc.gov.in/isroeodatadownloadutility/nices_thumb/pblh/PBLH20180128.jpg</v>
      </c>
      <c r="F28" s="5" t="str">
        <f>IFERROR(__xludf.DUMMYFUNCTION("CONCATENATE(REGEXREPLACE(TO_TEXT( C28),""\."",""""),""_"",TO_TEXT(A28),D28)"),"20180128_028.jpg")</f>
        <v>20180128_028.jpg</v>
      </c>
    </row>
    <row r="29">
      <c r="A29" s="1">
        <v>29.0</v>
      </c>
      <c r="B29" s="2" t="s">
        <v>0</v>
      </c>
      <c r="C29" s="3">
        <v>43129.0</v>
      </c>
      <c r="D29" s="4" t="s">
        <v>1</v>
      </c>
      <c r="E29" s="2" t="str">
        <f>IFERROR(__xludf.DUMMYFUNCTION("CONCATENATE(B29,REGEXREPLACE(TO_TEXT( C29),""\."",""""),D29)"),"https://bhuvan-app3.nrsc.gov.in/isroeodatadownloadutility/nices_thumb/pblh/PBLH20180129.jpg")</f>
        <v>https://bhuvan-app3.nrsc.gov.in/isroeodatadownloadutility/nices_thumb/pblh/PBLH20180129.jpg</v>
      </c>
      <c r="F29" s="5" t="str">
        <f>IFERROR(__xludf.DUMMYFUNCTION("CONCATENATE(REGEXREPLACE(TO_TEXT( C29),""\."",""""),""_"",TO_TEXT(A29),D29)"),"20180129_029.jpg")</f>
        <v>20180129_029.jpg</v>
      </c>
    </row>
    <row r="30">
      <c r="A30" s="1">
        <v>30.0</v>
      </c>
      <c r="B30" s="2" t="s">
        <v>0</v>
      </c>
      <c r="C30" s="3">
        <v>43130.0</v>
      </c>
      <c r="D30" s="4" t="s">
        <v>1</v>
      </c>
      <c r="E30" s="2" t="str">
        <f>IFERROR(__xludf.DUMMYFUNCTION("CONCATENATE(B30,REGEXREPLACE(TO_TEXT( C30),""\."",""""),D30)"),"https://bhuvan-app3.nrsc.gov.in/isroeodatadownloadutility/nices_thumb/pblh/PBLH20180130.jpg")</f>
        <v>https://bhuvan-app3.nrsc.gov.in/isroeodatadownloadutility/nices_thumb/pblh/PBLH20180130.jpg</v>
      </c>
      <c r="F30" s="5" t="str">
        <f>IFERROR(__xludf.DUMMYFUNCTION("CONCATENATE(REGEXREPLACE(TO_TEXT( C30),""\."",""""),""_"",TO_TEXT(A30),D30)"),"20180130_030.jpg")</f>
        <v>20180130_030.jpg</v>
      </c>
    </row>
    <row r="31">
      <c r="A31" s="1">
        <v>31.0</v>
      </c>
      <c r="B31" s="2" t="s">
        <v>0</v>
      </c>
      <c r="C31" s="3">
        <v>43131.0</v>
      </c>
      <c r="D31" s="4" t="s">
        <v>1</v>
      </c>
      <c r="E31" s="2" t="str">
        <f>IFERROR(__xludf.DUMMYFUNCTION("CONCATENATE(B31,REGEXREPLACE(TO_TEXT( C31),""\."",""""),D31)"),"https://bhuvan-app3.nrsc.gov.in/isroeodatadownloadutility/nices_thumb/pblh/PBLH20180131.jpg")</f>
        <v>https://bhuvan-app3.nrsc.gov.in/isroeodatadownloadutility/nices_thumb/pblh/PBLH20180131.jpg</v>
      </c>
      <c r="F31" s="5" t="str">
        <f>IFERROR(__xludf.DUMMYFUNCTION("CONCATENATE(REGEXREPLACE(TO_TEXT( C31),""\."",""""),""_"",TO_TEXT(A31),D31)"),"20180131_031.jpg")</f>
        <v>20180131_031.jpg</v>
      </c>
    </row>
    <row r="32">
      <c r="A32" s="1">
        <v>32.0</v>
      </c>
      <c r="B32" s="2" t="s">
        <v>0</v>
      </c>
      <c r="C32" s="3">
        <v>43132.0</v>
      </c>
      <c r="D32" s="4" t="s">
        <v>1</v>
      </c>
      <c r="E32" s="2" t="str">
        <f>IFERROR(__xludf.DUMMYFUNCTION("CONCATENATE(B32,REGEXREPLACE(TO_TEXT( C32),""\."",""""),D32)"),"https://bhuvan-app3.nrsc.gov.in/isroeodatadownloadutility/nices_thumb/pblh/PBLH20180201.jpg")</f>
        <v>https://bhuvan-app3.nrsc.gov.in/isroeodatadownloadutility/nices_thumb/pblh/PBLH20180201.jpg</v>
      </c>
      <c r="F32" s="5" t="str">
        <f>IFERROR(__xludf.DUMMYFUNCTION("CONCATENATE(REGEXREPLACE(TO_TEXT( C32),""\."",""""),""_"",TO_TEXT(A32),D32)"),"20180201_032.jpg")</f>
        <v>20180201_032.jpg</v>
      </c>
    </row>
    <row r="33">
      <c r="A33" s="1">
        <v>33.0</v>
      </c>
      <c r="B33" s="2" t="s">
        <v>0</v>
      </c>
      <c r="C33" s="3">
        <v>43133.0</v>
      </c>
      <c r="D33" s="4" t="s">
        <v>1</v>
      </c>
      <c r="E33" s="2" t="str">
        <f>IFERROR(__xludf.DUMMYFUNCTION("CONCATENATE(B33,REGEXREPLACE(TO_TEXT( C33),""\."",""""),D33)"),"https://bhuvan-app3.nrsc.gov.in/isroeodatadownloadutility/nices_thumb/pblh/PBLH20180202.jpg")</f>
        <v>https://bhuvan-app3.nrsc.gov.in/isroeodatadownloadutility/nices_thumb/pblh/PBLH20180202.jpg</v>
      </c>
      <c r="F33" s="5" t="str">
        <f>IFERROR(__xludf.DUMMYFUNCTION("CONCATENATE(REGEXREPLACE(TO_TEXT( C33),""\."",""""),""_"",TO_TEXT(A33),D33)"),"20180202_033.jpg")</f>
        <v>20180202_033.jpg</v>
      </c>
    </row>
    <row r="34">
      <c r="A34" s="1">
        <v>34.0</v>
      </c>
      <c r="B34" s="2" t="s">
        <v>0</v>
      </c>
      <c r="C34" s="3">
        <v>43134.0</v>
      </c>
      <c r="D34" s="4" t="s">
        <v>1</v>
      </c>
      <c r="E34" s="2" t="str">
        <f>IFERROR(__xludf.DUMMYFUNCTION("CONCATENATE(B34,REGEXREPLACE(TO_TEXT( C34),""\."",""""),D34)"),"https://bhuvan-app3.nrsc.gov.in/isroeodatadownloadutility/nices_thumb/pblh/PBLH20180203.jpg")</f>
        <v>https://bhuvan-app3.nrsc.gov.in/isroeodatadownloadutility/nices_thumb/pblh/PBLH20180203.jpg</v>
      </c>
      <c r="F34" s="5" t="str">
        <f>IFERROR(__xludf.DUMMYFUNCTION("CONCATENATE(REGEXREPLACE(TO_TEXT( C34),""\."",""""),""_"",TO_TEXT(A34),D34)"),"20180203_034.jpg")</f>
        <v>20180203_034.jpg</v>
      </c>
    </row>
    <row r="35">
      <c r="A35" s="1">
        <v>35.0</v>
      </c>
      <c r="B35" s="2" t="s">
        <v>0</v>
      </c>
      <c r="C35" s="3">
        <v>43135.0</v>
      </c>
      <c r="D35" s="4" t="s">
        <v>1</v>
      </c>
      <c r="E35" s="2" t="str">
        <f>IFERROR(__xludf.DUMMYFUNCTION("CONCATENATE(B35,REGEXREPLACE(TO_TEXT( C35),""\."",""""),D35)"),"https://bhuvan-app3.nrsc.gov.in/isroeodatadownloadutility/nices_thumb/pblh/PBLH20180204.jpg")</f>
        <v>https://bhuvan-app3.nrsc.gov.in/isroeodatadownloadutility/nices_thumb/pblh/PBLH20180204.jpg</v>
      </c>
      <c r="F35" s="5" t="str">
        <f>IFERROR(__xludf.DUMMYFUNCTION("CONCATENATE(REGEXREPLACE(TO_TEXT( C35),""\."",""""),""_"",TO_TEXT(A35),D35)"),"20180204_035.jpg")</f>
        <v>20180204_035.jpg</v>
      </c>
    </row>
    <row r="36">
      <c r="A36" s="1">
        <v>36.0</v>
      </c>
      <c r="B36" s="2" t="s">
        <v>0</v>
      </c>
      <c r="C36" s="3">
        <v>43136.0</v>
      </c>
      <c r="D36" s="4" t="s">
        <v>1</v>
      </c>
      <c r="E36" s="2" t="str">
        <f>IFERROR(__xludf.DUMMYFUNCTION("CONCATENATE(B36,REGEXREPLACE(TO_TEXT( C36),""\."",""""),D36)"),"https://bhuvan-app3.nrsc.gov.in/isroeodatadownloadutility/nices_thumb/pblh/PBLH20180205.jpg")</f>
        <v>https://bhuvan-app3.nrsc.gov.in/isroeodatadownloadutility/nices_thumb/pblh/PBLH20180205.jpg</v>
      </c>
      <c r="F36" s="5" t="str">
        <f>IFERROR(__xludf.DUMMYFUNCTION("CONCATENATE(REGEXREPLACE(TO_TEXT( C36),""\."",""""),""_"",TO_TEXT(A36),D36)"),"20180205_036.jpg")</f>
        <v>20180205_036.jpg</v>
      </c>
    </row>
    <row r="37">
      <c r="A37" s="1">
        <v>37.0</v>
      </c>
      <c r="B37" s="2" t="s">
        <v>0</v>
      </c>
      <c r="C37" s="3">
        <v>43137.0</v>
      </c>
      <c r="D37" s="4" t="s">
        <v>1</v>
      </c>
      <c r="E37" s="2" t="str">
        <f>IFERROR(__xludf.DUMMYFUNCTION("CONCATENATE(B37,REGEXREPLACE(TO_TEXT( C37),""\."",""""),D37)"),"https://bhuvan-app3.nrsc.gov.in/isroeodatadownloadutility/nices_thumb/pblh/PBLH20180206.jpg")</f>
        <v>https://bhuvan-app3.nrsc.gov.in/isroeodatadownloadutility/nices_thumb/pblh/PBLH20180206.jpg</v>
      </c>
      <c r="F37" s="5" t="str">
        <f>IFERROR(__xludf.DUMMYFUNCTION("CONCATENATE(REGEXREPLACE(TO_TEXT( C37),""\."",""""),""_"",TO_TEXT(A37),D37)"),"20180206_037.jpg")</f>
        <v>20180206_037.jpg</v>
      </c>
    </row>
    <row r="38">
      <c r="A38" s="1">
        <v>38.0</v>
      </c>
      <c r="B38" s="2" t="s">
        <v>0</v>
      </c>
      <c r="C38" s="3">
        <v>43138.0</v>
      </c>
      <c r="D38" s="4" t="s">
        <v>1</v>
      </c>
      <c r="E38" s="2" t="str">
        <f>IFERROR(__xludf.DUMMYFUNCTION("CONCATENATE(B38,REGEXREPLACE(TO_TEXT( C38),""\."",""""),D38)"),"https://bhuvan-app3.nrsc.gov.in/isroeodatadownloadutility/nices_thumb/pblh/PBLH20180207.jpg")</f>
        <v>https://bhuvan-app3.nrsc.gov.in/isroeodatadownloadutility/nices_thumb/pblh/PBLH20180207.jpg</v>
      </c>
      <c r="F38" s="5" t="str">
        <f>IFERROR(__xludf.DUMMYFUNCTION("CONCATENATE(REGEXREPLACE(TO_TEXT( C38),""\."",""""),""_"",TO_TEXT(A38),D38)"),"20180207_038.jpg")</f>
        <v>20180207_038.jpg</v>
      </c>
    </row>
    <row r="39">
      <c r="A39" s="1">
        <v>39.0</v>
      </c>
      <c r="B39" s="2" t="s">
        <v>0</v>
      </c>
      <c r="C39" s="3">
        <v>43139.0</v>
      </c>
      <c r="D39" s="4" t="s">
        <v>1</v>
      </c>
      <c r="E39" s="2" t="str">
        <f>IFERROR(__xludf.DUMMYFUNCTION("CONCATENATE(B39,REGEXREPLACE(TO_TEXT( C39),""\."",""""),D39)"),"https://bhuvan-app3.nrsc.gov.in/isroeodatadownloadutility/nices_thumb/pblh/PBLH20180208.jpg")</f>
        <v>https://bhuvan-app3.nrsc.gov.in/isroeodatadownloadutility/nices_thumb/pblh/PBLH20180208.jpg</v>
      </c>
      <c r="F39" s="5" t="str">
        <f>IFERROR(__xludf.DUMMYFUNCTION("CONCATENATE(REGEXREPLACE(TO_TEXT( C39),""\."",""""),""_"",TO_TEXT(A39),D39)"),"20180208_039.jpg")</f>
        <v>20180208_039.jpg</v>
      </c>
    </row>
    <row r="40">
      <c r="A40" s="1">
        <v>40.0</v>
      </c>
      <c r="B40" s="2" t="s">
        <v>0</v>
      </c>
      <c r="C40" s="3">
        <v>43140.0</v>
      </c>
      <c r="D40" s="4" t="s">
        <v>1</v>
      </c>
      <c r="E40" s="2" t="str">
        <f>IFERROR(__xludf.DUMMYFUNCTION("CONCATENATE(B40,REGEXREPLACE(TO_TEXT( C40),""\."",""""),D40)"),"https://bhuvan-app3.nrsc.gov.in/isroeodatadownloadutility/nices_thumb/pblh/PBLH20180209.jpg")</f>
        <v>https://bhuvan-app3.nrsc.gov.in/isroeodatadownloadutility/nices_thumb/pblh/PBLH20180209.jpg</v>
      </c>
      <c r="F40" s="5" t="str">
        <f>IFERROR(__xludf.DUMMYFUNCTION("CONCATENATE(REGEXREPLACE(TO_TEXT( C40),""\."",""""),""_"",TO_TEXT(A40),D40)"),"20180209_040.jpg")</f>
        <v>20180209_040.jpg</v>
      </c>
    </row>
    <row r="41">
      <c r="A41" s="1">
        <v>41.0</v>
      </c>
      <c r="B41" s="2" t="s">
        <v>0</v>
      </c>
      <c r="C41" s="3">
        <v>43141.0</v>
      </c>
      <c r="D41" s="4" t="s">
        <v>1</v>
      </c>
      <c r="E41" s="2" t="str">
        <f>IFERROR(__xludf.DUMMYFUNCTION("CONCATENATE(B41,REGEXREPLACE(TO_TEXT( C41),""\."",""""),D41)"),"https://bhuvan-app3.nrsc.gov.in/isroeodatadownloadutility/nices_thumb/pblh/PBLH20180210.jpg")</f>
        <v>https://bhuvan-app3.nrsc.gov.in/isroeodatadownloadutility/nices_thumb/pblh/PBLH20180210.jpg</v>
      </c>
      <c r="F41" s="5" t="str">
        <f>IFERROR(__xludf.DUMMYFUNCTION("CONCATENATE(REGEXREPLACE(TO_TEXT( C41),""\."",""""),""_"",TO_TEXT(A41),D41)"),"20180210_041.jpg")</f>
        <v>20180210_041.jpg</v>
      </c>
    </row>
    <row r="42">
      <c r="A42" s="1">
        <v>42.0</v>
      </c>
      <c r="B42" s="2" t="s">
        <v>0</v>
      </c>
      <c r="C42" s="3">
        <v>43142.0</v>
      </c>
      <c r="D42" s="4" t="s">
        <v>1</v>
      </c>
      <c r="E42" s="2" t="str">
        <f>IFERROR(__xludf.DUMMYFUNCTION("CONCATENATE(B42,REGEXREPLACE(TO_TEXT( C42),""\."",""""),D42)"),"https://bhuvan-app3.nrsc.gov.in/isroeodatadownloadutility/nices_thumb/pblh/PBLH20180211.jpg")</f>
        <v>https://bhuvan-app3.nrsc.gov.in/isroeodatadownloadutility/nices_thumb/pblh/PBLH20180211.jpg</v>
      </c>
      <c r="F42" s="5" t="str">
        <f>IFERROR(__xludf.DUMMYFUNCTION("CONCATENATE(REGEXREPLACE(TO_TEXT( C42),""\."",""""),""_"",TO_TEXT(A42),D42)"),"20180211_042.jpg")</f>
        <v>20180211_042.jpg</v>
      </c>
    </row>
    <row r="43">
      <c r="A43" s="1">
        <v>43.0</v>
      </c>
      <c r="B43" s="2" t="s">
        <v>0</v>
      </c>
      <c r="C43" s="3">
        <v>43143.0</v>
      </c>
      <c r="D43" s="4" t="s">
        <v>1</v>
      </c>
      <c r="E43" s="2" t="str">
        <f>IFERROR(__xludf.DUMMYFUNCTION("CONCATENATE(B43,REGEXREPLACE(TO_TEXT( C43),""\."",""""),D43)"),"https://bhuvan-app3.nrsc.gov.in/isroeodatadownloadutility/nices_thumb/pblh/PBLH20180212.jpg")</f>
        <v>https://bhuvan-app3.nrsc.gov.in/isroeodatadownloadutility/nices_thumb/pblh/PBLH20180212.jpg</v>
      </c>
      <c r="F43" s="5" t="str">
        <f>IFERROR(__xludf.DUMMYFUNCTION("CONCATENATE(REGEXREPLACE(TO_TEXT( C43),""\."",""""),""_"",TO_TEXT(A43),D43)"),"20180212_043.jpg")</f>
        <v>20180212_043.jpg</v>
      </c>
    </row>
    <row r="44">
      <c r="A44" s="1">
        <v>44.0</v>
      </c>
      <c r="B44" s="2" t="s">
        <v>0</v>
      </c>
      <c r="C44" s="3">
        <v>43144.0</v>
      </c>
      <c r="D44" s="4" t="s">
        <v>1</v>
      </c>
      <c r="E44" s="2" t="str">
        <f>IFERROR(__xludf.DUMMYFUNCTION("CONCATENATE(B44,REGEXREPLACE(TO_TEXT( C44),""\."",""""),D44)"),"https://bhuvan-app3.nrsc.gov.in/isroeodatadownloadutility/nices_thumb/pblh/PBLH20180213.jpg")</f>
        <v>https://bhuvan-app3.nrsc.gov.in/isroeodatadownloadutility/nices_thumb/pblh/PBLH20180213.jpg</v>
      </c>
      <c r="F44" s="5" t="str">
        <f>IFERROR(__xludf.DUMMYFUNCTION("CONCATENATE(REGEXREPLACE(TO_TEXT( C44),""\."",""""),""_"",TO_TEXT(A44),D44)"),"20180213_044.jpg")</f>
        <v>20180213_044.jpg</v>
      </c>
    </row>
    <row r="45">
      <c r="A45" s="1">
        <v>45.0</v>
      </c>
      <c r="B45" s="2" t="s">
        <v>0</v>
      </c>
      <c r="C45" s="3">
        <v>43145.0</v>
      </c>
      <c r="D45" s="4" t="s">
        <v>1</v>
      </c>
      <c r="E45" s="2" t="str">
        <f>IFERROR(__xludf.DUMMYFUNCTION("CONCATENATE(B45,REGEXREPLACE(TO_TEXT( C45),""\."",""""),D45)"),"https://bhuvan-app3.nrsc.gov.in/isroeodatadownloadutility/nices_thumb/pblh/PBLH20180214.jpg")</f>
        <v>https://bhuvan-app3.nrsc.gov.in/isroeodatadownloadutility/nices_thumb/pblh/PBLH20180214.jpg</v>
      </c>
      <c r="F45" s="5" t="str">
        <f>IFERROR(__xludf.DUMMYFUNCTION("CONCATENATE(REGEXREPLACE(TO_TEXT( C45),""\."",""""),""_"",TO_TEXT(A45),D45)"),"20180214_045.jpg")</f>
        <v>20180214_045.jpg</v>
      </c>
    </row>
    <row r="46">
      <c r="A46" s="1">
        <v>46.0</v>
      </c>
      <c r="B46" s="2" t="s">
        <v>0</v>
      </c>
      <c r="C46" s="3">
        <v>43146.0</v>
      </c>
      <c r="D46" s="4" t="s">
        <v>1</v>
      </c>
      <c r="E46" s="2" t="str">
        <f>IFERROR(__xludf.DUMMYFUNCTION("CONCATENATE(B46,REGEXREPLACE(TO_TEXT( C46),""\."",""""),D46)"),"https://bhuvan-app3.nrsc.gov.in/isroeodatadownloadutility/nices_thumb/pblh/PBLH20180215.jpg")</f>
        <v>https://bhuvan-app3.nrsc.gov.in/isroeodatadownloadutility/nices_thumb/pblh/PBLH20180215.jpg</v>
      </c>
      <c r="F46" s="5" t="str">
        <f>IFERROR(__xludf.DUMMYFUNCTION("CONCATENATE(REGEXREPLACE(TO_TEXT( C46),""\."",""""),""_"",TO_TEXT(A46),D46)"),"20180215_046.jpg")</f>
        <v>20180215_046.jpg</v>
      </c>
    </row>
    <row r="47">
      <c r="A47" s="1">
        <v>47.0</v>
      </c>
      <c r="B47" s="2" t="s">
        <v>0</v>
      </c>
      <c r="C47" s="3">
        <v>43147.0</v>
      </c>
      <c r="D47" s="4" t="s">
        <v>1</v>
      </c>
      <c r="E47" s="2" t="str">
        <f>IFERROR(__xludf.DUMMYFUNCTION("CONCATENATE(B47,REGEXREPLACE(TO_TEXT( C47),""\."",""""),D47)"),"https://bhuvan-app3.nrsc.gov.in/isroeodatadownloadutility/nices_thumb/pblh/PBLH20180216.jpg")</f>
        <v>https://bhuvan-app3.nrsc.gov.in/isroeodatadownloadutility/nices_thumb/pblh/PBLH20180216.jpg</v>
      </c>
      <c r="F47" s="5" t="str">
        <f>IFERROR(__xludf.DUMMYFUNCTION("CONCATENATE(REGEXREPLACE(TO_TEXT( C47),""\."",""""),""_"",TO_TEXT(A47),D47)"),"20180216_047.jpg")</f>
        <v>20180216_047.jpg</v>
      </c>
    </row>
    <row r="48">
      <c r="A48" s="1">
        <v>48.0</v>
      </c>
      <c r="B48" s="2" t="s">
        <v>0</v>
      </c>
      <c r="C48" s="3">
        <v>43148.0</v>
      </c>
      <c r="D48" s="4" t="s">
        <v>1</v>
      </c>
      <c r="E48" s="2" t="str">
        <f>IFERROR(__xludf.DUMMYFUNCTION("CONCATENATE(B48,REGEXREPLACE(TO_TEXT( C48),""\."",""""),D48)"),"https://bhuvan-app3.nrsc.gov.in/isroeodatadownloadutility/nices_thumb/pblh/PBLH20180217.jpg")</f>
        <v>https://bhuvan-app3.nrsc.gov.in/isroeodatadownloadutility/nices_thumb/pblh/PBLH20180217.jpg</v>
      </c>
      <c r="F48" s="5" t="str">
        <f>IFERROR(__xludf.DUMMYFUNCTION("CONCATENATE(REGEXREPLACE(TO_TEXT( C48),""\."",""""),""_"",TO_TEXT(A48),D48)"),"20180217_048.jpg")</f>
        <v>20180217_048.jpg</v>
      </c>
    </row>
    <row r="49">
      <c r="A49" s="1">
        <v>49.0</v>
      </c>
      <c r="B49" s="2" t="s">
        <v>0</v>
      </c>
      <c r="C49" s="3">
        <v>43149.0</v>
      </c>
      <c r="D49" s="4" t="s">
        <v>1</v>
      </c>
      <c r="E49" s="2" t="str">
        <f>IFERROR(__xludf.DUMMYFUNCTION("CONCATENATE(B49,REGEXREPLACE(TO_TEXT( C49),""\."",""""),D49)"),"https://bhuvan-app3.nrsc.gov.in/isroeodatadownloadutility/nices_thumb/pblh/PBLH20180218.jpg")</f>
        <v>https://bhuvan-app3.nrsc.gov.in/isroeodatadownloadutility/nices_thumb/pblh/PBLH20180218.jpg</v>
      </c>
      <c r="F49" s="5" t="str">
        <f>IFERROR(__xludf.DUMMYFUNCTION("CONCATENATE(REGEXREPLACE(TO_TEXT( C49),""\."",""""),""_"",TO_TEXT(A49),D49)"),"20180218_049.jpg")</f>
        <v>20180218_049.jpg</v>
      </c>
    </row>
    <row r="50">
      <c r="A50" s="1">
        <v>50.0</v>
      </c>
      <c r="B50" s="2" t="s">
        <v>0</v>
      </c>
      <c r="C50" s="3">
        <v>43150.0</v>
      </c>
      <c r="D50" s="4" t="s">
        <v>1</v>
      </c>
      <c r="E50" s="2" t="str">
        <f>IFERROR(__xludf.DUMMYFUNCTION("CONCATENATE(B50,REGEXREPLACE(TO_TEXT( C50),""\."",""""),D50)"),"https://bhuvan-app3.nrsc.gov.in/isroeodatadownloadutility/nices_thumb/pblh/PBLH20180219.jpg")</f>
        <v>https://bhuvan-app3.nrsc.gov.in/isroeodatadownloadutility/nices_thumb/pblh/PBLH20180219.jpg</v>
      </c>
      <c r="F50" s="5" t="str">
        <f>IFERROR(__xludf.DUMMYFUNCTION("CONCATENATE(REGEXREPLACE(TO_TEXT( C50),""\."",""""),""_"",TO_TEXT(A50),D50)"),"20180219_050.jpg")</f>
        <v>20180219_050.jpg</v>
      </c>
    </row>
    <row r="51">
      <c r="A51" s="1">
        <v>51.0</v>
      </c>
      <c r="B51" s="2" t="s">
        <v>0</v>
      </c>
      <c r="C51" s="3">
        <v>43151.0</v>
      </c>
      <c r="D51" s="4" t="s">
        <v>1</v>
      </c>
      <c r="E51" s="2" t="str">
        <f>IFERROR(__xludf.DUMMYFUNCTION("CONCATENATE(B51,REGEXREPLACE(TO_TEXT( C51),""\."",""""),D51)"),"https://bhuvan-app3.nrsc.gov.in/isroeodatadownloadutility/nices_thumb/pblh/PBLH20180220.jpg")</f>
        <v>https://bhuvan-app3.nrsc.gov.in/isroeodatadownloadutility/nices_thumb/pblh/PBLH20180220.jpg</v>
      </c>
      <c r="F51" s="5" t="str">
        <f>IFERROR(__xludf.DUMMYFUNCTION("CONCATENATE(REGEXREPLACE(TO_TEXT( C51),""\."",""""),""_"",TO_TEXT(A51),D51)"),"20180220_051.jpg")</f>
        <v>20180220_051.jpg</v>
      </c>
    </row>
    <row r="52">
      <c r="A52" s="1">
        <v>52.0</v>
      </c>
      <c r="B52" s="2" t="s">
        <v>0</v>
      </c>
      <c r="C52" s="3">
        <v>43152.0</v>
      </c>
      <c r="D52" s="4" t="s">
        <v>1</v>
      </c>
      <c r="E52" s="2" t="str">
        <f>IFERROR(__xludf.DUMMYFUNCTION("CONCATENATE(B52,REGEXREPLACE(TO_TEXT( C52),""\."",""""),D52)"),"https://bhuvan-app3.nrsc.gov.in/isroeodatadownloadutility/nices_thumb/pblh/PBLH20180221.jpg")</f>
        <v>https://bhuvan-app3.nrsc.gov.in/isroeodatadownloadutility/nices_thumb/pblh/PBLH20180221.jpg</v>
      </c>
      <c r="F52" s="5" t="str">
        <f>IFERROR(__xludf.DUMMYFUNCTION("CONCATENATE(REGEXREPLACE(TO_TEXT( C52),""\."",""""),""_"",TO_TEXT(A52),D52)"),"20180221_052.jpg")</f>
        <v>20180221_052.jpg</v>
      </c>
    </row>
    <row r="53">
      <c r="A53" s="1">
        <v>53.0</v>
      </c>
      <c r="B53" s="2" t="s">
        <v>0</v>
      </c>
      <c r="C53" s="3">
        <v>43153.0</v>
      </c>
      <c r="D53" s="4" t="s">
        <v>1</v>
      </c>
      <c r="E53" s="2" t="str">
        <f>IFERROR(__xludf.DUMMYFUNCTION("CONCATENATE(B53,REGEXREPLACE(TO_TEXT( C53),""\."",""""),D53)"),"https://bhuvan-app3.nrsc.gov.in/isroeodatadownloadutility/nices_thumb/pblh/PBLH20180222.jpg")</f>
        <v>https://bhuvan-app3.nrsc.gov.in/isroeodatadownloadutility/nices_thumb/pblh/PBLH20180222.jpg</v>
      </c>
      <c r="F53" s="5" t="str">
        <f>IFERROR(__xludf.DUMMYFUNCTION("CONCATENATE(REGEXREPLACE(TO_TEXT( C53),""\."",""""),""_"",TO_TEXT(A53),D53)"),"20180222_053.jpg")</f>
        <v>20180222_053.jpg</v>
      </c>
    </row>
    <row r="54">
      <c r="A54" s="1">
        <v>54.0</v>
      </c>
      <c r="B54" s="2" t="s">
        <v>0</v>
      </c>
      <c r="C54" s="3">
        <v>43154.0</v>
      </c>
      <c r="D54" s="4" t="s">
        <v>1</v>
      </c>
      <c r="E54" s="2" t="str">
        <f>IFERROR(__xludf.DUMMYFUNCTION("CONCATENATE(B54,REGEXREPLACE(TO_TEXT( C54),""\."",""""),D54)"),"https://bhuvan-app3.nrsc.gov.in/isroeodatadownloadutility/nices_thumb/pblh/PBLH20180223.jpg")</f>
        <v>https://bhuvan-app3.nrsc.gov.in/isroeodatadownloadutility/nices_thumb/pblh/PBLH20180223.jpg</v>
      </c>
      <c r="F54" s="5" t="str">
        <f>IFERROR(__xludf.DUMMYFUNCTION("CONCATENATE(REGEXREPLACE(TO_TEXT( C54),""\."",""""),""_"",TO_TEXT(A54),D54)"),"20180223_054.jpg")</f>
        <v>20180223_054.jpg</v>
      </c>
    </row>
    <row r="55">
      <c r="A55" s="1">
        <v>55.0</v>
      </c>
      <c r="B55" s="2" t="s">
        <v>0</v>
      </c>
      <c r="C55" s="3">
        <v>43155.0</v>
      </c>
      <c r="D55" s="4" t="s">
        <v>1</v>
      </c>
      <c r="E55" s="2" t="str">
        <f>IFERROR(__xludf.DUMMYFUNCTION("CONCATENATE(B55,REGEXREPLACE(TO_TEXT( C55),""\."",""""),D55)"),"https://bhuvan-app3.nrsc.gov.in/isroeodatadownloadutility/nices_thumb/pblh/PBLH20180224.jpg")</f>
        <v>https://bhuvan-app3.nrsc.gov.in/isroeodatadownloadutility/nices_thumb/pblh/PBLH20180224.jpg</v>
      </c>
      <c r="F55" s="5" t="str">
        <f>IFERROR(__xludf.DUMMYFUNCTION("CONCATENATE(REGEXREPLACE(TO_TEXT( C55),""\."",""""),""_"",TO_TEXT(A55),D55)"),"20180224_055.jpg")</f>
        <v>20180224_055.jpg</v>
      </c>
    </row>
    <row r="56">
      <c r="A56" s="1">
        <v>56.0</v>
      </c>
      <c r="B56" s="2" t="s">
        <v>0</v>
      </c>
      <c r="C56" s="3">
        <v>43156.0</v>
      </c>
      <c r="D56" s="4" t="s">
        <v>1</v>
      </c>
      <c r="E56" s="2" t="str">
        <f>IFERROR(__xludf.DUMMYFUNCTION("CONCATENATE(B56,REGEXREPLACE(TO_TEXT( C56),""\."",""""),D56)"),"https://bhuvan-app3.nrsc.gov.in/isroeodatadownloadutility/nices_thumb/pblh/PBLH20180225.jpg")</f>
        <v>https://bhuvan-app3.nrsc.gov.in/isroeodatadownloadutility/nices_thumb/pblh/PBLH20180225.jpg</v>
      </c>
      <c r="F56" s="5" t="str">
        <f>IFERROR(__xludf.DUMMYFUNCTION("CONCATENATE(REGEXREPLACE(TO_TEXT( C56),""\."",""""),""_"",TO_TEXT(A56),D56)"),"20180225_056.jpg")</f>
        <v>20180225_056.jpg</v>
      </c>
    </row>
    <row r="57">
      <c r="A57" s="1">
        <v>57.0</v>
      </c>
      <c r="B57" s="2" t="s">
        <v>0</v>
      </c>
      <c r="C57" s="3">
        <v>43157.0</v>
      </c>
      <c r="D57" s="4" t="s">
        <v>1</v>
      </c>
      <c r="E57" s="2" t="str">
        <f>IFERROR(__xludf.DUMMYFUNCTION("CONCATENATE(B57,REGEXREPLACE(TO_TEXT( C57),""\."",""""),D57)"),"https://bhuvan-app3.nrsc.gov.in/isroeodatadownloadutility/nices_thumb/pblh/PBLH20180226.jpg")</f>
        <v>https://bhuvan-app3.nrsc.gov.in/isroeodatadownloadutility/nices_thumb/pblh/PBLH20180226.jpg</v>
      </c>
      <c r="F57" s="5" t="str">
        <f>IFERROR(__xludf.DUMMYFUNCTION("CONCATENATE(REGEXREPLACE(TO_TEXT( C57),""\."",""""),""_"",TO_TEXT(A57),D57)"),"20180226_057.jpg")</f>
        <v>20180226_057.jpg</v>
      </c>
    </row>
    <row r="58">
      <c r="A58" s="1">
        <v>58.0</v>
      </c>
      <c r="B58" s="2" t="s">
        <v>0</v>
      </c>
      <c r="C58" s="3">
        <v>43158.0</v>
      </c>
      <c r="D58" s="4" t="s">
        <v>1</v>
      </c>
      <c r="E58" s="2" t="str">
        <f>IFERROR(__xludf.DUMMYFUNCTION("CONCATENATE(B58,REGEXREPLACE(TO_TEXT( C58),""\."",""""),D58)"),"https://bhuvan-app3.nrsc.gov.in/isroeodatadownloadutility/nices_thumb/pblh/PBLH20180227.jpg")</f>
        <v>https://bhuvan-app3.nrsc.gov.in/isroeodatadownloadutility/nices_thumb/pblh/PBLH20180227.jpg</v>
      </c>
      <c r="F58" s="5" t="str">
        <f>IFERROR(__xludf.DUMMYFUNCTION("CONCATENATE(REGEXREPLACE(TO_TEXT( C58),""\."",""""),""_"",TO_TEXT(A58),D58)"),"20180227_058.jpg")</f>
        <v>20180227_058.jpg</v>
      </c>
    </row>
    <row r="59">
      <c r="A59" s="1">
        <v>59.0</v>
      </c>
      <c r="B59" s="2" t="s">
        <v>0</v>
      </c>
      <c r="C59" s="3">
        <v>43159.0</v>
      </c>
      <c r="D59" s="4" t="s">
        <v>1</v>
      </c>
      <c r="E59" s="2" t="str">
        <f>IFERROR(__xludf.DUMMYFUNCTION("CONCATENATE(B59,REGEXREPLACE(TO_TEXT( C59),""\."",""""),D59)"),"https://bhuvan-app3.nrsc.gov.in/isroeodatadownloadutility/nices_thumb/pblh/PBLH20180228.jpg")</f>
        <v>https://bhuvan-app3.nrsc.gov.in/isroeodatadownloadutility/nices_thumb/pblh/PBLH20180228.jpg</v>
      </c>
      <c r="F59" s="5" t="str">
        <f>IFERROR(__xludf.DUMMYFUNCTION("CONCATENATE(REGEXREPLACE(TO_TEXT( C59),""\."",""""),""_"",TO_TEXT(A59),D59)"),"20180228_059.jpg")</f>
        <v>20180228_059.jpg</v>
      </c>
    </row>
    <row r="60">
      <c r="A60" s="1">
        <v>60.0</v>
      </c>
      <c r="B60" s="2" t="s">
        <v>0</v>
      </c>
      <c r="C60" s="3">
        <v>43160.0</v>
      </c>
      <c r="D60" s="4" t="s">
        <v>1</v>
      </c>
      <c r="E60" s="2" t="str">
        <f>IFERROR(__xludf.DUMMYFUNCTION("CONCATENATE(B60,REGEXREPLACE(TO_TEXT( C60),""\."",""""),D60)"),"https://bhuvan-app3.nrsc.gov.in/isroeodatadownloadutility/nices_thumb/pblh/PBLH20180301.jpg")</f>
        <v>https://bhuvan-app3.nrsc.gov.in/isroeodatadownloadutility/nices_thumb/pblh/PBLH20180301.jpg</v>
      </c>
      <c r="F60" s="5" t="str">
        <f>IFERROR(__xludf.DUMMYFUNCTION("CONCATENATE(REGEXREPLACE(TO_TEXT( C60),""\."",""""),""_"",TO_TEXT(A60),D60)"),"20180301_060.jpg")</f>
        <v>20180301_060.jpg</v>
      </c>
    </row>
    <row r="61">
      <c r="A61" s="1">
        <v>61.0</v>
      </c>
      <c r="B61" s="2" t="s">
        <v>0</v>
      </c>
      <c r="C61" s="3">
        <v>43161.0</v>
      </c>
      <c r="D61" s="4" t="s">
        <v>1</v>
      </c>
      <c r="E61" s="2" t="str">
        <f>IFERROR(__xludf.DUMMYFUNCTION("CONCATENATE(B61,REGEXREPLACE(TO_TEXT( C61),""\."",""""),D61)"),"https://bhuvan-app3.nrsc.gov.in/isroeodatadownloadutility/nices_thumb/pblh/PBLH20180302.jpg")</f>
        <v>https://bhuvan-app3.nrsc.gov.in/isroeodatadownloadutility/nices_thumb/pblh/PBLH20180302.jpg</v>
      </c>
      <c r="F61" s="5" t="str">
        <f>IFERROR(__xludf.DUMMYFUNCTION("CONCATENATE(REGEXREPLACE(TO_TEXT( C61),""\."",""""),""_"",TO_TEXT(A61),D61)"),"20180302_061.jpg")</f>
        <v>20180302_061.jpg</v>
      </c>
    </row>
    <row r="62">
      <c r="A62" s="1">
        <v>62.0</v>
      </c>
      <c r="B62" s="2" t="s">
        <v>0</v>
      </c>
      <c r="C62" s="3">
        <v>43162.0</v>
      </c>
      <c r="D62" s="4" t="s">
        <v>1</v>
      </c>
      <c r="E62" s="2" t="str">
        <f>IFERROR(__xludf.DUMMYFUNCTION("CONCATENATE(B62,REGEXREPLACE(TO_TEXT( C62),""\."",""""),D62)"),"https://bhuvan-app3.nrsc.gov.in/isroeodatadownloadutility/nices_thumb/pblh/PBLH20180303.jpg")</f>
        <v>https://bhuvan-app3.nrsc.gov.in/isroeodatadownloadutility/nices_thumb/pblh/PBLH20180303.jpg</v>
      </c>
      <c r="F62" s="5" t="str">
        <f>IFERROR(__xludf.DUMMYFUNCTION("CONCATENATE(REGEXREPLACE(TO_TEXT( C62),""\."",""""),""_"",TO_TEXT(A62),D62)"),"20180303_062.jpg")</f>
        <v>20180303_062.jpg</v>
      </c>
    </row>
    <row r="63">
      <c r="A63" s="1">
        <v>63.0</v>
      </c>
      <c r="B63" s="2" t="s">
        <v>0</v>
      </c>
      <c r="C63" s="3">
        <v>43163.0</v>
      </c>
      <c r="D63" s="4" t="s">
        <v>1</v>
      </c>
      <c r="E63" s="2" t="str">
        <f>IFERROR(__xludf.DUMMYFUNCTION("CONCATENATE(B63,REGEXREPLACE(TO_TEXT( C63),""\."",""""),D63)"),"https://bhuvan-app3.nrsc.gov.in/isroeodatadownloadutility/nices_thumb/pblh/PBLH20180304.jpg")</f>
        <v>https://bhuvan-app3.nrsc.gov.in/isroeodatadownloadutility/nices_thumb/pblh/PBLH20180304.jpg</v>
      </c>
      <c r="F63" s="5" t="str">
        <f>IFERROR(__xludf.DUMMYFUNCTION("CONCATENATE(REGEXREPLACE(TO_TEXT( C63),""\."",""""),""_"",TO_TEXT(A63),D63)"),"20180304_063.jpg")</f>
        <v>20180304_063.jpg</v>
      </c>
    </row>
    <row r="64">
      <c r="A64" s="1">
        <v>64.0</v>
      </c>
      <c r="B64" s="2" t="s">
        <v>0</v>
      </c>
      <c r="C64" s="3">
        <v>43164.0</v>
      </c>
      <c r="D64" s="4" t="s">
        <v>1</v>
      </c>
      <c r="E64" s="2" t="str">
        <f>IFERROR(__xludf.DUMMYFUNCTION("CONCATENATE(B64,REGEXREPLACE(TO_TEXT( C64),""\."",""""),D64)"),"https://bhuvan-app3.nrsc.gov.in/isroeodatadownloadutility/nices_thumb/pblh/PBLH20180305.jpg")</f>
        <v>https://bhuvan-app3.nrsc.gov.in/isroeodatadownloadutility/nices_thumb/pblh/PBLH20180305.jpg</v>
      </c>
      <c r="F64" s="5" t="str">
        <f>IFERROR(__xludf.DUMMYFUNCTION("CONCATENATE(REGEXREPLACE(TO_TEXT( C64),""\."",""""),""_"",TO_TEXT(A64),D64)"),"20180305_064.jpg")</f>
        <v>20180305_064.jpg</v>
      </c>
    </row>
    <row r="65">
      <c r="A65" s="1">
        <v>65.0</v>
      </c>
      <c r="B65" s="2" t="s">
        <v>0</v>
      </c>
      <c r="C65" s="3">
        <v>43165.0</v>
      </c>
      <c r="D65" s="4" t="s">
        <v>1</v>
      </c>
      <c r="E65" s="2" t="str">
        <f>IFERROR(__xludf.DUMMYFUNCTION("CONCATENATE(B65,REGEXREPLACE(TO_TEXT( C65),""\."",""""),D65)"),"https://bhuvan-app3.nrsc.gov.in/isroeodatadownloadutility/nices_thumb/pblh/PBLH20180306.jpg")</f>
        <v>https://bhuvan-app3.nrsc.gov.in/isroeodatadownloadutility/nices_thumb/pblh/PBLH20180306.jpg</v>
      </c>
      <c r="F65" s="5" t="str">
        <f>IFERROR(__xludf.DUMMYFUNCTION("CONCATENATE(REGEXREPLACE(TO_TEXT( C65),""\."",""""),""_"",TO_TEXT(A65),D65)"),"20180306_065.jpg")</f>
        <v>20180306_065.jpg</v>
      </c>
    </row>
    <row r="66">
      <c r="A66" s="1">
        <v>66.0</v>
      </c>
      <c r="B66" s="2" t="s">
        <v>0</v>
      </c>
      <c r="C66" s="3">
        <v>43166.0</v>
      </c>
      <c r="D66" s="4" t="s">
        <v>1</v>
      </c>
      <c r="E66" s="2" t="str">
        <f>IFERROR(__xludf.DUMMYFUNCTION("CONCATENATE(B66,REGEXREPLACE(TO_TEXT( C66),""\."",""""),D66)"),"https://bhuvan-app3.nrsc.gov.in/isroeodatadownloadutility/nices_thumb/pblh/PBLH20180307.jpg")</f>
        <v>https://bhuvan-app3.nrsc.gov.in/isroeodatadownloadutility/nices_thumb/pblh/PBLH20180307.jpg</v>
      </c>
      <c r="F66" s="5" t="str">
        <f>IFERROR(__xludf.DUMMYFUNCTION("CONCATENATE(REGEXREPLACE(TO_TEXT( C66),""\."",""""),""_"",TO_TEXT(A66),D66)"),"20180307_066.jpg")</f>
        <v>20180307_066.jpg</v>
      </c>
    </row>
    <row r="67">
      <c r="A67" s="1">
        <v>67.0</v>
      </c>
      <c r="B67" s="2" t="s">
        <v>0</v>
      </c>
      <c r="C67" s="3">
        <v>43167.0</v>
      </c>
      <c r="D67" s="4" t="s">
        <v>1</v>
      </c>
      <c r="E67" s="2" t="str">
        <f>IFERROR(__xludf.DUMMYFUNCTION("CONCATENATE(B67,REGEXREPLACE(TO_TEXT( C67),""\."",""""),D67)"),"https://bhuvan-app3.nrsc.gov.in/isroeodatadownloadutility/nices_thumb/pblh/PBLH20180308.jpg")</f>
        <v>https://bhuvan-app3.nrsc.gov.in/isroeodatadownloadutility/nices_thumb/pblh/PBLH20180308.jpg</v>
      </c>
      <c r="F67" s="5" t="str">
        <f>IFERROR(__xludf.DUMMYFUNCTION("CONCATENATE(REGEXREPLACE(TO_TEXT( C67),""\."",""""),""_"",TO_TEXT(A67),D67)"),"20180308_067.jpg")</f>
        <v>20180308_067.jpg</v>
      </c>
    </row>
    <row r="68">
      <c r="A68" s="1">
        <v>68.0</v>
      </c>
      <c r="B68" s="2" t="s">
        <v>0</v>
      </c>
      <c r="C68" s="3">
        <v>43168.0</v>
      </c>
      <c r="D68" s="4" t="s">
        <v>1</v>
      </c>
      <c r="E68" s="2" t="str">
        <f>IFERROR(__xludf.DUMMYFUNCTION("CONCATENATE(B68,REGEXREPLACE(TO_TEXT( C68),""\."",""""),D68)"),"https://bhuvan-app3.nrsc.gov.in/isroeodatadownloadutility/nices_thumb/pblh/PBLH20180309.jpg")</f>
        <v>https://bhuvan-app3.nrsc.gov.in/isroeodatadownloadutility/nices_thumb/pblh/PBLH20180309.jpg</v>
      </c>
      <c r="F68" s="5" t="str">
        <f>IFERROR(__xludf.DUMMYFUNCTION("CONCATENATE(REGEXREPLACE(TO_TEXT( C68),""\."",""""),""_"",TO_TEXT(A68),D68)"),"20180309_068.jpg")</f>
        <v>20180309_068.jpg</v>
      </c>
    </row>
    <row r="69">
      <c r="A69" s="1">
        <v>69.0</v>
      </c>
      <c r="B69" s="2" t="s">
        <v>0</v>
      </c>
      <c r="C69" s="3">
        <v>43169.0</v>
      </c>
      <c r="D69" s="4" t="s">
        <v>1</v>
      </c>
      <c r="E69" s="2" t="str">
        <f>IFERROR(__xludf.DUMMYFUNCTION("CONCATENATE(B69,REGEXREPLACE(TO_TEXT( C69),""\."",""""),D69)"),"https://bhuvan-app3.nrsc.gov.in/isroeodatadownloadutility/nices_thumb/pblh/PBLH20180310.jpg")</f>
        <v>https://bhuvan-app3.nrsc.gov.in/isroeodatadownloadutility/nices_thumb/pblh/PBLH20180310.jpg</v>
      </c>
      <c r="F69" s="5" t="str">
        <f>IFERROR(__xludf.DUMMYFUNCTION("CONCATENATE(REGEXREPLACE(TO_TEXT( C69),""\."",""""),""_"",TO_TEXT(A69),D69)"),"20180310_069.jpg")</f>
        <v>20180310_069.jpg</v>
      </c>
    </row>
    <row r="70">
      <c r="A70" s="1">
        <v>70.0</v>
      </c>
      <c r="B70" s="2" t="s">
        <v>0</v>
      </c>
      <c r="C70" s="3">
        <v>43170.0</v>
      </c>
      <c r="D70" s="4" t="s">
        <v>1</v>
      </c>
      <c r="E70" s="2" t="str">
        <f>IFERROR(__xludf.DUMMYFUNCTION("CONCATENATE(B70,REGEXREPLACE(TO_TEXT( C70),""\."",""""),D70)"),"https://bhuvan-app3.nrsc.gov.in/isroeodatadownloadutility/nices_thumb/pblh/PBLH20180311.jpg")</f>
        <v>https://bhuvan-app3.nrsc.gov.in/isroeodatadownloadutility/nices_thumb/pblh/PBLH20180311.jpg</v>
      </c>
      <c r="F70" s="5" t="str">
        <f>IFERROR(__xludf.DUMMYFUNCTION("CONCATENATE(REGEXREPLACE(TO_TEXT( C70),""\."",""""),""_"",TO_TEXT(A70),D70)"),"20180311_070.jpg")</f>
        <v>20180311_070.jpg</v>
      </c>
    </row>
    <row r="71">
      <c r="A71" s="1">
        <v>71.0</v>
      </c>
      <c r="B71" s="2" t="s">
        <v>0</v>
      </c>
      <c r="C71" s="3">
        <v>43171.0</v>
      </c>
      <c r="D71" s="4" t="s">
        <v>1</v>
      </c>
      <c r="E71" s="2" t="str">
        <f>IFERROR(__xludf.DUMMYFUNCTION("CONCATENATE(B71,REGEXREPLACE(TO_TEXT( C71),""\."",""""),D71)"),"https://bhuvan-app3.nrsc.gov.in/isroeodatadownloadutility/nices_thumb/pblh/PBLH20180312.jpg")</f>
        <v>https://bhuvan-app3.nrsc.gov.in/isroeodatadownloadutility/nices_thumb/pblh/PBLH20180312.jpg</v>
      </c>
      <c r="F71" s="5" t="str">
        <f>IFERROR(__xludf.DUMMYFUNCTION("CONCATENATE(REGEXREPLACE(TO_TEXT( C71),""\."",""""),""_"",TO_TEXT(A71),D71)"),"20180312_071.jpg")</f>
        <v>20180312_071.jpg</v>
      </c>
    </row>
    <row r="72">
      <c r="A72" s="1">
        <v>72.0</v>
      </c>
      <c r="B72" s="2" t="s">
        <v>0</v>
      </c>
      <c r="C72" s="3">
        <v>43172.0</v>
      </c>
      <c r="D72" s="4" t="s">
        <v>1</v>
      </c>
      <c r="E72" s="2" t="str">
        <f>IFERROR(__xludf.DUMMYFUNCTION("CONCATENATE(B72,REGEXREPLACE(TO_TEXT( C72),""\."",""""),D72)"),"https://bhuvan-app3.nrsc.gov.in/isroeodatadownloadutility/nices_thumb/pblh/PBLH20180313.jpg")</f>
        <v>https://bhuvan-app3.nrsc.gov.in/isroeodatadownloadutility/nices_thumb/pblh/PBLH20180313.jpg</v>
      </c>
      <c r="F72" s="5" t="str">
        <f>IFERROR(__xludf.DUMMYFUNCTION("CONCATENATE(REGEXREPLACE(TO_TEXT( C72),""\."",""""),""_"",TO_TEXT(A72),D72)"),"20180313_072.jpg")</f>
        <v>20180313_072.jpg</v>
      </c>
    </row>
    <row r="73">
      <c r="A73" s="1">
        <v>73.0</v>
      </c>
      <c r="B73" s="2" t="s">
        <v>0</v>
      </c>
      <c r="C73" s="3">
        <v>43173.0</v>
      </c>
      <c r="D73" s="4" t="s">
        <v>1</v>
      </c>
      <c r="E73" s="2" t="str">
        <f>IFERROR(__xludf.DUMMYFUNCTION("CONCATENATE(B73,REGEXREPLACE(TO_TEXT( C73),""\."",""""),D73)"),"https://bhuvan-app3.nrsc.gov.in/isroeodatadownloadutility/nices_thumb/pblh/PBLH20180314.jpg")</f>
        <v>https://bhuvan-app3.nrsc.gov.in/isroeodatadownloadutility/nices_thumb/pblh/PBLH20180314.jpg</v>
      </c>
      <c r="F73" s="5" t="str">
        <f>IFERROR(__xludf.DUMMYFUNCTION("CONCATENATE(REGEXREPLACE(TO_TEXT( C73),""\."",""""),""_"",TO_TEXT(A73),D73)"),"20180314_073.jpg")</f>
        <v>20180314_073.jpg</v>
      </c>
    </row>
    <row r="74">
      <c r="A74" s="1">
        <v>74.0</v>
      </c>
      <c r="B74" s="2" t="s">
        <v>0</v>
      </c>
      <c r="C74" s="3">
        <v>43174.0</v>
      </c>
      <c r="D74" s="4" t="s">
        <v>1</v>
      </c>
      <c r="E74" s="2" t="str">
        <f>IFERROR(__xludf.DUMMYFUNCTION("CONCATENATE(B74,REGEXREPLACE(TO_TEXT( C74),""\."",""""),D74)"),"https://bhuvan-app3.nrsc.gov.in/isroeodatadownloadutility/nices_thumb/pblh/PBLH20180315.jpg")</f>
        <v>https://bhuvan-app3.nrsc.gov.in/isroeodatadownloadutility/nices_thumb/pblh/PBLH20180315.jpg</v>
      </c>
      <c r="F74" s="5" t="str">
        <f>IFERROR(__xludf.DUMMYFUNCTION("CONCATENATE(REGEXREPLACE(TO_TEXT( C74),""\."",""""),""_"",TO_TEXT(A74),D74)"),"20180315_074.jpg")</f>
        <v>20180315_074.jpg</v>
      </c>
    </row>
    <row r="75">
      <c r="A75" s="1">
        <v>75.0</v>
      </c>
      <c r="B75" s="2" t="s">
        <v>0</v>
      </c>
      <c r="C75" s="3">
        <v>43175.0</v>
      </c>
      <c r="D75" s="4" t="s">
        <v>1</v>
      </c>
      <c r="E75" s="2" t="str">
        <f>IFERROR(__xludf.DUMMYFUNCTION("CONCATENATE(B75,REGEXREPLACE(TO_TEXT( C75),""\."",""""),D75)"),"https://bhuvan-app3.nrsc.gov.in/isroeodatadownloadutility/nices_thumb/pblh/PBLH20180316.jpg")</f>
        <v>https://bhuvan-app3.nrsc.gov.in/isroeodatadownloadutility/nices_thumb/pblh/PBLH20180316.jpg</v>
      </c>
      <c r="F75" s="5" t="str">
        <f>IFERROR(__xludf.DUMMYFUNCTION("CONCATENATE(REGEXREPLACE(TO_TEXT( C75),""\."",""""),""_"",TO_TEXT(A75),D75)"),"20180316_075.jpg")</f>
        <v>20180316_075.jpg</v>
      </c>
    </row>
    <row r="76">
      <c r="A76" s="1">
        <v>76.0</v>
      </c>
      <c r="B76" s="2" t="s">
        <v>0</v>
      </c>
      <c r="C76" s="3">
        <v>43176.0</v>
      </c>
      <c r="D76" s="4" t="s">
        <v>1</v>
      </c>
      <c r="E76" s="2" t="str">
        <f>IFERROR(__xludf.DUMMYFUNCTION("CONCATENATE(B76,REGEXREPLACE(TO_TEXT( C76),""\."",""""),D76)"),"https://bhuvan-app3.nrsc.gov.in/isroeodatadownloadutility/nices_thumb/pblh/PBLH20180317.jpg")</f>
        <v>https://bhuvan-app3.nrsc.gov.in/isroeodatadownloadutility/nices_thumb/pblh/PBLH20180317.jpg</v>
      </c>
      <c r="F76" s="5" t="str">
        <f>IFERROR(__xludf.DUMMYFUNCTION("CONCATENATE(REGEXREPLACE(TO_TEXT( C76),""\."",""""),""_"",TO_TEXT(A76),D76)"),"20180317_076.jpg")</f>
        <v>20180317_076.jpg</v>
      </c>
    </row>
    <row r="77">
      <c r="A77" s="1">
        <v>77.0</v>
      </c>
      <c r="B77" s="2" t="s">
        <v>0</v>
      </c>
      <c r="C77" s="3">
        <v>43177.0</v>
      </c>
      <c r="D77" s="4" t="s">
        <v>1</v>
      </c>
      <c r="E77" s="2" t="str">
        <f>IFERROR(__xludf.DUMMYFUNCTION("CONCATENATE(B77,REGEXREPLACE(TO_TEXT( C77),""\."",""""),D77)"),"https://bhuvan-app3.nrsc.gov.in/isroeodatadownloadutility/nices_thumb/pblh/PBLH20180318.jpg")</f>
        <v>https://bhuvan-app3.nrsc.gov.in/isroeodatadownloadutility/nices_thumb/pblh/PBLH20180318.jpg</v>
      </c>
      <c r="F77" s="5" t="str">
        <f>IFERROR(__xludf.DUMMYFUNCTION("CONCATENATE(REGEXREPLACE(TO_TEXT( C77),""\."",""""),""_"",TO_TEXT(A77),D77)"),"20180318_077.jpg")</f>
        <v>20180318_077.jpg</v>
      </c>
    </row>
    <row r="78">
      <c r="A78" s="1">
        <v>78.0</v>
      </c>
      <c r="B78" s="2" t="s">
        <v>0</v>
      </c>
      <c r="C78" s="3">
        <v>43178.0</v>
      </c>
      <c r="D78" s="4" t="s">
        <v>1</v>
      </c>
      <c r="E78" s="2" t="str">
        <f>IFERROR(__xludf.DUMMYFUNCTION("CONCATENATE(B78,REGEXREPLACE(TO_TEXT( C78),""\."",""""),D78)"),"https://bhuvan-app3.nrsc.gov.in/isroeodatadownloadutility/nices_thumb/pblh/PBLH20180319.jpg")</f>
        <v>https://bhuvan-app3.nrsc.gov.in/isroeodatadownloadutility/nices_thumb/pblh/PBLH20180319.jpg</v>
      </c>
      <c r="F78" s="5" t="str">
        <f>IFERROR(__xludf.DUMMYFUNCTION("CONCATENATE(REGEXREPLACE(TO_TEXT( C78),""\."",""""),""_"",TO_TEXT(A78),D78)"),"20180319_078.jpg")</f>
        <v>20180319_078.jpg</v>
      </c>
    </row>
    <row r="79">
      <c r="A79" s="1">
        <v>79.0</v>
      </c>
      <c r="B79" s="2" t="s">
        <v>0</v>
      </c>
      <c r="C79" s="3">
        <v>43179.0</v>
      </c>
      <c r="D79" s="4" t="s">
        <v>1</v>
      </c>
      <c r="E79" s="2" t="str">
        <f>IFERROR(__xludf.DUMMYFUNCTION("CONCATENATE(B79,REGEXREPLACE(TO_TEXT( C79),""\."",""""),D79)"),"https://bhuvan-app3.nrsc.gov.in/isroeodatadownloadutility/nices_thumb/pblh/PBLH20180320.jpg")</f>
        <v>https://bhuvan-app3.nrsc.gov.in/isroeodatadownloadutility/nices_thumb/pblh/PBLH20180320.jpg</v>
      </c>
      <c r="F79" s="5" t="str">
        <f>IFERROR(__xludf.DUMMYFUNCTION("CONCATENATE(REGEXREPLACE(TO_TEXT( C79),""\."",""""),""_"",TO_TEXT(A79),D79)"),"20180320_079.jpg")</f>
        <v>20180320_079.jpg</v>
      </c>
    </row>
    <row r="80">
      <c r="A80" s="1">
        <v>80.0</v>
      </c>
      <c r="B80" s="2" t="s">
        <v>0</v>
      </c>
      <c r="C80" s="3">
        <v>43180.0</v>
      </c>
      <c r="D80" s="4" t="s">
        <v>1</v>
      </c>
      <c r="E80" s="2" t="str">
        <f>IFERROR(__xludf.DUMMYFUNCTION("CONCATENATE(B80,REGEXREPLACE(TO_TEXT( C80),""\."",""""),D80)"),"https://bhuvan-app3.nrsc.gov.in/isroeodatadownloadutility/nices_thumb/pblh/PBLH20180321.jpg")</f>
        <v>https://bhuvan-app3.nrsc.gov.in/isroeodatadownloadutility/nices_thumb/pblh/PBLH20180321.jpg</v>
      </c>
      <c r="F80" s="5" t="str">
        <f>IFERROR(__xludf.DUMMYFUNCTION("CONCATENATE(REGEXREPLACE(TO_TEXT( C80),""\."",""""),""_"",TO_TEXT(A80),D80)"),"20180321_080.jpg")</f>
        <v>20180321_080.jpg</v>
      </c>
    </row>
    <row r="81">
      <c r="A81" s="1">
        <v>81.0</v>
      </c>
      <c r="B81" s="2" t="s">
        <v>0</v>
      </c>
      <c r="C81" s="3">
        <v>43181.0</v>
      </c>
      <c r="D81" s="4" t="s">
        <v>1</v>
      </c>
      <c r="E81" s="2" t="str">
        <f>IFERROR(__xludf.DUMMYFUNCTION("CONCATENATE(B81,REGEXREPLACE(TO_TEXT( C81),""\."",""""),D81)"),"https://bhuvan-app3.nrsc.gov.in/isroeodatadownloadutility/nices_thumb/pblh/PBLH20180322.jpg")</f>
        <v>https://bhuvan-app3.nrsc.gov.in/isroeodatadownloadutility/nices_thumb/pblh/PBLH20180322.jpg</v>
      </c>
      <c r="F81" s="5" t="str">
        <f>IFERROR(__xludf.DUMMYFUNCTION("CONCATENATE(REGEXREPLACE(TO_TEXT( C81),""\."",""""),""_"",TO_TEXT(A81),D81)"),"20180322_081.jpg")</f>
        <v>20180322_081.jpg</v>
      </c>
    </row>
    <row r="82">
      <c r="A82" s="1">
        <v>82.0</v>
      </c>
      <c r="B82" s="2" t="s">
        <v>0</v>
      </c>
      <c r="C82" s="3">
        <v>43182.0</v>
      </c>
      <c r="D82" s="4" t="s">
        <v>1</v>
      </c>
      <c r="E82" s="2" t="str">
        <f>IFERROR(__xludf.DUMMYFUNCTION("CONCATENATE(B82,REGEXREPLACE(TO_TEXT( C82),""\."",""""),D82)"),"https://bhuvan-app3.nrsc.gov.in/isroeodatadownloadutility/nices_thumb/pblh/PBLH20180323.jpg")</f>
        <v>https://bhuvan-app3.nrsc.gov.in/isroeodatadownloadutility/nices_thumb/pblh/PBLH20180323.jpg</v>
      </c>
      <c r="F82" s="5" t="str">
        <f>IFERROR(__xludf.DUMMYFUNCTION("CONCATENATE(REGEXREPLACE(TO_TEXT( C82),""\."",""""),""_"",TO_TEXT(A82),D82)"),"20180323_082.jpg")</f>
        <v>20180323_082.jpg</v>
      </c>
    </row>
    <row r="83">
      <c r="A83" s="1">
        <v>83.0</v>
      </c>
      <c r="B83" s="2" t="s">
        <v>0</v>
      </c>
      <c r="C83" s="3">
        <v>43183.0</v>
      </c>
      <c r="D83" s="4" t="s">
        <v>1</v>
      </c>
      <c r="E83" s="2" t="str">
        <f>IFERROR(__xludf.DUMMYFUNCTION("CONCATENATE(B83,REGEXREPLACE(TO_TEXT( C83),""\."",""""),D83)"),"https://bhuvan-app3.nrsc.gov.in/isroeodatadownloadutility/nices_thumb/pblh/PBLH20180324.jpg")</f>
        <v>https://bhuvan-app3.nrsc.gov.in/isroeodatadownloadutility/nices_thumb/pblh/PBLH20180324.jpg</v>
      </c>
      <c r="F83" s="5" t="str">
        <f>IFERROR(__xludf.DUMMYFUNCTION("CONCATENATE(REGEXREPLACE(TO_TEXT( C83),""\."",""""),""_"",TO_TEXT(A83),D83)"),"20180324_083.jpg")</f>
        <v>20180324_083.jpg</v>
      </c>
    </row>
    <row r="84">
      <c r="A84" s="1">
        <v>84.0</v>
      </c>
      <c r="B84" s="2" t="s">
        <v>0</v>
      </c>
      <c r="C84" s="3">
        <v>43184.0</v>
      </c>
      <c r="D84" s="4" t="s">
        <v>1</v>
      </c>
      <c r="E84" s="2" t="str">
        <f>IFERROR(__xludf.DUMMYFUNCTION("CONCATENATE(B84,REGEXREPLACE(TO_TEXT( C84),""\."",""""),D84)"),"https://bhuvan-app3.nrsc.gov.in/isroeodatadownloadutility/nices_thumb/pblh/PBLH20180325.jpg")</f>
        <v>https://bhuvan-app3.nrsc.gov.in/isroeodatadownloadutility/nices_thumb/pblh/PBLH20180325.jpg</v>
      </c>
      <c r="F84" s="5" t="str">
        <f>IFERROR(__xludf.DUMMYFUNCTION("CONCATENATE(REGEXREPLACE(TO_TEXT( C84),""\."",""""),""_"",TO_TEXT(A84),D84)"),"20180325_084.jpg")</f>
        <v>20180325_084.jpg</v>
      </c>
    </row>
    <row r="85">
      <c r="A85" s="1">
        <v>85.0</v>
      </c>
      <c r="B85" s="2" t="s">
        <v>0</v>
      </c>
      <c r="C85" s="3">
        <v>43185.0</v>
      </c>
      <c r="D85" s="4" t="s">
        <v>1</v>
      </c>
      <c r="E85" s="2" t="str">
        <f>IFERROR(__xludf.DUMMYFUNCTION("CONCATENATE(B85,REGEXREPLACE(TO_TEXT( C85),""\."",""""),D85)"),"https://bhuvan-app3.nrsc.gov.in/isroeodatadownloadutility/nices_thumb/pblh/PBLH20180326.jpg")</f>
        <v>https://bhuvan-app3.nrsc.gov.in/isroeodatadownloadutility/nices_thumb/pblh/PBLH20180326.jpg</v>
      </c>
      <c r="F85" s="5" t="str">
        <f>IFERROR(__xludf.DUMMYFUNCTION("CONCATENATE(REGEXREPLACE(TO_TEXT( C85),""\."",""""),""_"",TO_TEXT(A85),D85)"),"20180326_085.jpg")</f>
        <v>20180326_085.jpg</v>
      </c>
    </row>
    <row r="86">
      <c r="A86" s="1">
        <v>86.0</v>
      </c>
      <c r="B86" s="2" t="s">
        <v>0</v>
      </c>
      <c r="C86" s="3">
        <v>43186.0</v>
      </c>
      <c r="D86" s="4" t="s">
        <v>1</v>
      </c>
      <c r="E86" s="2" t="str">
        <f>IFERROR(__xludf.DUMMYFUNCTION("CONCATENATE(B86,REGEXREPLACE(TO_TEXT( C86),""\."",""""),D86)"),"https://bhuvan-app3.nrsc.gov.in/isroeodatadownloadutility/nices_thumb/pblh/PBLH20180327.jpg")</f>
        <v>https://bhuvan-app3.nrsc.gov.in/isroeodatadownloadutility/nices_thumb/pblh/PBLH20180327.jpg</v>
      </c>
      <c r="F86" s="5" t="str">
        <f>IFERROR(__xludf.DUMMYFUNCTION("CONCATENATE(REGEXREPLACE(TO_TEXT( C86),""\."",""""),""_"",TO_TEXT(A86),D86)"),"20180327_086.jpg")</f>
        <v>20180327_086.jpg</v>
      </c>
    </row>
    <row r="87">
      <c r="A87" s="1">
        <v>87.0</v>
      </c>
      <c r="B87" s="2" t="s">
        <v>0</v>
      </c>
      <c r="C87" s="3">
        <v>43187.0</v>
      </c>
      <c r="D87" s="4" t="s">
        <v>1</v>
      </c>
      <c r="E87" s="2" t="str">
        <f>IFERROR(__xludf.DUMMYFUNCTION("CONCATENATE(B87,REGEXREPLACE(TO_TEXT( C87),""\."",""""),D87)"),"https://bhuvan-app3.nrsc.gov.in/isroeodatadownloadutility/nices_thumb/pblh/PBLH20180328.jpg")</f>
        <v>https://bhuvan-app3.nrsc.gov.in/isroeodatadownloadutility/nices_thumb/pblh/PBLH20180328.jpg</v>
      </c>
      <c r="F87" s="5" t="str">
        <f>IFERROR(__xludf.DUMMYFUNCTION("CONCATENATE(REGEXREPLACE(TO_TEXT( C87),""\."",""""),""_"",TO_TEXT(A87),D87)"),"20180328_087.jpg")</f>
        <v>20180328_087.jpg</v>
      </c>
    </row>
    <row r="88">
      <c r="A88" s="1">
        <v>88.0</v>
      </c>
      <c r="B88" s="2" t="s">
        <v>0</v>
      </c>
      <c r="C88" s="3">
        <v>43188.0</v>
      </c>
      <c r="D88" s="4" t="s">
        <v>1</v>
      </c>
      <c r="E88" s="2" t="str">
        <f>IFERROR(__xludf.DUMMYFUNCTION("CONCATENATE(B88,REGEXREPLACE(TO_TEXT( C88),""\."",""""),D88)"),"https://bhuvan-app3.nrsc.gov.in/isroeodatadownloadutility/nices_thumb/pblh/PBLH20180329.jpg")</f>
        <v>https://bhuvan-app3.nrsc.gov.in/isroeodatadownloadutility/nices_thumb/pblh/PBLH20180329.jpg</v>
      </c>
      <c r="F88" s="5" t="str">
        <f>IFERROR(__xludf.DUMMYFUNCTION("CONCATENATE(REGEXREPLACE(TO_TEXT( C88),""\."",""""),""_"",TO_TEXT(A88),D88)"),"20180329_088.jpg")</f>
        <v>20180329_088.jpg</v>
      </c>
    </row>
    <row r="89">
      <c r="A89" s="1">
        <v>89.0</v>
      </c>
      <c r="B89" s="2" t="s">
        <v>0</v>
      </c>
      <c r="C89" s="3">
        <v>43189.0</v>
      </c>
      <c r="D89" s="4" t="s">
        <v>1</v>
      </c>
      <c r="E89" s="2" t="str">
        <f>IFERROR(__xludf.DUMMYFUNCTION("CONCATENATE(B89,REGEXREPLACE(TO_TEXT( C89),""\."",""""),D89)"),"https://bhuvan-app3.nrsc.gov.in/isroeodatadownloadutility/nices_thumb/pblh/PBLH20180330.jpg")</f>
        <v>https://bhuvan-app3.nrsc.gov.in/isroeodatadownloadutility/nices_thumb/pblh/PBLH20180330.jpg</v>
      </c>
      <c r="F89" s="5" t="str">
        <f>IFERROR(__xludf.DUMMYFUNCTION("CONCATENATE(REGEXREPLACE(TO_TEXT( C89),""\."",""""),""_"",TO_TEXT(A89),D89)"),"20180330_089.jpg")</f>
        <v>20180330_089.jpg</v>
      </c>
    </row>
    <row r="90">
      <c r="A90" s="1">
        <v>90.0</v>
      </c>
      <c r="B90" s="2" t="s">
        <v>0</v>
      </c>
      <c r="C90" s="3">
        <v>43190.0</v>
      </c>
      <c r="D90" s="4" t="s">
        <v>1</v>
      </c>
      <c r="E90" s="2" t="str">
        <f>IFERROR(__xludf.DUMMYFUNCTION("CONCATENATE(B90,REGEXREPLACE(TO_TEXT( C90),""\."",""""),D90)"),"https://bhuvan-app3.nrsc.gov.in/isroeodatadownloadutility/nices_thumb/pblh/PBLH20180331.jpg")</f>
        <v>https://bhuvan-app3.nrsc.gov.in/isroeodatadownloadutility/nices_thumb/pblh/PBLH20180331.jpg</v>
      </c>
      <c r="F90" s="5" t="str">
        <f>IFERROR(__xludf.DUMMYFUNCTION("CONCATENATE(REGEXREPLACE(TO_TEXT( C90),""\."",""""),""_"",TO_TEXT(A90),D90)"),"20180331_090.jpg")</f>
        <v>20180331_090.jpg</v>
      </c>
    </row>
    <row r="91">
      <c r="A91" s="1">
        <v>91.0</v>
      </c>
      <c r="B91" s="2" t="s">
        <v>0</v>
      </c>
      <c r="C91" s="3">
        <v>43191.0</v>
      </c>
      <c r="D91" s="4" t="s">
        <v>1</v>
      </c>
      <c r="E91" s="2" t="str">
        <f>IFERROR(__xludf.DUMMYFUNCTION("CONCATENATE(B91,REGEXREPLACE(TO_TEXT( C91),""\."",""""),D91)"),"https://bhuvan-app3.nrsc.gov.in/isroeodatadownloadutility/nices_thumb/pblh/PBLH20180401.jpg")</f>
        <v>https://bhuvan-app3.nrsc.gov.in/isroeodatadownloadutility/nices_thumb/pblh/PBLH20180401.jpg</v>
      </c>
      <c r="F91" s="5" t="str">
        <f>IFERROR(__xludf.DUMMYFUNCTION("CONCATENATE(REGEXREPLACE(TO_TEXT( C91),""\."",""""),""_"",TO_TEXT(A91),D91)"),"20180401_091.jpg")</f>
        <v>20180401_091.jpg</v>
      </c>
    </row>
    <row r="92">
      <c r="A92" s="1">
        <v>92.0</v>
      </c>
      <c r="B92" s="2" t="s">
        <v>0</v>
      </c>
      <c r="C92" s="3">
        <v>43192.0</v>
      </c>
      <c r="D92" s="4" t="s">
        <v>1</v>
      </c>
      <c r="E92" s="2" t="str">
        <f>IFERROR(__xludf.DUMMYFUNCTION("CONCATENATE(B92,REGEXREPLACE(TO_TEXT( C92),""\."",""""),D92)"),"https://bhuvan-app3.nrsc.gov.in/isroeodatadownloadutility/nices_thumb/pblh/PBLH20180402.jpg")</f>
        <v>https://bhuvan-app3.nrsc.gov.in/isroeodatadownloadutility/nices_thumb/pblh/PBLH20180402.jpg</v>
      </c>
      <c r="F92" s="5" t="str">
        <f>IFERROR(__xludf.DUMMYFUNCTION("CONCATENATE(REGEXREPLACE(TO_TEXT( C92),""\."",""""),""_"",TO_TEXT(A92),D92)"),"20180402_092.jpg")</f>
        <v>20180402_092.jpg</v>
      </c>
    </row>
    <row r="93">
      <c r="A93" s="1">
        <v>93.0</v>
      </c>
      <c r="B93" s="2" t="s">
        <v>0</v>
      </c>
      <c r="C93" s="3">
        <v>43193.0</v>
      </c>
      <c r="D93" s="4" t="s">
        <v>1</v>
      </c>
      <c r="E93" s="2" t="str">
        <f>IFERROR(__xludf.DUMMYFUNCTION("CONCATENATE(B93,REGEXREPLACE(TO_TEXT( C93),""\."",""""),D93)"),"https://bhuvan-app3.nrsc.gov.in/isroeodatadownloadutility/nices_thumb/pblh/PBLH20180403.jpg")</f>
        <v>https://bhuvan-app3.nrsc.gov.in/isroeodatadownloadutility/nices_thumb/pblh/PBLH20180403.jpg</v>
      </c>
      <c r="F93" s="5" t="str">
        <f>IFERROR(__xludf.DUMMYFUNCTION("CONCATENATE(REGEXREPLACE(TO_TEXT( C93),""\."",""""),""_"",TO_TEXT(A93),D93)"),"20180403_093.jpg")</f>
        <v>20180403_093.jpg</v>
      </c>
    </row>
    <row r="94">
      <c r="A94" s="1">
        <v>94.0</v>
      </c>
      <c r="B94" s="2" t="s">
        <v>0</v>
      </c>
      <c r="C94" s="3">
        <v>43194.0</v>
      </c>
      <c r="D94" s="4" t="s">
        <v>1</v>
      </c>
      <c r="E94" s="2" t="str">
        <f>IFERROR(__xludf.DUMMYFUNCTION("CONCATENATE(B94,REGEXREPLACE(TO_TEXT( C94),""\."",""""),D94)"),"https://bhuvan-app3.nrsc.gov.in/isroeodatadownloadutility/nices_thumb/pblh/PBLH20180404.jpg")</f>
        <v>https://bhuvan-app3.nrsc.gov.in/isroeodatadownloadutility/nices_thumb/pblh/PBLH20180404.jpg</v>
      </c>
      <c r="F94" s="5" t="str">
        <f>IFERROR(__xludf.DUMMYFUNCTION("CONCATENATE(REGEXREPLACE(TO_TEXT( C94),""\."",""""),""_"",TO_TEXT(A94),D94)"),"20180404_094.jpg")</f>
        <v>20180404_094.jpg</v>
      </c>
    </row>
    <row r="95">
      <c r="A95" s="1">
        <v>95.0</v>
      </c>
      <c r="B95" s="2" t="s">
        <v>0</v>
      </c>
      <c r="C95" s="3">
        <v>43195.0</v>
      </c>
      <c r="D95" s="4" t="s">
        <v>1</v>
      </c>
      <c r="E95" s="2" t="str">
        <f>IFERROR(__xludf.DUMMYFUNCTION("CONCATENATE(B95,REGEXREPLACE(TO_TEXT( C95),""\."",""""),D95)"),"https://bhuvan-app3.nrsc.gov.in/isroeodatadownloadutility/nices_thumb/pblh/PBLH20180405.jpg")</f>
        <v>https://bhuvan-app3.nrsc.gov.in/isroeodatadownloadutility/nices_thumb/pblh/PBLH20180405.jpg</v>
      </c>
      <c r="F95" s="5" t="str">
        <f>IFERROR(__xludf.DUMMYFUNCTION("CONCATENATE(REGEXREPLACE(TO_TEXT( C95),""\."",""""),""_"",TO_TEXT(A95),D95)"),"20180405_095.jpg")</f>
        <v>20180405_095.jpg</v>
      </c>
    </row>
    <row r="96">
      <c r="A96" s="1">
        <v>96.0</v>
      </c>
      <c r="B96" s="2" t="s">
        <v>0</v>
      </c>
      <c r="C96" s="3">
        <v>43196.0</v>
      </c>
      <c r="D96" s="4" t="s">
        <v>1</v>
      </c>
      <c r="E96" s="2" t="str">
        <f>IFERROR(__xludf.DUMMYFUNCTION("CONCATENATE(B96,REGEXREPLACE(TO_TEXT( C96),""\."",""""),D96)"),"https://bhuvan-app3.nrsc.gov.in/isroeodatadownloadutility/nices_thumb/pblh/PBLH20180406.jpg")</f>
        <v>https://bhuvan-app3.nrsc.gov.in/isroeodatadownloadutility/nices_thumb/pblh/PBLH20180406.jpg</v>
      </c>
      <c r="F96" s="5" t="str">
        <f>IFERROR(__xludf.DUMMYFUNCTION("CONCATENATE(REGEXREPLACE(TO_TEXT( C96),""\."",""""),""_"",TO_TEXT(A96),D96)"),"20180406_096.jpg")</f>
        <v>20180406_096.jpg</v>
      </c>
    </row>
    <row r="97">
      <c r="A97" s="1">
        <v>97.0</v>
      </c>
      <c r="B97" s="2" t="s">
        <v>0</v>
      </c>
      <c r="C97" s="3">
        <v>43197.0</v>
      </c>
      <c r="D97" s="4" t="s">
        <v>1</v>
      </c>
      <c r="E97" s="2" t="str">
        <f>IFERROR(__xludf.DUMMYFUNCTION("CONCATENATE(B97,REGEXREPLACE(TO_TEXT( C97),""\."",""""),D97)"),"https://bhuvan-app3.nrsc.gov.in/isroeodatadownloadutility/nices_thumb/pblh/PBLH20180407.jpg")</f>
        <v>https://bhuvan-app3.nrsc.gov.in/isroeodatadownloadutility/nices_thumb/pblh/PBLH20180407.jpg</v>
      </c>
      <c r="F97" s="5" t="str">
        <f>IFERROR(__xludf.DUMMYFUNCTION("CONCATENATE(REGEXREPLACE(TO_TEXT( C97),""\."",""""),""_"",TO_TEXT(A97),D97)"),"20180407_097.jpg")</f>
        <v>20180407_097.jpg</v>
      </c>
    </row>
    <row r="98">
      <c r="A98" s="1">
        <v>98.0</v>
      </c>
      <c r="B98" s="2" t="s">
        <v>0</v>
      </c>
      <c r="C98" s="3">
        <v>43198.0</v>
      </c>
      <c r="D98" s="4" t="s">
        <v>1</v>
      </c>
      <c r="E98" s="2" t="str">
        <f>IFERROR(__xludf.DUMMYFUNCTION("CONCATENATE(B98,REGEXREPLACE(TO_TEXT( C98),""\."",""""),D98)"),"https://bhuvan-app3.nrsc.gov.in/isroeodatadownloadutility/nices_thumb/pblh/PBLH20180408.jpg")</f>
        <v>https://bhuvan-app3.nrsc.gov.in/isroeodatadownloadutility/nices_thumb/pblh/PBLH20180408.jpg</v>
      </c>
      <c r="F98" s="5" t="str">
        <f>IFERROR(__xludf.DUMMYFUNCTION("CONCATENATE(REGEXREPLACE(TO_TEXT( C98),""\."",""""),""_"",TO_TEXT(A98),D98)"),"20180408_098.jpg")</f>
        <v>20180408_098.jpg</v>
      </c>
    </row>
    <row r="99">
      <c r="A99" s="1">
        <v>99.0</v>
      </c>
      <c r="B99" s="2" t="s">
        <v>0</v>
      </c>
      <c r="C99" s="3">
        <v>43199.0</v>
      </c>
      <c r="D99" s="4" t="s">
        <v>1</v>
      </c>
      <c r="E99" s="2" t="str">
        <f>IFERROR(__xludf.DUMMYFUNCTION("CONCATENATE(B99,REGEXREPLACE(TO_TEXT( C99),""\."",""""),D99)"),"https://bhuvan-app3.nrsc.gov.in/isroeodatadownloadutility/nices_thumb/pblh/PBLH20180409.jpg")</f>
        <v>https://bhuvan-app3.nrsc.gov.in/isroeodatadownloadutility/nices_thumb/pblh/PBLH20180409.jpg</v>
      </c>
      <c r="F99" s="5" t="str">
        <f>IFERROR(__xludf.DUMMYFUNCTION("CONCATENATE(REGEXREPLACE(TO_TEXT( C99),""\."",""""),""_"",TO_TEXT(A99),D99)"),"20180409_099.jpg")</f>
        <v>20180409_099.jpg</v>
      </c>
    </row>
    <row r="100">
      <c r="A100" s="1">
        <v>100.0</v>
      </c>
      <c r="B100" s="2" t="s">
        <v>0</v>
      </c>
      <c r="C100" s="3">
        <v>43200.0</v>
      </c>
      <c r="D100" s="4" t="s">
        <v>1</v>
      </c>
      <c r="E100" s="2" t="str">
        <f>IFERROR(__xludf.DUMMYFUNCTION("CONCATENATE(B100,REGEXREPLACE(TO_TEXT( C100),""\."",""""),D100)"),"https://bhuvan-app3.nrsc.gov.in/isroeodatadownloadutility/nices_thumb/pblh/PBLH20180410.jpg")</f>
        <v>https://bhuvan-app3.nrsc.gov.in/isroeodatadownloadutility/nices_thumb/pblh/PBLH20180410.jpg</v>
      </c>
      <c r="F100" s="5" t="str">
        <f>IFERROR(__xludf.DUMMYFUNCTION("CONCATENATE(REGEXREPLACE(TO_TEXT( C100),""\."",""""),""_"",TO_TEXT(A100),D100)"),"20180410_100.jpg")</f>
        <v>20180410_100.jpg</v>
      </c>
    </row>
    <row r="101">
      <c r="A101" s="1">
        <v>101.0</v>
      </c>
      <c r="B101" s="2" t="s">
        <v>0</v>
      </c>
      <c r="C101" s="3">
        <v>43201.0</v>
      </c>
      <c r="D101" s="4" t="s">
        <v>1</v>
      </c>
      <c r="E101" s="2" t="str">
        <f>IFERROR(__xludf.DUMMYFUNCTION("CONCATENATE(B101,REGEXREPLACE(TO_TEXT( C101),""\."",""""),D101)"),"https://bhuvan-app3.nrsc.gov.in/isroeodatadownloadutility/nices_thumb/pblh/PBLH20180411.jpg")</f>
        <v>https://bhuvan-app3.nrsc.gov.in/isroeodatadownloadutility/nices_thumb/pblh/PBLH20180411.jpg</v>
      </c>
      <c r="F101" s="5" t="str">
        <f>IFERROR(__xludf.DUMMYFUNCTION("CONCATENATE(REGEXREPLACE(TO_TEXT( C101),""\."",""""),""_"",TO_TEXT(A101),D101)"),"20180411_101.jpg")</f>
        <v>20180411_101.jpg</v>
      </c>
    </row>
    <row r="102">
      <c r="A102" s="1">
        <v>102.0</v>
      </c>
      <c r="B102" s="2" t="s">
        <v>0</v>
      </c>
      <c r="C102" s="3">
        <v>43202.0</v>
      </c>
      <c r="D102" s="4" t="s">
        <v>1</v>
      </c>
      <c r="E102" s="2" t="str">
        <f>IFERROR(__xludf.DUMMYFUNCTION("CONCATENATE(B102,REGEXREPLACE(TO_TEXT( C102),""\."",""""),D102)"),"https://bhuvan-app3.nrsc.gov.in/isroeodatadownloadutility/nices_thumb/pblh/PBLH20180412.jpg")</f>
        <v>https://bhuvan-app3.nrsc.gov.in/isroeodatadownloadutility/nices_thumb/pblh/PBLH20180412.jpg</v>
      </c>
      <c r="F102" s="5" t="str">
        <f>IFERROR(__xludf.DUMMYFUNCTION("CONCATENATE(REGEXREPLACE(TO_TEXT( C102),""\."",""""),""_"",TO_TEXT(A102),D102)"),"20180412_102.jpg")</f>
        <v>20180412_102.jpg</v>
      </c>
    </row>
    <row r="103">
      <c r="A103" s="1">
        <v>103.0</v>
      </c>
      <c r="B103" s="2" t="s">
        <v>0</v>
      </c>
      <c r="C103" s="3">
        <v>43203.0</v>
      </c>
      <c r="D103" s="4" t="s">
        <v>1</v>
      </c>
      <c r="E103" s="2" t="str">
        <f>IFERROR(__xludf.DUMMYFUNCTION("CONCATENATE(B103,REGEXREPLACE(TO_TEXT( C103),""\."",""""),D103)"),"https://bhuvan-app3.nrsc.gov.in/isroeodatadownloadutility/nices_thumb/pblh/PBLH20180413.jpg")</f>
        <v>https://bhuvan-app3.nrsc.gov.in/isroeodatadownloadutility/nices_thumb/pblh/PBLH20180413.jpg</v>
      </c>
      <c r="F103" s="5" t="str">
        <f>IFERROR(__xludf.DUMMYFUNCTION("CONCATENATE(REGEXREPLACE(TO_TEXT( C103),""\."",""""),""_"",TO_TEXT(A103),D103)"),"20180413_103.jpg")</f>
        <v>20180413_103.jpg</v>
      </c>
    </row>
    <row r="104">
      <c r="A104" s="1">
        <v>104.0</v>
      </c>
      <c r="B104" s="2" t="s">
        <v>0</v>
      </c>
      <c r="C104" s="3">
        <v>43204.0</v>
      </c>
      <c r="D104" s="4" t="s">
        <v>1</v>
      </c>
      <c r="E104" s="2" t="str">
        <f>IFERROR(__xludf.DUMMYFUNCTION("CONCATENATE(B104,REGEXREPLACE(TO_TEXT( C104),""\."",""""),D104)"),"https://bhuvan-app3.nrsc.gov.in/isroeodatadownloadutility/nices_thumb/pblh/PBLH20180414.jpg")</f>
        <v>https://bhuvan-app3.nrsc.gov.in/isroeodatadownloadutility/nices_thumb/pblh/PBLH20180414.jpg</v>
      </c>
      <c r="F104" s="5" t="str">
        <f>IFERROR(__xludf.DUMMYFUNCTION("CONCATENATE(REGEXREPLACE(TO_TEXT( C104),""\."",""""),""_"",TO_TEXT(A104),D104)"),"20180414_104.jpg")</f>
        <v>20180414_104.jpg</v>
      </c>
    </row>
    <row r="105">
      <c r="A105" s="1">
        <v>105.0</v>
      </c>
      <c r="B105" s="2" t="s">
        <v>0</v>
      </c>
      <c r="C105" s="3">
        <v>43205.0</v>
      </c>
      <c r="D105" s="4" t="s">
        <v>1</v>
      </c>
      <c r="E105" s="2" t="str">
        <f>IFERROR(__xludf.DUMMYFUNCTION("CONCATENATE(B105,REGEXREPLACE(TO_TEXT( C105),""\."",""""),D105)"),"https://bhuvan-app3.nrsc.gov.in/isroeodatadownloadutility/nices_thumb/pblh/PBLH20180415.jpg")</f>
        <v>https://bhuvan-app3.nrsc.gov.in/isroeodatadownloadutility/nices_thumb/pblh/PBLH20180415.jpg</v>
      </c>
      <c r="F105" s="5" t="str">
        <f>IFERROR(__xludf.DUMMYFUNCTION("CONCATENATE(REGEXREPLACE(TO_TEXT( C105),""\."",""""),""_"",TO_TEXT(A105),D105)"),"20180415_105.jpg")</f>
        <v>20180415_105.jpg</v>
      </c>
    </row>
    <row r="106">
      <c r="A106" s="1">
        <v>106.0</v>
      </c>
      <c r="B106" s="2" t="s">
        <v>0</v>
      </c>
      <c r="C106" s="3">
        <v>43206.0</v>
      </c>
      <c r="D106" s="4" t="s">
        <v>1</v>
      </c>
      <c r="E106" s="2" t="str">
        <f>IFERROR(__xludf.DUMMYFUNCTION("CONCATENATE(B106,REGEXREPLACE(TO_TEXT( C106),""\."",""""),D106)"),"https://bhuvan-app3.nrsc.gov.in/isroeodatadownloadutility/nices_thumb/pblh/PBLH20180416.jpg")</f>
        <v>https://bhuvan-app3.nrsc.gov.in/isroeodatadownloadutility/nices_thumb/pblh/PBLH20180416.jpg</v>
      </c>
      <c r="F106" s="5" t="str">
        <f>IFERROR(__xludf.DUMMYFUNCTION("CONCATENATE(REGEXREPLACE(TO_TEXT( C106),""\."",""""),""_"",TO_TEXT(A106),D106)"),"20180416_106.jpg")</f>
        <v>20180416_106.jpg</v>
      </c>
    </row>
    <row r="107">
      <c r="A107" s="1">
        <v>107.0</v>
      </c>
      <c r="B107" s="2" t="s">
        <v>0</v>
      </c>
      <c r="C107" s="3">
        <v>43207.0</v>
      </c>
      <c r="D107" s="4" t="s">
        <v>1</v>
      </c>
      <c r="E107" s="2" t="str">
        <f>IFERROR(__xludf.DUMMYFUNCTION("CONCATENATE(B107,REGEXREPLACE(TO_TEXT( C107),""\."",""""),D107)"),"https://bhuvan-app3.nrsc.gov.in/isroeodatadownloadutility/nices_thumb/pblh/PBLH20180417.jpg")</f>
        <v>https://bhuvan-app3.nrsc.gov.in/isroeodatadownloadutility/nices_thumb/pblh/PBLH20180417.jpg</v>
      </c>
      <c r="F107" s="5" t="str">
        <f>IFERROR(__xludf.DUMMYFUNCTION("CONCATENATE(REGEXREPLACE(TO_TEXT( C107),""\."",""""),""_"",TO_TEXT(A107),D107)"),"20180417_107.jpg")</f>
        <v>20180417_107.jpg</v>
      </c>
    </row>
    <row r="108">
      <c r="A108" s="1">
        <v>108.0</v>
      </c>
      <c r="B108" s="2" t="s">
        <v>0</v>
      </c>
      <c r="C108" s="3">
        <v>43208.0</v>
      </c>
      <c r="D108" s="4" t="s">
        <v>1</v>
      </c>
      <c r="E108" s="2" t="str">
        <f>IFERROR(__xludf.DUMMYFUNCTION("CONCATENATE(B108,REGEXREPLACE(TO_TEXT( C108),""\."",""""),D108)"),"https://bhuvan-app3.nrsc.gov.in/isroeodatadownloadutility/nices_thumb/pblh/PBLH20180418.jpg")</f>
        <v>https://bhuvan-app3.nrsc.gov.in/isroeodatadownloadutility/nices_thumb/pblh/PBLH20180418.jpg</v>
      </c>
      <c r="F108" s="5" t="str">
        <f>IFERROR(__xludf.DUMMYFUNCTION("CONCATENATE(REGEXREPLACE(TO_TEXT( C108),""\."",""""),""_"",TO_TEXT(A108),D108)"),"20180418_108.jpg")</f>
        <v>20180418_108.jpg</v>
      </c>
    </row>
    <row r="109">
      <c r="A109" s="1">
        <v>109.0</v>
      </c>
      <c r="B109" s="2" t="s">
        <v>0</v>
      </c>
      <c r="C109" s="3">
        <v>43209.0</v>
      </c>
      <c r="D109" s="4" t="s">
        <v>1</v>
      </c>
      <c r="E109" s="2" t="str">
        <f>IFERROR(__xludf.DUMMYFUNCTION("CONCATENATE(B109,REGEXREPLACE(TO_TEXT( C109),""\."",""""),D109)"),"https://bhuvan-app3.nrsc.gov.in/isroeodatadownloadutility/nices_thumb/pblh/PBLH20180419.jpg")</f>
        <v>https://bhuvan-app3.nrsc.gov.in/isroeodatadownloadutility/nices_thumb/pblh/PBLH20180419.jpg</v>
      </c>
      <c r="F109" s="5" t="str">
        <f>IFERROR(__xludf.DUMMYFUNCTION("CONCATENATE(REGEXREPLACE(TO_TEXT( C109),""\."",""""),""_"",TO_TEXT(A109),D109)"),"20180419_109.jpg")</f>
        <v>20180419_109.jpg</v>
      </c>
    </row>
    <row r="110">
      <c r="A110" s="1">
        <v>110.0</v>
      </c>
      <c r="B110" s="2" t="s">
        <v>0</v>
      </c>
      <c r="C110" s="3">
        <v>43210.0</v>
      </c>
      <c r="D110" s="4" t="s">
        <v>1</v>
      </c>
      <c r="E110" s="2" t="str">
        <f>IFERROR(__xludf.DUMMYFUNCTION("CONCATENATE(B110,REGEXREPLACE(TO_TEXT( C110),""\."",""""),D110)"),"https://bhuvan-app3.nrsc.gov.in/isroeodatadownloadutility/nices_thumb/pblh/PBLH20180420.jpg")</f>
        <v>https://bhuvan-app3.nrsc.gov.in/isroeodatadownloadutility/nices_thumb/pblh/PBLH20180420.jpg</v>
      </c>
      <c r="F110" s="5" t="str">
        <f>IFERROR(__xludf.DUMMYFUNCTION("CONCATENATE(REGEXREPLACE(TO_TEXT( C110),""\."",""""),""_"",TO_TEXT(A110),D110)"),"20180420_110.jpg")</f>
        <v>20180420_110.jpg</v>
      </c>
    </row>
    <row r="111">
      <c r="A111" s="1">
        <v>111.0</v>
      </c>
      <c r="B111" s="2" t="s">
        <v>0</v>
      </c>
      <c r="C111" s="3">
        <v>43211.0</v>
      </c>
      <c r="D111" s="4" t="s">
        <v>1</v>
      </c>
      <c r="E111" s="2" t="str">
        <f>IFERROR(__xludf.DUMMYFUNCTION("CONCATENATE(B111,REGEXREPLACE(TO_TEXT( C111),""\."",""""),D111)"),"https://bhuvan-app3.nrsc.gov.in/isroeodatadownloadutility/nices_thumb/pblh/PBLH20180421.jpg")</f>
        <v>https://bhuvan-app3.nrsc.gov.in/isroeodatadownloadutility/nices_thumb/pblh/PBLH20180421.jpg</v>
      </c>
      <c r="F111" s="5" t="str">
        <f>IFERROR(__xludf.DUMMYFUNCTION("CONCATENATE(REGEXREPLACE(TO_TEXT( C111),""\."",""""),""_"",TO_TEXT(A111),D111)"),"20180421_111.jpg")</f>
        <v>20180421_111.jpg</v>
      </c>
    </row>
    <row r="112">
      <c r="A112" s="1">
        <v>112.0</v>
      </c>
      <c r="B112" s="2" t="s">
        <v>0</v>
      </c>
      <c r="C112" s="3">
        <v>43212.0</v>
      </c>
      <c r="D112" s="4" t="s">
        <v>1</v>
      </c>
      <c r="E112" s="2" t="str">
        <f>IFERROR(__xludf.DUMMYFUNCTION("CONCATENATE(B112,REGEXREPLACE(TO_TEXT( C112),""\."",""""),D112)"),"https://bhuvan-app3.nrsc.gov.in/isroeodatadownloadutility/nices_thumb/pblh/PBLH20180422.jpg")</f>
        <v>https://bhuvan-app3.nrsc.gov.in/isroeodatadownloadutility/nices_thumb/pblh/PBLH20180422.jpg</v>
      </c>
      <c r="F112" s="5" t="str">
        <f>IFERROR(__xludf.DUMMYFUNCTION("CONCATENATE(REGEXREPLACE(TO_TEXT( C112),""\."",""""),""_"",TO_TEXT(A112),D112)"),"20180422_112.jpg")</f>
        <v>20180422_112.jpg</v>
      </c>
    </row>
    <row r="113">
      <c r="A113" s="1">
        <v>113.0</v>
      </c>
      <c r="B113" s="2" t="s">
        <v>0</v>
      </c>
      <c r="C113" s="3">
        <v>43213.0</v>
      </c>
      <c r="D113" s="4" t="s">
        <v>1</v>
      </c>
      <c r="E113" s="2" t="str">
        <f>IFERROR(__xludf.DUMMYFUNCTION("CONCATENATE(B113,REGEXREPLACE(TO_TEXT( C113),""\."",""""),D113)"),"https://bhuvan-app3.nrsc.gov.in/isroeodatadownloadutility/nices_thumb/pblh/PBLH20180423.jpg")</f>
        <v>https://bhuvan-app3.nrsc.gov.in/isroeodatadownloadutility/nices_thumb/pblh/PBLH20180423.jpg</v>
      </c>
      <c r="F113" s="5" t="str">
        <f>IFERROR(__xludf.DUMMYFUNCTION("CONCATENATE(REGEXREPLACE(TO_TEXT( C113),""\."",""""),""_"",TO_TEXT(A113),D113)"),"20180423_113.jpg")</f>
        <v>20180423_113.jpg</v>
      </c>
    </row>
    <row r="114">
      <c r="A114" s="1">
        <v>114.0</v>
      </c>
      <c r="B114" s="2" t="s">
        <v>0</v>
      </c>
      <c r="C114" s="3">
        <v>43214.0</v>
      </c>
      <c r="D114" s="4" t="s">
        <v>1</v>
      </c>
      <c r="E114" s="2" t="str">
        <f>IFERROR(__xludf.DUMMYFUNCTION("CONCATENATE(B114,REGEXREPLACE(TO_TEXT( C114),""\."",""""),D114)"),"https://bhuvan-app3.nrsc.gov.in/isroeodatadownloadutility/nices_thumb/pblh/PBLH20180424.jpg")</f>
        <v>https://bhuvan-app3.nrsc.gov.in/isroeodatadownloadutility/nices_thumb/pblh/PBLH20180424.jpg</v>
      </c>
      <c r="F114" s="5" t="str">
        <f>IFERROR(__xludf.DUMMYFUNCTION("CONCATENATE(REGEXREPLACE(TO_TEXT( C114),""\."",""""),""_"",TO_TEXT(A114),D114)"),"20180424_114.jpg")</f>
        <v>20180424_114.jpg</v>
      </c>
    </row>
    <row r="115">
      <c r="A115" s="1">
        <v>115.0</v>
      </c>
      <c r="B115" s="2" t="s">
        <v>0</v>
      </c>
      <c r="C115" s="3">
        <v>43215.0</v>
      </c>
      <c r="D115" s="4" t="s">
        <v>1</v>
      </c>
      <c r="E115" s="2" t="str">
        <f>IFERROR(__xludf.DUMMYFUNCTION("CONCATENATE(B115,REGEXREPLACE(TO_TEXT( C115),""\."",""""),D115)"),"https://bhuvan-app3.nrsc.gov.in/isroeodatadownloadutility/nices_thumb/pblh/PBLH20180425.jpg")</f>
        <v>https://bhuvan-app3.nrsc.gov.in/isroeodatadownloadutility/nices_thumb/pblh/PBLH20180425.jpg</v>
      </c>
      <c r="F115" s="5" t="str">
        <f>IFERROR(__xludf.DUMMYFUNCTION("CONCATENATE(REGEXREPLACE(TO_TEXT( C115),""\."",""""),""_"",TO_TEXT(A115),D115)"),"20180425_115.jpg")</f>
        <v>20180425_115.jpg</v>
      </c>
    </row>
    <row r="116">
      <c r="A116" s="1">
        <v>116.0</v>
      </c>
      <c r="B116" s="2" t="s">
        <v>0</v>
      </c>
      <c r="C116" s="3">
        <v>43216.0</v>
      </c>
      <c r="D116" s="4" t="s">
        <v>1</v>
      </c>
      <c r="E116" s="2" t="str">
        <f>IFERROR(__xludf.DUMMYFUNCTION("CONCATENATE(B116,REGEXREPLACE(TO_TEXT( C116),""\."",""""),D116)"),"https://bhuvan-app3.nrsc.gov.in/isroeodatadownloadutility/nices_thumb/pblh/PBLH20180426.jpg")</f>
        <v>https://bhuvan-app3.nrsc.gov.in/isroeodatadownloadutility/nices_thumb/pblh/PBLH20180426.jpg</v>
      </c>
      <c r="F116" s="5" t="str">
        <f>IFERROR(__xludf.DUMMYFUNCTION("CONCATENATE(REGEXREPLACE(TO_TEXT( C116),""\."",""""),""_"",TO_TEXT(A116),D116)"),"20180426_116.jpg")</f>
        <v>20180426_116.jpg</v>
      </c>
    </row>
    <row r="117">
      <c r="A117" s="1">
        <v>117.0</v>
      </c>
      <c r="B117" s="2" t="s">
        <v>0</v>
      </c>
      <c r="C117" s="3">
        <v>43217.0</v>
      </c>
      <c r="D117" s="4" t="s">
        <v>1</v>
      </c>
      <c r="E117" s="2" t="str">
        <f>IFERROR(__xludf.DUMMYFUNCTION("CONCATENATE(B117,REGEXREPLACE(TO_TEXT( C117),""\."",""""),D117)"),"https://bhuvan-app3.nrsc.gov.in/isroeodatadownloadutility/nices_thumb/pblh/PBLH20180427.jpg")</f>
        <v>https://bhuvan-app3.nrsc.gov.in/isroeodatadownloadutility/nices_thumb/pblh/PBLH20180427.jpg</v>
      </c>
      <c r="F117" s="5" t="str">
        <f>IFERROR(__xludf.DUMMYFUNCTION("CONCATENATE(REGEXREPLACE(TO_TEXT( C117),""\."",""""),""_"",TO_TEXT(A117),D117)"),"20180427_117.jpg")</f>
        <v>20180427_117.jpg</v>
      </c>
    </row>
    <row r="118">
      <c r="A118" s="1">
        <v>118.0</v>
      </c>
      <c r="B118" s="2" t="s">
        <v>0</v>
      </c>
      <c r="C118" s="3">
        <v>43218.0</v>
      </c>
      <c r="D118" s="4" t="s">
        <v>1</v>
      </c>
      <c r="E118" s="2" t="str">
        <f>IFERROR(__xludf.DUMMYFUNCTION("CONCATENATE(B118,REGEXREPLACE(TO_TEXT( C118),""\."",""""),D118)"),"https://bhuvan-app3.nrsc.gov.in/isroeodatadownloadutility/nices_thumb/pblh/PBLH20180428.jpg")</f>
        <v>https://bhuvan-app3.nrsc.gov.in/isroeodatadownloadutility/nices_thumb/pblh/PBLH20180428.jpg</v>
      </c>
      <c r="F118" s="5" t="str">
        <f>IFERROR(__xludf.DUMMYFUNCTION("CONCATENATE(REGEXREPLACE(TO_TEXT( C118),""\."",""""),""_"",TO_TEXT(A118),D118)"),"20180428_118.jpg")</f>
        <v>20180428_118.jpg</v>
      </c>
    </row>
    <row r="119">
      <c r="A119" s="1">
        <v>119.0</v>
      </c>
      <c r="B119" s="2" t="s">
        <v>0</v>
      </c>
      <c r="C119" s="3">
        <v>43219.0</v>
      </c>
      <c r="D119" s="4" t="s">
        <v>1</v>
      </c>
      <c r="E119" s="2" t="str">
        <f>IFERROR(__xludf.DUMMYFUNCTION("CONCATENATE(B119,REGEXREPLACE(TO_TEXT( C119),""\."",""""),D119)"),"https://bhuvan-app3.nrsc.gov.in/isroeodatadownloadutility/nices_thumb/pblh/PBLH20180429.jpg")</f>
        <v>https://bhuvan-app3.nrsc.gov.in/isroeodatadownloadutility/nices_thumb/pblh/PBLH20180429.jpg</v>
      </c>
      <c r="F119" s="5" t="str">
        <f>IFERROR(__xludf.DUMMYFUNCTION("CONCATENATE(REGEXREPLACE(TO_TEXT( C119),""\."",""""),""_"",TO_TEXT(A119),D119)"),"20180429_119.jpg")</f>
        <v>20180429_119.jpg</v>
      </c>
    </row>
    <row r="120">
      <c r="A120" s="1">
        <v>120.0</v>
      </c>
      <c r="B120" s="2" t="s">
        <v>0</v>
      </c>
      <c r="C120" s="3">
        <v>43220.0</v>
      </c>
      <c r="D120" s="4" t="s">
        <v>1</v>
      </c>
      <c r="E120" s="2" t="str">
        <f>IFERROR(__xludf.DUMMYFUNCTION("CONCATENATE(B120,REGEXREPLACE(TO_TEXT( C120),""\."",""""),D120)"),"https://bhuvan-app3.nrsc.gov.in/isroeodatadownloadutility/nices_thumb/pblh/PBLH20180430.jpg")</f>
        <v>https://bhuvan-app3.nrsc.gov.in/isroeodatadownloadutility/nices_thumb/pblh/PBLH20180430.jpg</v>
      </c>
      <c r="F120" s="5" t="str">
        <f>IFERROR(__xludf.DUMMYFUNCTION("CONCATENATE(REGEXREPLACE(TO_TEXT( C120),""\."",""""),""_"",TO_TEXT(A120),D120)"),"20180430_120.jpg")</f>
        <v>20180430_120.jpg</v>
      </c>
    </row>
    <row r="121">
      <c r="A121" s="1">
        <v>121.0</v>
      </c>
      <c r="B121" s="2" t="s">
        <v>0</v>
      </c>
      <c r="C121" s="3">
        <v>43221.0</v>
      </c>
      <c r="D121" s="4" t="s">
        <v>1</v>
      </c>
      <c r="E121" s="2" t="str">
        <f>IFERROR(__xludf.DUMMYFUNCTION("CONCATENATE(B121,REGEXREPLACE(TO_TEXT( C121),""\."",""""),D121)"),"https://bhuvan-app3.nrsc.gov.in/isroeodatadownloadutility/nices_thumb/pblh/PBLH20180501.jpg")</f>
        <v>https://bhuvan-app3.nrsc.gov.in/isroeodatadownloadutility/nices_thumb/pblh/PBLH20180501.jpg</v>
      </c>
      <c r="F121" s="5" t="str">
        <f>IFERROR(__xludf.DUMMYFUNCTION("CONCATENATE(REGEXREPLACE(TO_TEXT( C121),""\."",""""),""_"",TO_TEXT(A121),D121)"),"20180501_121.jpg")</f>
        <v>20180501_121.jpg</v>
      </c>
    </row>
    <row r="122">
      <c r="A122" s="1">
        <v>122.0</v>
      </c>
      <c r="B122" s="2" t="s">
        <v>0</v>
      </c>
      <c r="C122" s="3">
        <v>43222.0</v>
      </c>
      <c r="D122" s="4" t="s">
        <v>1</v>
      </c>
      <c r="E122" s="2" t="str">
        <f>IFERROR(__xludf.DUMMYFUNCTION("CONCATENATE(B122,REGEXREPLACE(TO_TEXT( C122),""\."",""""),D122)"),"https://bhuvan-app3.nrsc.gov.in/isroeodatadownloadutility/nices_thumb/pblh/PBLH20180502.jpg")</f>
        <v>https://bhuvan-app3.nrsc.gov.in/isroeodatadownloadutility/nices_thumb/pblh/PBLH20180502.jpg</v>
      </c>
      <c r="F122" s="5" t="str">
        <f>IFERROR(__xludf.DUMMYFUNCTION("CONCATENATE(REGEXREPLACE(TO_TEXT( C122),""\."",""""),""_"",TO_TEXT(A122),D122)"),"20180502_122.jpg")</f>
        <v>20180502_122.jpg</v>
      </c>
    </row>
    <row r="123">
      <c r="A123" s="1">
        <v>123.0</v>
      </c>
      <c r="B123" s="2" t="s">
        <v>0</v>
      </c>
      <c r="C123" s="3">
        <v>43223.0</v>
      </c>
      <c r="D123" s="4" t="s">
        <v>1</v>
      </c>
      <c r="E123" s="2" t="str">
        <f>IFERROR(__xludf.DUMMYFUNCTION("CONCATENATE(B123,REGEXREPLACE(TO_TEXT( C123),""\."",""""),D123)"),"https://bhuvan-app3.nrsc.gov.in/isroeodatadownloadutility/nices_thumb/pblh/PBLH20180503.jpg")</f>
        <v>https://bhuvan-app3.nrsc.gov.in/isroeodatadownloadutility/nices_thumb/pblh/PBLH20180503.jpg</v>
      </c>
      <c r="F123" s="5" t="str">
        <f>IFERROR(__xludf.DUMMYFUNCTION("CONCATENATE(REGEXREPLACE(TO_TEXT( C123),""\."",""""),""_"",TO_TEXT(A123),D123)"),"20180503_123.jpg")</f>
        <v>20180503_123.jpg</v>
      </c>
    </row>
    <row r="124">
      <c r="A124" s="1">
        <v>124.0</v>
      </c>
      <c r="B124" s="2" t="s">
        <v>0</v>
      </c>
      <c r="C124" s="3">
        <v>43224.0</v>
      </c>
      <c r="D124" s="4" t="s">
        <v>1</v>
      </c>
      <c r="E124" s="2" t="str">
        <f>IFERROR(__xludf.DUMMYFUNCTION("CONCATENATE(B124,REGEXREPLACE(TO_TEXT( C124),""\."",""""),D124)"),"https://bhuvan-app3.nrsc.gov.in/isroeodatadownloadutility/nices_thumb/pblh/PBLH20180504.jpg")</f>
        <v>https://bhuvan-app3.nrsc.gov.in/isroeodatadownloadutility/nices_thumb/pblh/PBLH20180504.jpg</v>
      </c>
      <c r="F124" s="5" t="str">
        <f>IFERROR(__xludf.DUMMYFUNCTION("CONCATENATE(REGEXREPLACE(TO_TEXT( C124),""\."",""""),""_"",TO_TEXT(A124),D124)"),"20180504_124.jpg")</f>
        <v>20180504_124.jpg</v>
      </c>
    </row>
    <row r="125">
      <c r="A125" s="1">
        <v>125.0</v>
      </c>
      <c r="B125" s="2" t="s">
        <v>0</v>
      </c>
      <c r="C125" s="3">
        <v>43225.0</v>
      </c>
      <c r="D125" s="4" t="s">
        <v>1</v>
      </c>
      <c r="E125" s="2" t="str">
        <f>IFERROR(__xludf.DUMMYFUNCTION("CONCATENATE(B125,REGEXREPLACE(TO_TEXT( C125),""\."",""""),D125)"),"https://bhuvan-app3.nrsc.gov.in/isroeodatadownloadutility/nices_thumb/pblh/PBLH20180505.jpg")</f>
        <v>https://bhuvan-app3.nrsc.gov.in/isroeodatadownloadutility/nices_thumb/pblh/PBLH20180505.jpg</v>
      </c>
      <c r="F125" s="5" t="str">
        <f>IFERROR(__xludf.DUMMYFUNCTION("CONCATENATE(REGEXREPLACE(TO_TEXT( C125),""\."",""""),""_"",TO_TEXT(A125),D125)"),"20180505_125.jpg")</f>
        <v>20180505_125.jpg</v>
      </c>
    </row>
    <row r="126">
      <c r="A126" s="1">
        <v>126.0</v>
      </c>
      <c r="B126" s="2" t="s">
        <v>0</v>
      </c>
      <c r="C126" s="3">
        <v>43226.0</v>
      </c>
      <c r="D126" s="4" t="s">
        <v>1</v>
      </c>
      <c r="E126" s="2" t="str">
        <f>IFERROR(__xludf.DUMMYFUNCTION("CONCATENATE(B126,REGEXREPLACE(TO_TEXT( C126),""\."",""""),D126)"),"https://bhuvan-app3.nrsc.gov.in/isroeodatadownloadutility/nices_thumb/pblh/PBLH20180506.jpg")</f>
        <v>https://bhuvan-app3.nrsc.gov.in/isroeodatadownloadutility/nices_thumb/pblh/PBLH20180506.jpg</v>
      </c>
      <c r="F126" s="5" t="str">
        <f>IFERROR(__xludf.DUMMYFUNCTION("CONCATENATE(REGEXREPLACE(TO_TEXT( C126),""\."",""""),""_"",TO_TEXT(A126),D126)"),"20180506_126.jpg")</f>
        <v>20180506_126.jpg</v>
      </c>
    </row>
    <row r="127">
      <c r="A127" s="1">
        <v>127.0</v>
      </c>
      <c r="B127" s="2" t="s">
        <v>0</v>
      </c>
      <c r="C127" s="3">
        <v>43227.0</v>
      </c>
      <c r="D127" s="4" t="s">
        <v>1</v>
      </c>
      <c r="E127" s="2" t="str">
        <f>IFERROR(__xludf.DUMMYFUNCTION("CONCATENATE(B127,REGEXREPLACE(TO_TEXT( C127),""\."",""""),D127)"),"https://bhuvan-app3.nrsc.gov.in/isroeodatadownloadutility/nices_thumb/pblh/PBLH20180507.jpg")</f>
        <v>https://bhuvan-app3.nrsc.gov.in/isroeodatadownloadutility/nices_thumb/pblh/PBLH20180507.jpg</v>
      </c>
      <c r="F127" s="5" t="str">
        <f>IFERROR(__xludf.DUMMYFUNCTION("CONCATENATE(REGEXREPLACE(TO_TEXT( C127),""\."",""""),""_"",TO_TEXT(A127),D127)"),"20180507_127.jpg")</f>
        <v>20180507_127.jpg</v>
      </c>
    </row>
    <row r="128">
      <c r="A128" s="1">
        <v>128.0</v>
      </c>
      <c r="B128" s="2" t="s">
        <v>0</v>
      </c>
      <c r="C128" s="3">
        <v>43228.0</v>
      </c>
      <c r="D128" s="4" t="s">
        <v>1</v>
      </c>
      <c r="E128" s="2" t="str">
        <f>IFERROR(__xludf.DUMMYFUNCTION("CONCATENATE(B128,REGEXREPLACE(TO_TEXT( C128),""\."",""""),D128)"),"https://bhuvan-app3.nrsc.gov.in/isroeodatadownloadutility/nices_thumb/pblh/PBLH20180508.jpg")</f>
        <v>https://bhuvan-app3.nrsc.gov.in/isroeodatadownloadutility/nices_thumb/pblh/PBLH20180508.jpg</v>
      </c>
      <c r="F128" s="5" t="str">
        <f>IFERROR(__xludf.DUMMYFUNCTION("CONCATENATE(REGEXREPLACE(TO_TEXT( C128),""\."",""""),""_"",TO_TEXT(A128),D128)"),"20180508_128.jpg")</f>
        <v>20180508_128.jpg</v>
      </c>
    </row>
    <row r="129">
      <c r="A129" s="1">
        <v>129.0</v>
      </c>
      <c r="B129" s="2" t="s">
        <v>0</v>
      </c>
      <c r="C129" s="3">
        <v>43229.0</v>
      </c>
      <c r="D129" s="4" t="s">
        <v>1</v>
      </c>
      <c r="E129" s="2" t="str">
        <f>IFERROR(__xludf.DUMMYFUNCTION("CONCATENATE(B129,REGEXREPLACE(TO_TEXT( C129),""\."",""""),D129)"),"https://bhuvan-app3.nrsc.gov.in/isroeodatadownloadutility/nices_thumb/pblh/PBLH20180509.jpg")</f>
        <v>https://bhuvan-app3.nrsc.gov.in/isroeodatadownloadutility/nices_thumb/pblh/PBLH20180509.jpg</v>
      </c>
      <c r="F129" s="5" t="str">
        <f>IFERROR(__xludf.DUMMYFUNCTION("CONCATENATE(REGEXREPLACE(TO_TEXT( C129),""\."",""""),""_"",TO_TEXT(A129),D129)"),"20180509_129.jpg")</f>
        <v>20180509_129.jpg</v>
      </c>
    </row>
    <row r="130">
      <c r="A130" s="1">
        <v>130.0</v>
      </c>
      <c r="B130" s="2" t="s">
        <v>0</v>
      </c>
      <c r="C130" s="3">
        <v>43230.0</v>
      </c>
      <c r="D130" s="4" t="s">
        <v>1</v>
      </c>
      <c r="E130" s="2" t="str">
        <f>IFERROR(__xludf.DUMMYFUNCTION("CONCATENATE(B130,REGEXREPLACE(TO_TEXT( C130),""\."",""""),D130)"),"https://bhuvan-app3.nrsc.gov.in/isroeodatadownloadutility/nices_thumb/pblh/PBLH20180510.jpg")</f>
        <v>https://bhuvan-app3.nrsc.gov.in/isroeodatadownloadutility/nices_thumb/pblh/PBLH20180510.jpg</v>
      </c>
      <c r="F130" s="5" t="str">
        <f>IFERROR(__xludf.DUMMYFUNCTION("CONCATENATE(REGEXREPLACE(TO_TEXT( C130),""\."",""""),""_"",TO_TEXT(A130),D130)"),"20180510_130.jpg")</f>
        <v>20180510_130.jpg</v>
      </c>
    </row>
    <row r="131">
      <c r="A131" s="1">
        <v>131.0</v>
      </c>
      <c r="B131" s="2" t="s">
        <v>0</v>
      </c>
      <c r="C131" s="3">
        <v>43231.0</v>
      </c>
      <c r="D131" s="4" t="s">
        <v>1</v>
      </c>
      <c r="E131" s="2" t="str">
        <f>IFERROR(__xludf.DUMMYFUNCTION("CONCATENATE(B131,REGEXREPLACE(TO_TEXT( C131),""\."",""""),D131)"),"https://bhuvan-app3.nrsc.gov.in/isroeodatadownloadutility/nices_thumb/pblh/PBLH20180511.jpg")</f>
        <v>https://bhuvan-app3.nrsc.gov.in/isroeodatadownloadutility/nices_thumb/pblh/PBLH20180511.jpg</v>
      </c>
      <c r="F131" s="5" t="str">
        <f>IFERROR(__xludf.DUMMYFUNCTION("CONCATENATE(REGEXREPLACE(TO_TEXT( C131),""\."",""""),""_"",TO_TEXT(A131),D131)"),"20180511_131.jpg")</f>
        <v>20180511_131.jpg</v>
      </c>
    </row>
    <row r="132">
      <c r="A132" s="1">
        <v>132.0</v>
      </c>
      <c r="B132" s="2" t="s">
        <v>0</v>
      </c>
      <c r="C132" s="3">
        <v>43232.0</v>
      </c>
      <c r="D132" s="4" t="s">
        <v>1</v>
      </c>
      <c r="E132" s="2" t="str">
        <f>IFERROR(__xludf.DUMMYFUNCTION("CONCATENATE(B132,REGEXREPLACE(TO_TEXT( C132),""\."",""""),D132)"),"https://bhuvan-app3.nrsc.gov.in/isroeodatadownloadutility/nices_thumb/pblh/PBLH20180512.jpg")</f>
        <v>https://bhuvan-app3.nrsc.gov.in/isroeodatadownloadutility/nices_thumb/pblh/PBLH20180512.jpg</v>
      </c>
      <c r="F132" s="5" t="str">
        <f>IFERROR(__xludf.DUMMYFUNCTION("CONCATENATE(REGEXREPLACE(TO_TEXT( C132),""\."",""""),""_"",TO_TEXT(A132),D132)"),"20180512_132.jpg")</f>
        <v>20180512_132.jpg</v>
      </c>
    </row>
    <row r="133">
      <c r="A133" s="1">
        <v>133.0</v>
      </c>
      <c r="B133" s="2" t="s">
        <v>0</v>
      </c>
      <c r="C133" s="3">
        <v>43233.0</v>
      </c>
      <c r="D133" s="4" t="s">
        <v>1</v>
      </c>
      <c r="E133" s="2" t="str">
        <f>IFERROR(__xludf.DUMMYFUNCTION("CONCATENATE(B133,REGEXREPLACE(TO_TEXT( C133),""\."",""""),D133)"),"https://bhuvan-app3.nrsc.gov.in/isroeodatadownloadutility/nices_thumb/pblh/PBLH20180513.jpg")</f>
        <v>https://bhuvan-app3.nrsc.gov.in/isroeodatadownloadutility/nices_thumb/pblh/PBLH20180513.jpg</v>
      </c>
      <c r="F133" s="5" t="str">
        <f>IFERROR(__xludf.DUMMYFUNCTION("CONCATENATE(REGEXREPLACE(TO_TEXT( C133),""\."",""""),""_"",TO_TEXT(A133),D133)"),"20180513_133.jpg")</f>
        <v>20180513_133.jpg</v>
      </c>
    </row>
    <row r="134">
      <c r="A134" s="1">
        <v>134.0</v>
      </c>
      <c r="B134" s="2" t="s">
        <v>0</v>
      </c>
      <c r="C134" s="3">
        <v>43234.0</v>
      </c>
      <c r="D134" s="4" t="s">
        <v>1</v>
      </c>
      <c r="E134" s="2" t="str">
        <f>IFERROR(__xludf.DUMMYFUNCTION("CONCATENATE(B134,REGEXREPLACE(TO_TEXT( C134),""\."",""""),D134)"),"https://bhuvan-app3.nrsc.gov.in/isroeodatadownloadutility/nices_thumb/pblh/PBLH20180514.jpg")</f>
        <v>https://bhuvan-app3.nrsc.gov.in/isroeodatadownloadutility/nices_thumb/pblh/PBLH20180514.jpg</v>
      </c>
      <c r="F134" s="5" t="str">
        <f>IFERROR(__xludf.DUMMYFUNCTION("CONCATENATE(REGEXREPLACE(TO_TEXT( C134),""\."",""""),""_"",TO_TEXT(A134),D134)"),"20180514_134.jpg")</f>
        <v>20180514_134.jpg</v>
      </c>
    </row>
    <row r="135">
      <c r="A135" s="1">
        <v>135.0</v>
      </c>
      <c r="B135" s="2" t="s">
        <v>0</v>
      </c>
      <c r="C135" s="3">
        <v>43235.0</v>
      </c>
      <c r="D135" s="4" t="s">
        <v>1</v>
      </c>
      <c r="E135" s="2" t="str">
        <f>IFERROR(__xludf.DUMMYFUNCTION("CONCATENATE(B135,REGEXREPLACE(TO_TEXT( C135),""\."",""""),D135)"),"https://bhuvan-app3.nrsc.gov.in/isroeodatadownloadutility/nices_thumb/pblh/PBLH20180515.jpg")</f>
        <v>https://bhuvan-app3.nrsc.gov.in/isroeodatadownloadutility/nices_thumb/pblh/PBLH20180515.jpg</v>
      </c>
      <c r="F135" s="5" t="str">
        <f>IFERROR(__xludf.DUMMYFUNCTION("CONCATENATE(REGEXREPLACE(TO_TEXT( C135),""\."",""""),""_"",TO_TEXT(A135),D135)"),"20180515_135.jpg")</f>
        <v>20180515_135.jpg</v>
      </c>
    </row>
    <row r="136">
      <c r="A136" s="1">
        <v>136.0</v>
      </c>
      <c r="B136" s="2" t="s">
        <v>0</v>
      </c>
      <c r="C136" s="3">
        <v>43236.0</v>
      </c>
      <c r="D136" s="4" t="s">
        <v>1</v>
      </c>
      <c r="E136" s="2" t="str">
        <f>IFERROR(__xludf.DUMMYFUNCTION("CONCATENATE(B136,REGEXREPLACE(TO_TEXT( C136),""\."",""""),D136)"),"https://bhuvan-app3.nrsc.gov.in/isroeodatadownloadutility/nices_thumb/pblh/PBLH20180516.jpg")</f>
        <v>https://bhuvan-app3.nrsc.gov.in/isroeodatadownloadutility/nices_thumb/pblh/PBLH20180516.jpg</v>
      </c>
      <c r="F136" s="5" t="str">
        <f>IFERROR(__xludf.DUMMYFUNCTION("CONCATENATE(REGEXREPLACE(TO_TEXT( C136),""\."",""""),""_"",TO_TEXT(A136),D136)"),"20180516_136.jpg")</f>
        <v>20180516_136.jpg</v>
      </c>
    </row>
    <row r="137">
      <c r="A137" s="1">
        <v>137.0</v>
      </c>
      <c r="B137" s="2" t="s">
        <v>0</v>
      </c>
      <c r="C137" s="3">
        <v>43237.0</v>
      </c>
      <c r="D137" s="4" t="s">
        <v>1</v>
      </c>
      <c r="E137" s="2" t="str">
        <f>IFERROR(__xludf.DUMMYFUNCTION("CONCATENATE(B137,REGEXREPLACE(TO_TEXT( C137),""\."",""""),D137)"),"https://bhuvan-app3.nrsc.gov.in/isroeodatadownloadutility/nices_thumb/pblh/PBLH20180517.jpg")</f>
        <v>https://bhuvan-app3.nrsc.gov.in/isroeodatadownloadutility/nices_thumb/pblh/PBLH20180517.jpg</v>
      </c>
      <c r="F137" s="5" t="str">
        <f>IFERROR(__xludf.DUMMYFUNCTION("CONCATENATE(REGEXREPLACE(TO_TEXT( C137),""\."",""""),""_"",TO_TEXT(A137),D137)"),"20180517_137.jpg")</f>
        <v>20180517_137.jpg</v>
      </c>
    </row>
    <row r="138">
      <c r="A138" s="1">
        <v>138.0</v>
      </c>
      <c r="B138" s="2" t="s">
        <v>0</v>
      </c>
      <c r="C138" s="3">
        <v>43238.0</v>
      </c>
      <c r="D138" s="4" t="s">
        <v>1</v>
      </c>
      <c r="E138" s="2" t="str">
        <f>IFERROR(__xludf.DUMMYFUNCTION("CONCATENATE(B138,REGEXREPLACE(TO_TEXT( C138),""\."",""""),D138)"),"https://bhuvan-app3.nrsc.gov.in/isroeodatadownloadutility/nices_thumb/pblh/PBLH20180518.jpg")</f>
        <v>https://bhuvan-app3.nrsc.gov.in/isroeodatadownloadutility/nices_thumb/pblh/PBLH20180518.jpg</v>
      </c>
      <c r="F138" s="5" t="str">
        <f>IFERROR(__xludf.DUMMYFUNCTION("CONCATENATE(REGEXREPLACE(TO_TEXT( C138),""\."",""""),""_"",TO_TEXT(A138),D138)"),"20180518_138.jpg")</f>
        <v>20180518_138.jpg</v>
      </c>
    </row>
    <row r="139">
      <c r="A139" s="1">
        <v>139.0</v>
      </c>
      <c r="B139" s="2" t="s">
        <v>0</v>
      </c>
      <c r="C139" s="3">
        <v>43239.0</v>
      </c>
      <c r="D139" s="4" t="s">
        <v>1</v>
      </c>
      <c r="E139" s="2" t="str">
        <f>IFERROR(__xludf.DUMMYFUNCTION("CONCATENATE(B139,REGEXREPLACE(TO_TEXT( C139),""\."",""""),D139)"),"https://bhuvan-app3.nrsc.gov.in/isroeodatadownloadutility/nices_thumb/pblh/PBLH20180519.jpg")</f>
        <v>https://bhuvan-app3.nrsc.gov.in/isroeodatadownloadutility/nices_thumb/pblh/PBLH20180519.jpg</v>
      </c>
      <c r="F139" s="5" t="str">
        <f>IFERROR(__xludf.DUMMYFUNCTION("CONCATENATE(REGEXREPLACE(TO_TEXT( C139),""\."",""""),""_"",TO_TEXT(A139),D139)"),"20180519_139.jpg")</f>
        <v>20180519_139.jpg</v>
      </c>
    </row>
    <row r="140">
      <c r="A140" s="1">
        <v>140.0</v>
      </c>
      <c r="B140" s="2" t="s">
        <v>0</v>
      </c>
      <c r="C140" s="3">
        <v>43240.0</v>
      </c>
      <c r="D140" s="4" t="s">
        <v>1</v>
      </c>
      <c r="E140" s="2" t="str">
        <f>IFERROR(__xludf.DUMMYFUNCTION("CONCATENATE(B140,REGEXREPLACE(TO_TEXT( C140),""\."",""""),D140)"),"https://bhuvan-app3.nrsc.gov.in/isroeodatadownloadutility/nices_thumb/pblh/PBLH20180520.jpg")</f>
        <v>https://bhuvan-app3.nrsc.gov.in/isroeodatadownloadutility/nices_thumb/pblh/PBLH20180520.jpg</v>
      </c>
      <c r="F140" s="5" t="str">
        <f>IFERROR(__xludf.DUMMYFUNCTION("CONCATENATE(REGEXREPLACE(TO_TEXT( C140),""\."",""""),""_"",TO_TEXT(A140),D140)"),"20180520_140.jpg")</f>
        <v>20180520_140.jpg</v>
      </c>
    </row>
    <row r="141">
      <c r="A141" s="1">
        <v>141.0</v>
      </c>
      <c r="B141" s="2" t="s">
        <v>0</v>
      </c>
      <c r="C141" s="3">
        <v>43241.0</v>
      </c>
      <c r="D141" s="4" t="s">
        <v>1</v>
      </c>
      <c r="E141" s="2" t="str">
        <f>IFERROR(__xludf.DUMMYFUNCTION("CONCATENATE(B141,REGEXREPLACE(TO_TEXT( C141),""\."",""""),D141)"),"https://bhuvan-app3.nrsc.gov.in/isroeodatadownloadutility/nices_thumb/pblh/PBLH20180521.jpg")</f>
        <v>https://bhuvan-app3.nrsc.gov.in/isroeodatadownloadutility/nices_thumb/pblh/PBLH20180521.jpg</v>
      </c>
      <c r="F141" s="5" t="str">
        <f>IFERROR(__xludf.DUMMYFUNCTION("CONCATENATE(REGEXREPLACE(TO_TEXT( C141),""\."",""""),""_"",TO_TEXT(A141),D141)"),"20180521_141.jpg")</f>
        <v>20180521_141.jpg</v>
      </c>
    </row>
    <row r="142">
      <c r="A142" s="1">
        <v>142.0</v>
      </c>
      <c r="B142" s="2" t="s">
        <v>0</v>
      </c>
      <c r="C142" s="3">
        <v>43242.0</v>
      </c>
      <c r="D142" s="4" t="s">
        <v>1</v>
      </c>
      <c r="E142" s="2" t="str">
        <f>IFERROR(__xludf.DUMMYFUNCTION("CONCATENATE(B142,REGEXREPLACE(TO_TEXT( C142),""\."",""""),D142)"),"https://bhuvan-app3.nrsc.gov.in/isroeodatadownloadutility/nices_thumb/pblh/PBLH20180522.jpg")</f>
        <v>https://bhuvan-app3.nrsc.gov.in/isroeodatadownloadutility/nices_thumb/pblh/PBLH20180522.jpg</v>
      </c>
      <c r="F142" s="5" t="str">
        <f>IFERROR(__xludf.DUMMYFUNCTION("CONCATENATE(REGEXREPLACE(TO_TEXT( C142),""\."",""""),""_"",TO_TEXT(A142),D142)"),"20180522_142.jpg")</f>
        <v>20180522_142.jpg</v>
      </c>
    </row>
    <row r="143">
      <c r="A143" s="1">
        <v>143.0</v>
      </c>
      <c r="B143" s="2" t="s">
        <v>0</v>
      </c>
      <c r="C143" s="3">
        <v>43243.0</v>
      </c>
      <c r="D143" s="4" t="s">
        <v>1</v>
      </c>
      <c r="E143" s="2" t="str">
        <f>IFERROR(__xludf.DUMMYFUNCTION("CONCATENATE(B143,REGEXREPLACE(TO_TEXT( C143),""\."",""""),D143)"),"https://bhuvan-app3.nrsc.gov.in/isroeodatadownloadutility/nices_thumb/pblh/PBLH20180523.jpg")</f>
        <v>https://bhuvan-app3.nrsc.gov.in/isroeodatadownloadutility/nices_thumb/pblh/PBLH20180523.jpg</v>
      </c>
      <c r="F143" s="5" t="str">
        <f>IFERROR(__xludf.DUMMYFUNCTION("CONCATENATE(REGEXREPLACE(TO_TEXT( C143),""\."",""""),""_"",TO_TEXT(A143),D143)"),"20180523_143.jpg")</f>
        <v>20180523_143.jpg</v>
      </c>
    </row>
    <row r="144">
      <c r="A144" s="1">
        <v>144.0</v>
      </c>
      <c r="B144" s="2" t="s">
        <v>0</v>
      </c>
      <c r="C144" s="3">
        <v>43244.0</v>
      </c>
      <c r="D144" s="4" t="s">
        <v>1</v>
      </c>
      <c r="E144" s="2" t="str">
        <f>IFERROR(__xludf.DUMMYFUNCTION("CONCATENATE(B144,REGEXREPLACE(TO_TEXT( C144),""\."",""""),D144)"),"https://bhuvan-app3.nrsc.gov.in/isroeodatadownloadutility/nices_thumb/pblh/PBLH20180524.jpg")</f>
        <v>https://bhuvan-app3.nrsc.gov.in/isroeodatadownloadutility/nices_thumb/pblh/PBLH20180524.jpg</v>
      </c>
      <c r="F144" s="5" t="str">
        <f>IFERROR(__xludf.DUMMYFUNCTION("CONCATENATE(REGEXREPLACE(TO_TEXT( C144),""\."",""""),""_"",TO_TEXT(A144),D144)"),"20180524_144.jpg")</f>
        <v>20180524_144.jpg</v>
      </c>
    </row>
    <row r="145">
      <c r="A145" s="1">
        <v>145.0</v>
      </c>
      <c r="B145" s="2" t="s">
        <v>0</v>
      </c>
      <c r="C145" s="3">
        <v>43245.0</v>
      </c>
      <c r="D145" s="4" t="s">
        <v>1</v>
      </c>
      <c r="E145" s="2" t="str">
        <f>IFERROR(__xludf.DUMMYFUNCTION("CONCATENATE(B145,REGEXREPLACE(TO_TEXT( C145),""\."",""""),D145)"),"https://bhuvan-app3.nrsc.gov.in/isroeodatadownloadutility/nices_thumb/pblh/PBLH20180525.jpg")</f>
        <v>https://bhuvan-app3.nrsc.gov.in/isroeodatadownloadutility/nices_thumb/pblh/PBLH20180525.jpg</v>
      </c>
      <c r="F145" s="5" t="str">
        <f>IFERROR(__xludf.DUMMYFUNCTION("CONCATENATE(REGEXREPLACE(TO_TEXT( C145),""\."",""""),""_"",TO_TEXT(A145),D145)"),"20180525_145.jpg")</f>
        <v>20180525_145.jpg</v>
      </c>
    </row>
    <row r="146">
      <c r="A146" s="1">
        <v>146.0</v>
      </c>
      <c r="B146" s="2" t="s">
        <v>0</v>
      </c>
      <c r="C146" s="3">
        <v>43246.0</v>
      </c>
      <c r="D146" s="4" t="s">
        <v>1</v>
      </c>
      <c r="E146" s="2" t="str">
        <f>IFERROR(__xludf.DUMMYFUNCTION("CONCATENATE(B146,REGEXREPLACE(TO_TEXT( C146),""\."",""""),D146)"),"https://bhuvan-app3.nrsc.gov.in/isroeodatadownloadutility/nices_thumb/pblh/PBLH20180526.jpg")</f>
        <v>https://bhuvan-app3.nrsc.gov.in/isroeodatadownloadutility/nices_thumb/pblh/PBLH20180526.jpg</v>
      </c>
      <c r="F146" s="5" t="str">
        <f>IFERROR(__xludf.DUMMYFUNCTION("CONCATENATE(REGEXREPLACE(TO_TEXT( C146),""\."",""""),""_"",TO_TEXT(A146),D146)"),"20180526_146.jpg")</f>
        <v>20180526_146.jpg</v>
      </c>
    </row>
    <row r="147">
      <c r="A147" s="1">
        <v>147.0</v>
      </c>
      <c r="B147" s="2" t="s">
        <v>0</v>
      </c>
      <c r="C147" s="3">
        <v>43247.0</v>
      </c>
      <c r="D147" s="4" t="s">
        <v>1</v>
      </c>
      <c r="E147" s="2" t="str">
        <f>IFERROR(__xludf.DUMMYFUNCTION("CONCATENATE(B147,REGEXREPLACE(TO_TEXT( C147),""\."",""""),D147)"),"https://bhuvan-app3.nrsc.gov.in/isroeodatadownloadutility/nices_thumb/pblh/PBLH20180527.jpg")</f>
        <v>https://bhuvan-app3.nrsc.gov.in/isroeodatadownloadutility/nices_thumb/pblh/PBLH20180527.jpg</v>
      </c>
      <c r="F147" s="5" t="str">
        <f>IFERROR(__xludf.DUMMYFUNCTION("CONCATENATE(REGEXREPLACE(TO_TEXT( C147),""\."",""""),""_"",TO_TEXT(A147),D147)"),"20180527_147.jpg")</f>
        <v>20180527_147.jpg</v>
      </c>
    </row>
    <row r="148">
      <c r="A148" s="1">
        <v>148.0</v>
      </c>
      <c r="B148" s="2" t="s">
        <v>0</v>
      </c>
      <c r="C148" s="3">
        <v>43248.0</v>
      </c>
      <c r="D148" s="4" t="s">
        <v>1</v>
      </c>
      <c r="E148" s="2" t="str">
        <f>IFERROR(__xludf.DUMMYFUNCTION("CONCATENATE(B148,REGEXREPLACE(TO_TEXT( C148),""\."",""""),D148)"),"https://bhuvan-app3.nrsc.gov.in/isroeodatadownloadutility/nices_thumb/pblh/PBLH20180528.jpg")</f>
        <v>https://bhuvan-app3.nrsc.gov.in/isroeodatadownloadutility/nices_thumb/pblh/PBLH20180528.jpg</v>
      </c>
      <c r="F148" s="5" t="str">
        <f>IFERROR(__xludf.DUMMYFUNCTION("CONCATENATE(REGEXREPLACE(TO_TEXT( C148),""\."",""""),""_"",TO_TEXT(A148),D148)"),"20180528_148.jpg")</f>
        <v>20180528_148.jpg</v>
      </c>
    </row>
    <row r="149">
      <c r="A149" s="1">
        <v>149.0</v>
      </c>
      <c r="B149" s="2" t="s">
        <v>0</v>
      </c>
      <c r="C149" s="3">
        <v>43249.0</v>
      </c>
      <c r="D149" s="4" t="s">
        <v>1</v>
      </c>
      <c r="E149" s="2" t="str">
        <f>IFERROR(__xludf.DUMMYFUNCTION("CONCATENATE(B149,REGEXREPLACE(TO_TEXT( C149),""\."",""""),D149)"),"https://bhuvan-app3.nrsc.gov.in/isroeodatadownloadutility/nices_thumb/pblh/PBLH20180529.jpg")</f>
        <v>https://bhuvan-app3.nrsc.gov.in/isroeodatadownloadutility/nices_thumb/pblh/PBLH20180529.jpg</v>
      </c>
      <c r="F149" s="5" t="str">
        <f>IFERROR(__xludf.DUMMYFUNCTION("CONCATENATE(REGEXREPLACE(TO_TEXT( C149),""\."",""""),""_"",TO_TEXT(A149),D149)"),"20180529_149.jpg")</f>
        <v>20180529_149.jpg</v>
      </c>
    </row>
    <row r="150">
      <c r="A150" s="1">
        <v>150.0</v>
      </c>
      <c r="B150" s="2" t="s">
        <v>0</v>
      </c>
      <c r="C150" s="3">
        <v>43250.0</v>
      </c>
      <c r="D150" s="4" t="s">
        <v>1</v>
      </c>
      <c r="E150" s="2" t="str">
        <f>IFERROR(__xludf.DUMMYFUNCTION("CONCATENATE(B150,REGEXREPLACE(TO_TEXT( C150),""\."",""""),D150)"),"https://bhuvan-app3.nrsc.gov.in/isroeodatadownloadutility/nices_thumb/pblh/PBLH20180530.jpg")</f>
        <v>https://bhuvan-app3.nrsc.gov.in/isroeodatadownloadutility/nices_thumb/pblh/PBLH20180530.jpg</v>
      </c>
      <c r="F150" s="5" t="str">
        <f>IFERROR(__xludf.DUMMYFUNCTION("CONCATENATE(REGEXREPLACE(TO_TEXT( C150),""\."",""""),""_"",TO_TEXT(A150),D150)"),"20180530_150.jpg")</f>
        <v>20180530_150.jpg</v>
      </c>
    </row>
    <row r="151">
      <c r="A151" s="1">
        <v>151.0</v>
      </c>
      <c r="B151" s="2" t="s">
        <v>0</v>
      </c>
      <c r="C151" s="3">
        <v>43251.0</v>
      </c>
      <c r="D151" s="4" t="s">
        <v>1</v>
      </c>
      <c r="E151" s="2" t="str">
        <f>IFERROR(__xludf.DUMMYFUNCTION("CONCATENATE(B151,REGEXREPLACE(TO_TEXT( C151),""\."",""""),D151)"),"https://bhuvan-app3.nrsc.gov.in/isroeodatadownloadutility/nices_thumb/pblh/PBLH20180531.jpg")</f>
        <v>https://bhuvan-app3.nrsc.gov.in/isroeodatadownloadutility/nices_thumb/pblh/PBLH20180531.jpg</v>
      </c>
      <c r="F151" s="5" t="str">
        <f>IFERROR(__xludf.DUMMYFUNCTION("CONCATENATE(REGEXREPLACE(TO_TEXT( C151),""\."",""""),""_"",TO_TEXT(A151),D151)"),"20180531_151.jpg")</f>
        <v>20180531_151.jpg</v>
      </c>
    </row>
    <row r="152">
      <c r="A152" s="1">
        <v>152.0</v>
      </c>
      <c r="B152" s="2" t="s">
        <v>0</v>
      </c>
      <c r="C152" s="3">
        <v>43252.0</v>
      </c>
      <c r="D152" s="4" t="s">
        <v>1</v>
      </c>
      <c r="E152" s="2" t="str">
        <f>IFERROR(__xludf.DUMMYFUNCTION("CONCATENATE(B152,REGEXREPLACE(TO_TEXT( C152),""\."",""""),D152)"),"https://bhuvan-app3.nrsc.gov.in/isroeodatadownloadutility/nices_thumb/pblh/PBLH20180601.jpg")</f>
        <v>https://bhuvan-app3.nrsc.gov.in/isroeodatadownloadutility/nices_thumb/pblh/PBLH20180601.jpg</v>
      </c>
      <c r="F152" s="5" t="str">
        <f>IFERROR(__xludf.DUMMYFUNCTION("CONCATENATE(REGEXREPLACE(TO_TEXT( C152),""\."",""""),""_"",TO_TEXT(A152),D152)"),"20180601_152.jpg")</f>
        <v>20180601_152.jpg</v>
      </c>
    </row>
    <row r="153">
      <c r="A153" s="1">
        <v>153.0</v>
      </c>
      <c r="B153" s="2" t="s">
        <v>0</v>
      </c>
      <c r="C153" s="3">
        <v>43253.0</v>
      </c>
      <c r="D153" s="4" t="s">
        <v>1</v>
      </c>
      <c r="E153" s="2" t="str">
        <f>IFERROR(__xludf.DUMMYFUNCTION("CONCATENATE(B153,REGEXREPLACE(TO_TEXT( C153),""\."",""""),D153)"),"https://bhuvan-app3.nrsc.gov.in/isroeodatadownloadutility/nices_thumb/pblh/PBLH20180602.jpg")</f>
        <v>https://bhuvan-app3.nrsc.gov.in/isroeodatadownloadutility/nices_thumb/pblh/PBLH20180602.jpg</v>
      </c>
      <c r="F153" s="5" t="str">
        <f>IFERROR(__xludf.DUMMYFUNCTION("CONCATENATE(REGEXREPLACE(TO_TEXT( C153),""\."",""""),""_"",TO_TEXT(A153),D153)"),"20180602_153.jpg")</f>
        <v>20180602_153.jpg</v>
      </c>
    </row>
    <row r="154">
      <c r="A154" s="1">
        <v>154.0</v>
      </c>
      <c r="B154" s="2" t="s">
        <v>0</v>
      </c>
      <c r="C154" s="3">
        <v>43254.0</v>
      </c>
      <c r="D154" s="4" t="s">
        <v>1</v>
      </c>
      <c r="E154" s="2" t="str">
        <f>IFERROR(__xludf.DUMMYFUNCTION("CONCATENATE(B154,REGEXREPLACE(TO_TEXT( C154),""\."",""""),D154)"),"https://bhuvan-app3.nrsc.gov.in/isroeodatadownloadutility/nices_thumb/pblh/PBLH20180603.jpg")</f>
        <v>https://bhuvan-app3.nrsc.gov.in/isroeodatadownloadutility/nices_thumb/pblh/PBLH20180603.jpg</v>
      </c>
      <c r="F154" s="5" t="str">
        <f>IFERROR(__xludf.DUMMYFUNCTION("CONCATENATE(REGEXREPLACE(TO_TEXT( C154),""\."",""""),""_"",TO_TEXT(A154),D154)"),"20180603_154.jpg")</f>
        <v>20180603_154.jpg</v>
      </c>
    </row>
    <row r="155">
      <c r="A155" s="1">
        <v>155.0</v>
      </c>
      <c r="B155" s="2" t="s">
        <v>0</v>
      </c>
      <c r="C155" s="3">
        <v>43255.0</v>
      </c>
      <c r="D155" s="4" t="s">
        <v>1</v>
      </c>
      <c r="E155" s="2" t="str">
        <f>IFERROR(__xludf.DUMMYFUNCTION("CONCATENATE(B155,REGEXREPLACE(TO_TEXT( C155),""\."",""""),D155)"),"https://bhuvan-app3.nrsc.gov.in/isroeodatadownloadutility/nices_thumb/pblh/PBLH20180604.jpg")</f>
        <v>https://bhuvan-app3.nrsc.gov.in/isroeodatadownloadutility/nices_thumb/pblh/PBLH20180604.jpg</v>
      </c>
      <c r="F155" s="5" t="str">
        <f>IFERROR(__xludf.DUMMYFUNCTION("CONCATENATE(REGEXREPLACE(TO_TEXT( C155),""\."",""""),""_"",TO_TEXT(A155),D155)"),"20180604_155.jpg")</f>
        <v>20180604_155.jpg</v>
      </c>
    </row>
    <row r="156">
      <c r="A156" s="1">
        <v>156.0</v>
      </c>
      <c r="B156" s="2" t="s">
        <v>0</v>
      </c>
      <c r="C156" s="3">
        <v>43256.0</v>
      </c>
      <c r="D156" s="4" t="s">
        <v>1</v>
      </c>
      <c r="E156" s="2" t="str">
        <f>IFERROR(__xludf.DUMMYFUNCTION("CONCATENATE(B156,REGEXREPLACE(TO_TEXT( C156),""\."",""""),D156)"),"https://bhuvan-app3.nrsc.gov.in/isroeodatadownloadutility/nices_thumb/pblh/PBLH20180605.jpg")</f>
        <v>https://bhuvan-app3.nrsc.gov.in/isroeodatadownloadutility/nices_thumb/pblh/PBLH20180605.jpg</v>
      </c>
      <c r="F156" s="5" t="str">
        <f>IFERROR(__xludf.DUMMYFUNCTION("CONCATENATE(REGEXREPLACE(TO_TEXT( C156),""\."",""""),""_"",TO_TEXT(A156),D156)"),"20180605_156.jpg")</f>
        <v>20180605_156.jpg</v>
      </c>
    </row>
    <row r="157">
      <c r="A157" s="1">
        <v>157.0</v>
      </c>
      <c r="B157" s="2" t="s">
        <v>0</v>
      </c>
      <c r="C157" s="3">
        <v>43257.0</v>
      </c>
      <c r="D157" s="4" t="s">
        <v>1</v>
      </c>
      <c r="E157" s="2" t="str">
        <f>IFERROR(__xludf.DUMMYFUNCTION("CONCATENATE(B157,REGEXREPLACE(TO_TEXT( C157),""\."",""""),D157)"),"https://bhuvan-app3.nrsc.gov.in/isroeodatadownloadutility/nices_thumb/pblh/PBLH20180606.jpg")</f>
        <v>https://bhuvan-app3.nrsc.gov.in/isroeodatadownloadutility/nices_thumb/pblh/PBLH20180606.jpg</v>
      </c>
      <c r="F157" s="5" t="str">
        <f>IFERROR(__xludf.DUMMYFUNCTION("CONCATENATE(REGEXREPLACE(TO_TEXT( C157),""\."",""""),""_"",TO_TEXT(A157),D157)"),"20180606_157.jpg")</f>
        <v>20180606_157.jpg</v>
      </c>
    </row>
    <row r="158">
      <c r="A158" s="1">
        <v>158.0</v>
      </c>
      <c r="B158" s="2" t="s">
        <v>0</v>
      </c>
      <c r="C158" s="3">
        <v>43258.0</v>
      </c>
      <c r="D158" s="4" t="s">
        <v>1</v>
      </c>
      <c r="E158" s="2" t="str">
        <f>IFERROR(__xludf.DUMMYFUNCTION("CONCATENATE(B158,REGEXREPLACE(TO_TEXT( C158),""\."",""""),D158)"),"https://bhuvan-app3.nrsc.gov.in/isroeodatadownloadutility/nices_thumb/pblh/PBLH20180607.jpg")</f>
        <v>https://bhuvan-app3.nrsc.gov.in/isroeodatadownloadutility/nices_thumb/pblh/PBLH20180607.jpg</v>
      </c>
      <c r="F158" s="5" t="str">
        <f>IFERROR(__xludf.DUMMYFUNCTION("CONCATENATE(REGEXREPLACE(TO_TEXT( C158),""\."",""""),""_"",TO_TEXT(A158),D158)"),"20180607_158.jpg")</f>
        <v>20180607_158.jpg</v>
      </c>
    </row>
    <row r="159">
      <c r="A159" s="1">
        <v>159.0</v>
      </c>
      <c r="B159" s="2" t="s">
        <v>0</v>
      </c>
      <c r="C159" s="3">
        <v>43259.0</v>
      </c>
      <c r="D159" s="4" t="s">
        <v>1</v>
      </c>
      <c r="E159" s="2" t="str">
        <f>IFERROR(__xludf.DUMMYFUNCTION("CONCATENATE(B159,REGEXREPLACE(TO_TEXT( C159),""\."",""""),D159)"),"https://bhuvan-app3.nrsc.gov.in/isroeodatadownloadutility/nices_thumb/pblh/PBLH20180608.jpg")</f>
        <v>https://bhuvan-app3.nrsc.gov.in/isroeodatadownloadutility/nices_thumb/pblh/PBLH20180608.jpg</v>
      </c>
      <c r="F159" s="5" t="str">
        <f>IFERROR(__xludf.DUMMYFUNCTION("CONCATENATE(REGEXREPLACE(TO_TEXT( C159),""\."",""""),""_"",TO_TEXT(A159),D159)"),"20180608_159.jpg")</f>
        <v>20180608_159.jpg</v>
      </c>
    </row>
    <row r="160">
      <c r="A160" s="1">
        <v>160.0</v>
      </c>
      <c r="B160" s="2" t="s">
        <v>0</v>
      </c>
      <c r="C160" s="3">
        <v>43260.0</v>
      </c>
      <c r="D160" s="4" t="s">
        <v>1</v>
      </c>
      <c r="E160" s="2" t="str">
        <f>IFERROR(__xludf.DUMMYFUNCTION("CONCATENATE(B160,REGEXREPLACE(TO_TEXT( C160),""\."",""""),D160)"),"https://bhuvan-app3.nrsc.gov.in/isroeodatadownloadutility/nices_thumb/pblh/PBLH20180609.jpg")</f>
        <v>https://bhuvan-app3.nrsc.gov.in/isroeodatadownloadutility/nices_thumb/pblh/PBLH20180609.jpg</v>
      </c>
      <c r="F160" s="5" t="str">
        <f>IFERROR(__xludf.DUMMYFUNCTION("CONCATENATE(REGEXREPLACE(TO_TEXT( C160),""\."",""""),""_"",TO_TEXT(A160),D160)"),"20180609_160.jpg")</f>
        <v>20180609_160.jpg</v>
      </c>
    </row>
    <row r="161">
      <c r="A161" s="1">
        <v>161.0</v>
      </c>
      <c r="B161" s="2" t="s">
        <v>0</v>
      </c>
      <c r="C161" s="3">
        <v>43261.0</v>
      </c>
      <c r="D161" s="4" t="s">
        <v>1</v>
      </c>
      <c r="E161" s="2" t="str">
        <f>IFERROR(__xludf.DUMMYFUNCTION("CONCATENATE(B161,REGEXREPLACE(TO_TEXT( C161),""\."",""""),D161)"),"https://bhuvan-app3.nrsc.gov.in/isroeodatadownloadutility/nices_thumb/pblh/PBLH20180610.jpg")</f>
        <v>https://bhuvan-app3.nrsc.gov.in/isroeodatadownloadutility/nices_thumb/pblh/PBLH20180610.jpg</v>
      </c>
      <c r="F161" s="5" t="str">
        <f>IFERROR(__xludf.DUMMYFUNCTION("CONCATENATE(REGEXREPLACE(TO_TEXT( C161),""\."",""""),""_"",TO_TEXT(A161),D161)"),"20180610_161.jpg")</f>
        <v>20180610_161.jpg</v>
      </c>
    </row>
    <row r="162">
      <c r="A162" s="1">
        <v>162.0</v>
      </c>
      <c r="B162" s="2" t="s">
        <v>0</v>
      </c>
      <c r="C162" s="3">
        <v>43262.0</v>
      </c>
      <c r="D162" s="4" t="s">
        <v>1</v>
      </c>
      <c r="E162" s="2" t="str">
        <f>IFERROR(__xludf.DUMMYFUNCTION("CONCATENATE(B162,REGEXREPLACE(TO_TEXT( C162),""\."",""""),D162)"),"https://bhuvan-app3.nrsc.gov.in/isroeodatadownloadutility/nices_thumb/pblh/PBLH20180611.jpg")</f>
        <v>https://bhuvan-app3.nrsc.gov.in/isroeodatadownloadutility/nices_thumb/pblh/PBLH20180611.jpg</v>
      </c>
      <c r="F162" s="5" t="str">
        <f>IFERROR(__xludf.DUMMYFUNCTION("CONCATENATE(REGEXREPLACE(TO_TEXT( C162),""\."",""""),""_"",TO_TEXT(A162),D162)"),"20180611_162.jpg")</f>
        <v>20180611_162.jpg</v>
      </c>
    </row>
    <row r="163">
      <c r="A163" s="1">
        <v>163.0</v>
      </c>
      <c r="B163" s="2" t="s">
        <v>0</v>
      </c>
      <c r="C163" s="3">
        <v>43263.0</v>
      </c>
      <c r="D163" s="4" t="s">
        <v>1</v>
      </c>
      <c r="E163" s="2" t="str">
        <f>IFERROR(__xludf.DUMMYFUNCTION("CONCATENATE(B163,REGEXREPLACE(TO_TEXT( C163),""\."",""""),D163)"),"https://bhuvan-app3.nrsc.gov.in/isroeodatadownloadutility/nices_thumb/pblh/PBLH20180612.jpg")</f>
        <v>https://bhuvan-app3.nrsc.gov.in/isroeodatadownloadutility/nices_thumb/pblh/PBLH20180612.jpg</v>
      </c>
      <c r="F163" s="5" t="str">
        <f>IFERROR(__xludf.DUMMYFUNCTION("CONCATENATE(REGEXREPLACE(TO_TEXT( C163),""\."",""""),""_"",TO_TEXT(A163),D163)"),"20180612_163.jpg")</f>
        <v>20180612_163.jpg</v>
      </c>
    </row>
    <row r="164">
      <c r="A164" s="1">
        <v>164.0</v>
      </c>
      <c r="B164" s="2" t="s">
        <v>0</v>
      </c>
      <c r="C164" s="3">
        <v>43264.0</v>
      </c>
      <c r="D164" s="4" t="s">
        <v>1</v>
      </c>
      <c r="E164" s="2" t="str">
        <f>IFERROR(__xludf.DUMMYFUNCTION("CONCATENATE(B164,REGEXREPLACE(TO_TEXT( C164),""\."",""""),D164)"),"https://bhuvan-app3.nrsc.gov.in/isroeodatadownloadutility/nices_thumb/pblh/PBLH20180613.jpg")</f>
        <v>https://bhuvan-app3.nrsc.gov.in/isroeodatadownloadutility/nices_thumb/pblh/PBLH20180613.jpg</v>
      </c>
      <c r="F164" s="5" t="str">
        <f>IFERROR(__xludf.DUMMYFUNCTION("CONCATENATE(REGEXREPLACE(TO_TEXT( C164),""\."",""""),""_"",TO_TEXT(A164),D164)"),"20180613_164.jpg")</f>
        <v>20180613_164.jpg</v>
      </c>
    </row>
    <row r="165">
      <c r="A165" s="1">
        <v>165.0</v>
      </c>
      <c r="B165" s="2" t="s">
        <v>0</v>
      </c>
      <c r="C165" s="3">
        <v>43265.0</v>
      </c>
      <c r="D165" s="4" t="s">
        <v>1</v>
      </c>
      <c r="E165" s="2" t="str">
        <f>IFERROR(__xludf.DUMMYFUNCTION("CONCATENATE(B165,REGEXREPLACE(TO_TEXT( C165),""\."",""""),D165)"),"https://bhuvan-app3.nrsc.gov.in/isroeodatadownloadutility/nices_thumb/pblh/PBLH20180614.jpg")</f>
        <v>https://bhuvan-app3.nrsc.gov.in/isroeodatadownloadutility/nices_thumb/pblh/PBLH20180614.jpg</v>
      </c>
      <c r="F165" s="5" t="str">
        <f>IFERROR(__xludf.DUMMYFUNCTION("CONCATENATE(REGEXREPLACE(TO_TEXT( C165),""\."",""""),""_"",TO_TEXT(A165),D165)"),"20180614_165.jpg")</f>
        <v>20180614_165.jpg</v>
      </c>
    </row>
    <row r="166">
      <c r="A166" s="1">
        <v>166.0</v>
      </c>
      <c r="B166" s="2" t="s">
        <v>0</v>
      </c>
      <c r="C166" s="3">
        <v>43266.0</v>
      </c>
      <c r="D166" s="4" t="s">
        <v>1</v>
      </c>
      <c r="E166" s="2" t="str">
        <f>IFERROR(__xludf.DUMMYFUNCTION("CONCATENATE(B166,REGEXREPLACE(TO_TEXT( C166),""\."",""""),D166)"),"https://bhuvan-app3.nrsc.gov.in/isroeodatadownloadutility/nices_thumb/pblh/PBLH20180615.jpg")</f>
        <v>https://bhuvan-app3.nrsc.gov.in/isroeodatadownloadutility/nices_thumb/pblh/PBLH20180615.jpg</v>
      </c>
      <c r="F166" s="5" t="str">
        <f>IFERROR(__xludf.DUMMYFUNCTION("CONCATENATE(REGEXREPLACE(TO_TEXT( C166),""\."",""""),""_"",TO_TEXT(A166),D166)"),"20180615_166.jpg")</f>
        <v>20180615_166.jpg</v>
      </c>
    </row>
    <row r="167">
      <c r="A167" s="1">
        <v>167.0</v>
      </c>
      <c r="B167" s="2" t="s">
        <v>0</v>
      </c>
      <c r="C167" s="3">
        <v>43267.0</v>
      </c>
      <c r="D167" s="4" t="s">
        <v>1</v>
      </c>
      <c r="E167" s="2" t="str">
        <f>IFERROR(__xludf.DUMMYFUNCTION("CONCATENATE(B167,REGEXREPLACE(TO_TEXT( C167),""\."",""""),D167)"),"https://bhuvan-app3.nrsc.gov.in/isroeodatadownloadutility/nices_thumb/pblh/PBLH20180616.jpg")</f>
        <v>https://bhuvan-app3.nrsc.gov.in/isroeodatadownloadutility/nices_thumb/pblh/PBLH20180616.jpg</v>
      </c>
      <c r="F167" s="5" t="str">
        <f>IFERROR(__xludf.DUMMYFUNCTION("CONCATENATE(REGEXREPLACE(TO_TEXT( C167),""\."",""""),""_"",TO_TEXT(A167),D167)"),"20180616_167.jpg")</f>
        <v>20180616_167.jpg</v>
      </c>
    </row>
    <row r="168">
      <c r="A168" s="1">
        <v>168.0</v>
      </c>
      <c r="B168" s="2" t="s">
        <v>0</v>
      </c>
      <c r="C168" s="3">
        <v>43268.0</v>
      </c>
      <c r="D168" s="4" t="s">
        <v>1</v>
      </c>
      <c r="E168" s="2" t="str">
        <f>IFERROR(__xludf.DUMMYFUNCTION("CONCATENATE(B168,REGEXREPLACE(TO_TEXT( C168),""\."",""""),D168)"),"https://bhuvan-app3.nrsc.gov.in/isroeodatadownloadutility/nices_thumb/pblh/PBLH20180617.jpg")</f>
        <v>https://bhuvan-app3.nrsc.gov.in/isroeodatadownloadutility/nices_thumb/pblh/PBLH20180617.jpg</v>
      </c>
      <c r="F168" s="5" t="str">
        <f>IFERROR(__xludf.DUMMYFUNCTION("CONCATENATE(REGEXREPLACE(TO_TEXT( C168),""\."",""""),""_"",TO_TEXT(A168),D168)"),"20180617_168.jpg")</f>
        <v>20180617_168.jpg</v>
      </c>
    </row>
    <row r="169">
      <c r="A169" s="1">
        <v>169.0</v>
      </c>
      <c r="B169" s="2" t="s">
        <v>0</v>
      </c>
      <c r="C169" s="3">
        <v>43269.0</v>
      </c>
      <c r="D169" s="4" t="s">
        <v>1</v>
      </c>
      <c r="E169" s="2" t="str">
        <f>IFERROR(__xludf.DUMMYFUNCTION("CONCATENATE(B169,REGEXREPLACE(TO_TEXT( C169),""\."",""""),D169)"),"https://bhuvan-app3.nrsc.gov.in/isroeodatadownloadutility/nices_thumb/pblh/PBLH20180618.jpg")</f>
        <v>https://bhuvan-app3.nrsc.gov.in/isroeodatadownloadutility/nices_thumb/pblh/PBLH20180618.jpg</v>
      </c>
      <c r="F169" s="5" t="str">
        <f>IFERROR(__xludf.DUMMYFUNCTION("CONCATENATE(REGEXREPLACE(TO_TEXT( C169),""\."",""""),""_"",TO_TEXT(A169),D169)"),"20180618_169.jpg")</f>
        <v>20180618_169.jpg</v>
      </c>
    </row>
    <row r="170">
      <c r="A170" s="1">
        <v>170.0</v>
      </c>
      <c r="B170" s="2" t="s">
        <v>0</v>
      </c>
      <c r="C170" s="3">
        <v>43270.0</v>
      </c>
      <c r="D170" s="4" t="s">
        <v>1</v>
      </c>
      <c r="E170" s="2" t="str">
        <f>IFERROR(__xludf.DUMMYFUNCTION("CONCATENATE(B170,REGEXREPLACE(TO_TEXT( C170),""\."",""""),D170)"),"https://bhuvan-app3.nrsc.gov.in/isroeodatadownloadutility/nices_thumb/pblh/PBLH20180619.jpg")</f>
        <v>https://bhuvan-app3.nrsc.gov.in/isroeodatadownloadutility/nices_thumb/pblh/PBLH20180619.jpg</v>
      </c>
      <c r="F170" s="5" t="str">
        <f>IFERROR(__xludf.DUMMYFUNCTION("CONCATENATE(REGEXREPLACE(TO_TEXT( C170),""\."",""""),""_"",TO_TEXT(A170),D170)"),"20180619_170.jpg")</f>
        <v>20180619_170.jpg</v>
      </c>
    </row>
    <row r="171">
      <c r="A171" s="1">
        <v>171.0</v>
      </c>
      <c r="B171" s="2" t="s">
        <v>0</v>
      </c>
      <c r="C171" s="3">
        <v>43271.0</v>
      </c>
      <c r="D171" s="4" t="s">
        <v>1</v>
      </c>
      <c r="E171" s="2" t="str">
        <f>IFERROR(__xludf.DUMMYFUNCTION("CONCATENATE(B171,REGEXREPLACE(TO_TEXT( C171),""\."",""""),D171)"),"https://bhuvan-app3.nrsc.gov.in/isroeodatadownloadutility/nices_thumb/pblh/PBLH20180620.jpg")</f>
        <v>https://bhuvan-app3.nrsc.gov.in/isroeodatadownloadutility/nices_thumb/pblh/PBLH20180620.jpg</v>
      </c>
      <c r="F171" s="5" t="str">
        <f>IFERROR(__xludf.DUMMYFUNCTION("CONCATENATE(REGEXREPLACE(TO_TEXT( C171),""\."",""""),""_"",TO_TEXT(A171),D171)"),"20180620_171.jpg")</f>
        <v>20180620_171.jpg</v>
      </c>
    </row>
    <row r="172">
      <c r="A172" s="1">
        <v>172.0</v>
      </c>
      <c r="B172" s="2" t="s">
        <v>0</v>
      </c>
      <c r="C172" s="3">
        <v>43272.0</v>
      </c>
      <c r="D172" s="4" t="s">
        <v>1</v>
      </c>
      <c r="E172" s="2" t="str">
        <f>IFERROR(__xludf.DUMMYFUNCTION("CONCATENATE(B172,REGEXREPLACE(TO_TEXT( C172),""\."",""""),D172)"),"https://bhuvan-app3.nrsc.gov.in/isroeodatadownloadutility/nices_thumb/pblh/PBLH20180621.jpg")</f>
        <v>https://bhuvan-app3.nrsc.gov.in/isroeodatadownloadutility/nices_thumb/pblh/PBLH20180621.jpg</v>
      </c>
      <c r="F172" s="5" t="str">
        <f>IFERROR(__xludf.DUMMYFUNCTION("CONCATENATE(REGEXREPLACE(TO_TEXT( C172),""\."",""""),""_"",TO_TEXT(A172),D172)"),"20180621_172.jpg")</f>
        <v>20180621_172.jpg</v>
      </c>
    </row>
    <row r="173">
      <c r="A173" s="1">
        <v>173.0</v>
      </c>
      <c r="B173" s="2" t="s">
        <v>0</v>
      </c>
      <c r="C173" s="3">
        <v>43273.0</v>
      </c>
      <c r="D173" s="4" t="s">
        <v>1</v>
      </c>
      <c r="E173" s="2" t="str">
        <f>IFERROR(__xludf.DUMMYFUNCTION("CONCATENATE(B173,REGEXREPLACE(TO_TEXT( C173),""\."",""""),D173)"),"https://bhuvan-app3.nrsc.gov.in/isroeodatadownloadutility/nices_thumb/pblh/PBLH20180622.jpg")</f>
        <v>https://bhuvan-app3.nrsc.gov.in/isroeodatadownloadutility/nices_thumb/pblh/PBLH20180622.jpg</v>
      </c>
      <c r="F173" s="5" t="str">
        <f>IFERROR(__xludf.DUMMYFUNCTION("CONCATENATE(REGEXREPLACE(TO_TEXT( C173),""\."",""""),""_"",TO_TEXT(A173),D173)"),"20180622_173.jpg")</f>
        <v>20180622_173.jpg</v>
      </c>
    </row>
    <row r="174">
      <c r="A174" s="1">
        <v>174.0</v>
      </c>
      <c r="B174" s="2" t="s">
        <v>0</v>
      </c>
      <c r="C174" s="3">
        <v>43274.0</v>
      </c>
      <c r="D174" s="4" t="s">
        <v>1</v>
      </c>
      <c r="E174" s="2" t="str">
        <f>IFERROR(__xludf.DUMMYFUNCTION("CONCATENATE(B174,REGEXREPLACE(TO_TEXT( C174),""\."",""""),D174)"),"https://bhuvan-app3.nrsc.gov.in/isroeodatadownloadutility/nices_thumb/pblh/PBLH20180623.jpg")</f>
        <v>https://bhuvan-app3.nrsc.gov.in/isroeodatadownloadutility/nices_thumb/pblh/PBLH20180623.jpg</v>
      </c>
      <c r="F174" s="5" t="str">
        <f>IFERROR(__xludf.DUMMYFUNCTION("CONCATENATE(REGEXREPLACE(TO_TEXT( C174),""\."",""""),""_"",TO_TEXT(A174),D174)"),"20180623_174.jpg")</f>
        <v>20180623_174.jpg</v>
      </c>
    </row>
    <row r="175">
      <c r="A175" s="1">
        <v>175.0</v>
      </c>
      <c r="B175" s="2" t="s">
        <v>0</v>
      </c>
      <c r="C175" s="3">
        <v>43275.0</v>
      </c>
      <c r="D175" s="4" t="s">
        <v>1</v>
      </c>
      <c r="E175" s="2" t="str">
        <f>IFERROR(__xludf.DUMMYFUNCTION("CONCATENATE(B175,REGEXREPLACE(TO_TEXT( C175),""\."",""""),D175)"),"https://bhuvan-app3.nrsc.gov.in/isroeodatadownloadutility/nices_thumb/pblh/PBLH20180624.jpg")</f>
        <v>https://bhuvan-app3.nrsc.gov.in/isroeodatadownloadutility/nices_thumb/pblh/PBLH20180624.jpg</v>
      </c>
      <c r="F175" s="5" t="str">
        <f>IFERROR(__xludf.DUMMYFUNCTION("CONCATENATE(REGEXREPLACE(TO_TEXT( C175),""\."",""""),""_"",TO_TEXT(A175),D175)"),"20180624_175.jpg")</f>
        <v>20180624_175.jpg</v>
      </c>
    </row>
    <row r="176">
      <c r="A176" s="1">
        <v>176.0</v>
      </c>
      <c r="B176" s="2" t="s">
        <v>0</v>
      </c>
      <c r="C176" s="3">
        <v>43276.0</v>
      </c>
      <c r="D176" s="4" t="s">
        <v>1</v>
      </c>
      <c r="E176" s="2" t="str">
        <f>IFERROR(__xludf.DUMMYFUNCTION("CONCATENATE(B176,REGEXREPLACE(TO_TEXT( C176),""\."",""""),D176)"),"https://bhuvan-app3.nrsc.gov.in/isroeodatadownloadutility/nices_thumb/pblh/PBLH20180625.jpg")</f>
        <v>https://bhuvan-app3.nrsc.gov.in/isroeodatadownloadutility/nices_thumb/pblh/PBLH20180625.jpg</v>
      </c>
      <c r="F176" s="5" t="str">
        <f>IFERROR(__xludf.DUMMYFUNCTION("CONCATENATE(REGEXREPLACE(TO_TEXT( C176),""\."",""""),""_"",TO_TEXT(A176),D176)"),"20180625_176.jpg")</f>
        <v>20180625_176.jpg</v>
      </c>
    </row>
    <row r="177">
      <c r="A177" s="1">
        <v>177.0</v>
      </c>
      <c r="B177" s="2" t="s">
        <v>0</v>
      </c>
      <c r="C177" s="3">
        <v>43277.0</v>
      </c>
      <c r="D177" s="4" t="s">
        <v>1</v>
      </c>
      <c r="E177" s="2" t="str">
        <f>IFERROR(__xludf.DUMMYFUNCTION("CONCATENATE(B177,REGEXREPLACE(TO_TEXT( C177),""\."",""""),D177)"),"https://bhuvan-app3.nrsc.gov.in/isroeodatadownloadutility/nices_thumb/pblh/PBLH20180626.jpg")</f>
        <v>https://bhuvan-app3.nrsc.gov.in/isroeodatadownloadutility/nices_thumb/pblh/PBLH20180626.jpg</v>
      </c>
      <c r="F177" s="5" t="str">
        <f>IFERROR(__xludf.DUMMYFUNCTION("CONCATENATE(REGEXREPLACE(TO_TEXT( C177),""\."",""""),""_"",TO_TEXT(A177),D177)"),"20180626_177.jpg")</f>
        <v>20180626_177.jpg</v>
      </c>
    </row>
    <row r="178">
      <c r="A178" s="1">
        <v>178.0</v>
      </c>
      <c r="B178" s="2" t="s">
        <v>0</v>
      </c>
      <c r="C178" s="3">
        <v>43278.0</v>
      </c>
      <c r="D178" s="4" t="s">
        <v>1</v>
      </c>
      <c r="E178" s="2" t="str">
        <f>IFERROR(__xludf.DUMMYFUNCTION("CONCATENATE(B178,REGEXREPLACE(TO_TEXT( C178),""\."",""""),D178)"),"https://bhuvan-app3.nrsc.gov.in/isroeodatadownloadutility/nices_thumb/pblh/PBLH20180627.jpg")</f>
        <v>https://bhuvan-app3.nrsc.gov.in/isroeodatadownloadutility/nices_thumb/pblh/PBLH20180627.jpg</v>
      </c>
      <c r="F178" s="5" t="str">
        <f>IFERROR(__xludf.DUMMYFUNCTION("CONCATENATE(REGEXREPLACE(TO_TEXT( C178),""\."",""""),""_"",TO_TEXT(A178),D178)"),"20180627_178.jpg")</f>
        <v>20180627_178.jpg</v>
      </c>
    </row>
    <row r="179">
      <c r="A179" s="1">
        <v>179.0</v>
      </c>
      <c r="B179" s="2" t="s">
        <v>0</v>
      </c>
      <c r="C179" s="3">
        <v>43279.0</v>
      </c>
      <c r="D179" s="4" t="s">
        <v>1</v>
      </c>
      <c r="E179" s="2" t="str">
        <f>IFERROR(__xludf.DUMMYFUNCTION("CONCATENATE(B179,REGEXREPLACE(TO_TEXT( C179),""\."",""""),D179)"),"https://bhuvan-app3.nrsc.gov.in/isroeodatadownloadutility/nices_thumb/pblh/PBLH20180628.jpg")</f>
        <v>https://bhuvan-app3.nrsc.gov.in/isroeodatadownloadutility/nices_thumb/pblh/PBLH20180628.jpg</v>
      </c>
      <c r="F179" s="5" t="str">
        <f>IFERROR(__xludf.DUMMYFUNCTION("CONCATENATE(REGEXREPLACE(TO_TEXT( C179),""\."",""""),""_"",TO_TEXT(A179),D179)"),"20180628_179.jpg")</f>
        <v>20180628_179.jpg</v>
      </c>
    </row>
    <row r="180">
      <c r="A180" s="1">
        <v>180.0</v>
      </c>
      <c r="B180" s="2" t="s">
        <v>0</v>
      </c>
      <c r="C180" s="3">
        <v>43280.0</v>
      </c>
      <c r="D180" s="4" t="s">
        <v>1</v>
      </c>
      <c r="E180" s="2" t="str">
        <f>IFERROR(__xludf.DUMMYFUNCTION("CONCATENATE(B180,REGEXREPLACE(TO_TEXT( C180),""\."",""""),D180)"),"https://bhuvan-app3.nrsc.gov.in/isroeodatadownloadutility/nices_thumb/pblh/PBLH20180629.jpg")</f>
        <v>https://bhuvan-app3.nrsc.gov.in/isroeodatadownloadutility/nices_thumb/pblh/PBLH20180629.jpg</v>
      </c>
      <c r="F180" s="5" t="str">
        <f>IFERROR(__xludf.DUMMYFUNCTION("CONCATENATE(REGEXREPLACE(TO_TEXT( C180),""\."",""""),""_"",TO_TEXT(A180),D180)"),"20180629_180.jpg")</f>
        <v>20180629_180.jpg</v>
      </c>
    </row>
    <row r="181">
      <c r="A181" s="1">
        <v>181.0</v>
      </c>
      <c r="B181" s="2" t="s">
        <v>0</v>
      </c>
      <c r="C181" s="3">
        <v>43281.0</v>
      </c>
      <c r="D181" s="4" t="s">
        <v>1</v>
      </c>
      <c r="E181" s="2" t="str">
        <f>IFERROR(__xludf.DUMMYFUNCTION("CONCATENATE(B181,REGEXREPLACE(TO_TEXT( C181),""\."",""""),D181)"),"https://bhuvan-app3.nrsc.gov.in/isroeodatadownloadutility/nices_thumb/pblh/PBLH20180630.jpg")</f>
        <v>https://bhuvan-app3.nrsc.gov.in/isroeodatadownloadutility/nices_thumb/pblh/PBLH20180630.jpg</v>
      </c>
      <c r="F181" s="5" t="str">
        <f>IFERROR(__xludf.DUMMYFUNCTION("CONCATENATE(REGEXREPLACE(TO_TEXT( C181),""\."",""""),""_"",TO_TEXT(A181),D181)"),"20180630_181.jpg")</f>
        <v>20180630_181.jpg</v>
      </c>
    </row>
    <row r="182">
      <c r="A182" s="1">
        <v>182.0</v>
      </c>
      <c r="B182" s="2" t="s">
        <v>0</v>
      </c>
      <c r="C182" s="3">
        <v>43282.0</v>
      </c>
      <c r="D182" s="4" t="s">
        <v>1</v>
      </c>
      <c r="E182" s="2" t="str">
        <f>IFERROR(__xludf.DUMMYFUNCTION("CONCATENATE(B182,REGEXREPLACE(TO_TEXT( C182),""\."",""""),D182)"),"https://bhuvan-app3.nrsc.gov.in/isroeodatadownloadutility/nices_thumb/pblh/PBLH20180701.jpg")</f>
        <v>https://bhuvan-app3.nrsc.gov.in/isroeodatadownloadutility/nices_thumb/pblh/PBLH20180701.jpg</v>
      </c>
      <c r="F182" s="5" t="str">
        <f>IFERROR(__xludf.DUMMYFUNCTION("CONCATENATE(REGEXREPLACE(TO_TEXT( C182),""\."",""""),""_"",TO_TEXT(A182),D182)"),"20180701_182.jpg")</f>
        <v>20180701_182.jpg</v>
      </c>
    </row>
    <row r="183">
      <c r="A183" s="1">
        <v>183.0</v>
      </c>
      <c r="B183" s="2" t="s">
        <v>0</v>
      </c>
      <c r="C183" s="3">
        <v>43283.0</v>
      </c>
      <c r="D183" s="4" t="s">
        <v>1</v>
      </c>
      <c r="E183" s="2" t="str">
        <f>IFERROR(__xludf.DUMMYFUNCTION("CONCATENATE(B183,REGEXREPLACE(TO_TEXT( C183),""\."",""""),D183)"),"https://bhuvan-app3.nrsc.gov.in/isroeodatadownloadutility/nices_thumb/pblh/PBLH20180702.jpg")</f>
        <v>https://bhuvan-app3.nrsc.gov.in/isroeodatadownloadutility/nices_thumb/pblh/PBLH20180702.jpg</v>
      </c>
      <c r="F183" s="5" t="str">
        <f>IFERROR(__xludf.DUMMYFUNCTION("CONCATENATE(REGEXREPLACE(TO_TEXT( C183),""\."",""""),""_"",TO_TEXT(A183),D183)"),"20180702_183.jpg")</f>
        <v>20180702_183.jpg</v>
      </c>
    </row>
    <row r="184">
      <c r="A184" s="1">
        <v>184.0</v>
      </c>
      <c r="B184" s="2" t="s">
        <v>0</v>
      </c>
      <c r="C184" s="3">
        <v>43284.0</v>
      </c>
      <c r="D184" s="4" t="s">
        <v>1</v>
      </c>
      <c r="E184" s="2" t="str">
        <f>IFERROR(__xludf.DUMMYFUNCTION("CONCATENATE(B184,REGEXREPLACE(TO_TEXT( C184),""\."",""""),D184)"),"https://bhuvan-app3.nrsc.gov.in/isroeodatadownloadutility/nices_thumb/pblh/PBLH20180703.jpg")</f>
        <v>https://bhuvan-app3.nrsc.gov.in/isroeodatadownloadutility/nices_thumb/pblh/PBLH20180703.jpg</v>
      </c>
      <c r="F184" s="5" t="str">
        <f>IFERROR(__xludf.DUMMYFUNCTION("CONCATENATE(REGEXREPLACE(TO_TEXT( C184),""\."",""""),""_"",TO_TEXT(A184),D184)"),"20180703_184.jpg")</f>
        <v>20180703_184.jpg</v>
      </c>
    </row>
    <row r="185">
      <c r="A185" s="1">
        <v>185.0</v>
      </c>
      <c r="B185" s="2" t="s">
        <v>0</v>
      </c>
      <c r="C185" s="3">
        <v>43285.0</v>
      </c>
      <c r="D185" s="4" t="s">
        <v>1</v>
      </c>
      <c r="E185" s="2" t="str">
        <f>IFERROR(__xludf.DUMMYFUNCTION("CONCATENATE(B185,REGEXREPLACE(TO_TEXT( C185),""\."",""""),D185)"),"https://bhuvan-app3.nrsc.gov.in/isroeodatadownloadutility/nices_thumb/pblh/PBLH20180704.jpg")</f>
        <v>https://bhuvan-app3.nrsc.gov.in/isroeodatadownloadutility/nices_thumb/pblh/PBLH20180704.jpg</v>
      </c>
      <c r="F185" s="5" t="str">
        <f>IFERROR(__xludf.DUMMYFUNCTION("CONCATENATE(REGEXREPLACE(TO_TEXT( C185),""\."",""""),""_"",TO_TEXT(A185),D185)"),"20180704_185.jpg")</f>
        <v>20180704_185.jpg</v>
      </c>
    </row>
    <row r="186">
      <c r="A186" s="1">
        <v>186.0</v>
      </c>
      <c r="B186" s="2" t="s">
        <v>0</v>
      </c>
      <c r="C186" s="3">
        <v>43286.0</v>
      </c>
      <c r="D186" s="4" t="s">
        <v>1</v>
      </c>
      <c r="E186" s="2" t="str">
        <f>IFERROR(__xludf.DUMMYFUNCTION("CONCATENATE(B186,REGEXREPLACE(TO_TEXT( C186),""\."",""""),D186)"),"https://bhuvan-app3.nrsc.gov.in/isroeodatadownloadutility/nices_thumb/pblh/PBLH20180705.jpg")</f>
        <v>https://bhuvan-app3.nrsc.gov.in/isroeodatadownloadutility/nices_thumb/pblh/PBLH20180705.jpg</v>
      </c>
      <c r="F186" s="5" t="str">
        <f>IFERROR(__xludf.DUMMYFUNCTION("CONCATENATE(REGEXREPLACE(TO_TEXT( C186),""\."",""""),""_"",TO_TEXT(A186),D186)"),"20180705_186.jpg")</f>
        <v>20180705_186.jpg</v>
      </c>
    </row>
    <row r="187">
      <c r="A187" s="1">
        <v>187.0</v>
      </c>
      <c r="B187" s="2" t="s">
        <v>0</v>
      </c>
      <c r="C187" s="3">
        <v>43287.0</v>
      </c>
      <c r="D187" s="4" t="s">
        <v>1</v>
      </c>
      <c r="E187" s="2" t="str">
        <f>IFERROR(__xludf.DUMMYFUNCTION("CONCATENATE(B187,REGEXREPLACE(TO_TEXT( C187),""\."",""""),D187)"),"https://bhuvan-app3.nrsc.gov.in/isroeodatadownloadutility/nices_thumb/pblh/PBLH20180706.jpg")</f>
        <v>https://bhuvan-app3.nrsc.gov.in/isroeodatadownloadutility/nices_thumb/pblh/PBLH20180706.jpg</v>
      </c>
      <c r="F187" s="5" t="str">
        <f>IFERROR(__xludf.DUMMYFUNCTION("CONCATENATE(REGEXREPLACE(TO_TEXT( C187),""\."",""""),""_"",TO_TEXT(A187),D187)"),"20180706_187.jpg")</f>
        <v>20180706_187.jpg</v>
      </c>
    </row>
    <row r="188">
      <c r="A188" s="1">
        <v>188.0</v>
      </c>
      <c r="B188" s="2" t="s">
        <v>0</v>
      </c>
      <c r="C188" s="3">
        <v>43288.0</v>
      </c>
      <c r="D188" s="4" t="s">
        <v>1</v>
      </c>
      <c r="E188" s="2" t="str">
        <f>IFERROR(__xludf.DUMMYFUNCTION("CONCATENATE(B188,REGEXREPLACE(TO_TEXT( C188),""\."",""""),D188)"),"https://bhuvan-app3.nrsc.gov.in/isroeodatadownloadutility/nices_thumb/pblh/PBLH20180707.jpg")</f>
        <v>https://bhuvan-app3.nrsc.gov.in/isroeodatadownloadutility/nices_thumb/pblh/PBLH20180707.jpg</v>
      </c>
      <c r="F188" s="5" t="str">
        <f>IFERROR(__xludf.DUMMYFUNCTION("CONCATENATE(REGEXREPLACE(TO_TEXT( C188),""\."",""""),""_"",TO_TEXT(A188),D188)"),"20180707_188.jpg")</f>
        <v>20180707_188.jpg</v>
      </c>
    </row>
    <row r="189">
      <c r="A189" s="1">
        <v>189.0</v>
      </c>
      <c r="B189" s="2" t="s">
        <v>0</v>
      </c>
      <c r="C189" s="3">
        <v>43289.0</v>
      </c>
      <c r="D189" s="4" t="s">
        <v>1</v>
      </c>
      <c r="E189" s="2" t="str">
        <f>IFERROR(__xludf.DUMMYFUNCTION("CONCATENATE(B189,REGEXREPLACE(TO_TEXT( C189),""\."",""""),D189)"),"https://bhuvan-app3.nrsc.gov.in/isroeodatadownloadutility/nices_thumb/pblh/PBLH20180708.jpg")</f>
        <v>https://bhuvan-app3.nrsc.gov.in/isroeodatadownloadutility/nices_thumb/pblh/PBLH20180708.jpg</v>
      </c>
      <c r="F189" s="5" t="str">
        <f>IFERROR(__xludf.DUMMYFUNCTION("CONCATENATE(REGEXREPLACE(TO_TEXT( C189),""\."",""""),""_"",TO_TEXT(A189),D189)"),"20180708_189.jpg")</f>
        <v>20180708_189.jpg</v>
      </c>
    </row>
    <row r="190">
      <c r="A190" s="1">
        <v>190.0</v>
      </c>
      <c r="B190" s="2" t="s">
        <v>0</v>
      </c>
      <c r="C190" s="3">
        <v>43290.0</v>
      </c>
      <c r="D190" s="4" t="s">
        <v>1</v>
      </c>
      <c r="E190" s="2" t="str">
        <f>IFERROR(__xludf.DUMMYFUNCTION("CONCATENATE(B190,REGEXREPLACE(TO_TEXT( C190),""\."",""""),D190)"),"https://bhuvan-app3.nrsc.gov.in/isroeodatadownloadutility/nices_thumb/pblh/PBLH20180709.jpg")</f>
        <v>https://bhuvan-app3.nrsc.gov.in/isroeodatadownloadutility/nices_thumb/pblh/PBLH20180709.jpg</v>
      </c>
      <c r="F190" s="5" t="str">
        <f>IFERROR(__xludf.DUMMYFUNCTION("CONCATENATE(REGEXREPLACE(TO_TEXT( C190),""\."",""""),""_"",TO_TEXT(A190),D190)"),"20180709_190.jpg")</f>
        <v>20180709_190.jpg</v>
      </c>
    </row>
    <row r="191">
      <c r="A191" s="1">
        <v>191.0</v>
      </c>
      <c r="B191" s="2" t="s">
        <v>0</v>
      </c>
      <c r="C191" s="3">
        <v>43291.0</v>
      </c>
      <c r="D191" s="4" t="s">
        <v>1</v>
      </c>
      <c r="E191" s="2" t="str">
        <f>IFERROR(__xludf.DUMMYFUNCTION("CONCATENATE(B191,REGEXREPLACE(TO_TEXT( C191),""\."",""""),D191)"),"https://bhuvan-app3.nrsc.gov.in/isroeodatadownloadutility/nices_thumb/pblh/PBLH20180710.jpg")</f>
        <v>https://bhuvan-app3.nrsc.gov.in/isroeodatadownloadutility/nices_thumb/pblh/PBLH20180710.jpg</v>
      </c>
      <c r="F191" s="5" t="str">
        <f>IFERROR(__xludf.DUMMYFUNCTION("CONCATENATE(REGEXREPLACE(TO_TEXT( C191),""\."",""""),""_"",TO_TEXT(A191),D191)"),"20180710_191.jpg")</f>
        <v>20180710_191.jpg</v>
      </c>
    </row>
    <row r="192">
      <c r="A192" s="1">
        <v>192.0</v>
      </c>
      <c r="B192" s="2" t="s">
        <v>0</v>
      </c>
      <c r="C192" s="3">
        <v>43292.0</v>
      </c>
      <c r="D192" s="4" t="s">
        <v>1</v>
      </c>
      <c r="E192" s="2" t="str">
        <f>IFERROR(__xludf.DUMMYFUNCTION("CONCATENATE(B192,REGEXREPLACE(TO_TEXT( C192),""\."",""""),D192)"),"https://bhuvan-app3.nrsc.gov.in/isroeodatadownloadutility/nices_thumb/pblh/PBLH20180711.jpg")</f>
        <v>https://bhuvan-app3.nrsc.gov.in/isroeodatadownloadutility/nices_thumb/pblh/PBLH20180711.jpg</v>
      </c>
      <c r="F192" s="5" t="str">
        <f>IFERROR(__xludf.DUMMYFUNCTION("CONCATENATE(REGEXREPLACE(TO_TEXT( C192),""\."",""""),""_"",TO_TEXT(A192),D192)"),"20180711_192.jpg")</f>
        <v>20180711_192.jpg</v>
      </c>
    </row>
    <row r="193">
      <c r="A193" s="1">
        <v>193.0</v>
      </c>
      <c r="B193" s="2" t="s">
        <v>0</v>
      </c>
      <c r="C193" s="3">
        <v>43293.0</v>
      </c>
      <c r="D193" s="4" t="s">
        <v>1</v>
      </c>
      <c r="E193" s="2" t="str">
        <f>IFERROR(__xludf.DUMMYFUNCTION("CONCATENATE(B193,REGEXREPLACE(TO_TEXT( C193),""\."",""""),D193)"),"https://bhuvan-app3.nrsc.gov.in/isroeodatadownloadutility/nices_thumb/pblh/PBLH20180712.jpg")</f>
        <v>https://bhuvan-app3.nrsc.gov.in/isroeodatadownloadutility/nices_thumb/pblh/PBLH20180712.jpg</v>
      </c>
      <c r="F193" s="5" t="str">
        <f>IFERROR(__xludf.DUMMYFUNCTION("CONCATENATE(REGEXREPLACE(TO_TEXT( C193),""\."",""""),""_"",TO_TEXT(A193),D193)"),"20180712_193.jpg")</f>
        <v>20180712_193.jpg</v>
      </c>
    </row>
    <row r="194">
      <c r="A194" s="1">
        <v>194.0</v>
      </c>
      <c r="B194" s="2" t="s">
        <v>0</v>
      </c>
      <c r="C194" s="3">
        <v>43294.0</v>
      </c>
      <c r="D194" s="4" t="s">
        <v>1</v>
      </c>
      <c r="E194" s="2" t="str">
        <f>IFERROR(__xludf.DUMMYFUNCTION("CONCATENATE(B194,REGEXREPLACE(TO_TEXT( C194),""\."",""""),D194)"),"https://bhuvan-app3.nrsc.gov.in/isroeodatadownloadutility/nices_thumb/pblh/PBLH20180713.jpg")</f>
        <v>https://bhuvan-app3.nrsc.gov.in/isroeodatadownloadutility/nices_thumb/pblh/PBLH20180713.jpg</v>
      </c>
      <c r="F194" s="5" t="str">
        <f>IFERROR(__xludf.DUMMYFUNCTION("CONCATENATE(REGEXREPLACE(TO_TEXT( C194),""\."",""""),""_"",TO_TEXT(A194),D194)"),"20180713_194.jpg")</f>
        <v>20180713_194.jpg</v>
      </c>
    </row>
    <row r="195">
      <c r="A195" s="1">
        <v>195.0</v>
      </c>
      <c r="B195" s="2" t="s">
        <v>0</v>
      </c>
      <c r="C195" s="3">
        <v>43295.0</v>
      </c>
      <c r="D195" s="4" t="s">
        <v>1</v>
      </c>
      <c r="E195" s="2" t="str">
        <f>IFERROR(__xludf.DUMMYFUNCTION("CONCATENATE(B195,REGEXREPLACE(TO_TEXT( C195),""\."",""""),D195)"),"https://bhuvan-app3.nrsc.gov.in/isroeodatadownloadutility/nices_thumb/pblh/PBLH20180714.jpg")</f>
        <v>https://bhuvan-app3.nrsc.gov.in/isroeodatadownloadutility/nices_thumb/pblh/PBLH20180714.jpg</v>
      </c>
      <c r="F195" s="5" t="str">
        <f>IFERROR(__xludf.DUMMYFUNCTION("CONCATENATE(REGEXREPLACE(TO_TEXT( C195),""\."",""""),""_"",TO_TEXT(A195),D195)"),"20180714_195.jpg")</f>
        <v>20180714_195.jpg</v>
      </c>
    </row>
    <row r="196">
      <c r="A196" s="1">
        <v>196.0</v>
      </c>
      <c r="B196" s="2" t="s">
        <v>0</v>
      </c>
      <c r="C196" s="3">
        <v>43296.0</v>
      </c>
      <c r="D196" s="4" t="s">
        <v>1</v>
      </c>
      <c r="E196" s="2" t="str">
        <f>IFERROR(__xludf.DUMMYFUNCTION("CONCATENATE(B196,REGEXREPLACE(TO_TEXT( C196),""\."",""""),D196)"),"https://bhuvan-app3.nrsc.gov.in/isroeodatadownloadutility/nices_thumb/pblh/PBLH20180715.jpg")</f>
        <v>https://bhuvan-app3.nrsc.gov.in/isroeodatadownloadutility/nices_thumb/pblh/PBLH20180715.jpg</v>
      </c>
      <c r="F196" s="5" t="str">
        <f>IFERROR(__xludf.DUMMYFUNCTION("CONCATENATE(REGEXREPLACE(TO_TEXT( C196),""\."",""""),""_"",TO_TEXT(A196),D196)"),"20180715_196.jpg")</f>
        <v>20180715_196.jpg</v>
      </c>
    </row>
    <row r="197">
      <c r="A197" s="1">
        <v>197.0</v>
      </c>
      <c r="B197" s="2" t="s">
        <v>0</v>
      </c>
      <c r="C197" s="3">
        <v>43297.0</v>
      </c>
      <c r="D197" s="4" t="s">
        <v>1</v>
      </c>
      <c r="E197" s="2" t="str">
        <f>IFERROR(__xludf.DUMMYFUNCTION("CONCATENATE(B197,REGEXREPLACE(TO_TEXT( C197),""\."",""""),D197)"),"https://bhuvan-app3.nrsc.gov.in/isroeodatadownloadutility/nices_thumb/pblh/PBLH20180716.jpg")</f>
        <v>https://bhuvan-app3.nrsc.gov.in/isroeodatadownloadutility/nices_thumb/pblh/PBLH20180716.jpg</v>
      </c>
      <c r="F197" s="5" t="str">
        <f>IFERROR(__xludf.DUMMYFUNCTION("CONCATENATE(REGEXREPLACE(TO_TEXT( C197),""\."",""""),""_"",TO_TEXT(A197),D197)"),"20180716_197.jpg")</f>
        <v>20180716_197.jpg</v>
      </c>
    </row>
    <row r="198">
      <c r="A198" s="1">
        <v>198.0</v>
      </c>
      <c r="B198" s="2" t="s">
        <v>0</v>
      </c>
      <c r="C198" s="3">
        <v>43298.0</v>
      </c>
      <c r="D198" s="4" t="s">
        <v>1</v>
      </c>
      <c r="E198" s="2" t="str">
        <f>IFERROR(__xludf.DUMMYFUNCTION("CONCATENATE(B198,REGEXREPLACE(TO_TEXT( C198),""\."",""""),D198)"),"https://bhuvan-app3.nrsc.gov.in/isroeodatadownloadutility/nices_thumb/pblh/PBLH20180717.jpg")</f>
        <v>https://bhuvan-app3.nrsc.gov.in/isroeodatadownloadutility/nices_thumb/pblh/PBLH20180717.jpg</v>
      </c>
      <c r="F198" s="5" t="str">
        <f>IFERROR(__xludf.DUMMYFUNCTION("CONCATENATE(REGEXREPLACE(TO_TEXT( C198),""\."",""""),""_"",TO_TEXT(A198),D198)"),"20180717_198.jpg")</f>
        <v>20180717_198.jpg</v>
      </c>
    </row>
    <row r="199">
      <c r="A199" s="1">
        <v>199.0</v>
      </c>
      <c r="B199" s="2" t="s">
        <v>0</v>
      </c>
      <c r="C199" s="3">
        <v>43299.0</v>
      </c>
      <c r="D199" s="4" t="s">
        <v>1</v>
      </c>
      <c r="E199" s="2" t="str">
        <f>IFERROR(__xludf.DUMMYFUNCTION("CONCATENATE(B199,REGEXREPLACE(TO_TEXT( C199),""\."",""""),D199)"),"https://bhuvan-app3.nrsc.gov.in/isroeodatadownloadutility/nices_thumb/pblh/PBLH20180718.jpg")</f>
        <v>https://bhuvan-app3.nrsc.gov.in/isroeodatadownloadutility/nices_thumb/pblh/PBLH20180718.jpg</v>
      </c>
      <c r="F199" s="5" t="str">
        <f>IFERROR(__xludf.DUMMYFUNCTION("CONCATENATE(REGEXREPLACE(TO_TEXT( C199),""\."",""""),""_"",TO_TEXT(A199),D199)"),"20180718_199.jpg")</f>
        <v>20180718_199.jpg</v>
      </c>
    </row>
    <row r="200">
      <c r="A200" s="1">
        <v>200.0</v>
      </c>
      <c r="B200" s="2" t="s">
        <v>0</v>
      </c>
      <c r="C200" s="3">
        <v>43300.0</v>
      </c>
      <c r="D200" s="4" t="s">
        <v>1</v>
      </c>
      <c r="E200" s="2" t="str">
        <f>IFERROR(__xludf.DUMMYFUNCTION("CONCATENATE(B200,REGEXREPLACE(TO_TEXT( C200),""\."",""""),D200)"),"https://bhuvan-app3.nrsc.gov.in/isroeodatadownloadutility/nices_thumb/pblh/PBLH20180719.jpg")</f>
        <v>https://bhuvan-app3.nrsc.gov.in/isroeodatadownloadutility/nices_thumb/pblh/PBLH20180719.jpg</v>
      </c>
      <c r="F200" s="5" t="str">
        <f>IFERROR(__xludf.DUMMYFUNCTION("CONCATENATE(REGEXREPLACE(TO_TEXT( C200),""\."",""""),""_"",TO_TEXT(A200),D200)"),"20180719_200.jpg")</f>
        <v>20180719_200.jpg</v>
      </c>
    </row>
    <row r="201">
      <c r="A201" s="1">
        <v>201.0</v>
      </c>
      <c r="B201" s="2" t="s">
        <v>0</v>
      </c>
      <c r="C201" s="3">
        <v>43301.0</v>
      </c>
      <c r="D201" s="4" t="s">
        <v>1</v>
      </c>
      <c r="E201" s="2" t="str">
        <f>IFERROR(__xludf.DUMMYFUNCTION("CONCATENATE(B201,REGEXREPLACE(TO_TEXT( C201),""\."",""""),D201)"),"https://bhuvan-app3.nrsc.gov.in/isroeodatadownloadutility/nices_thumb/pblh/PBLH20180720.jpg")</f>
        <v>https://bhuvan-app3.nrsc.gov.in/isroeodatadownloadutility/nices_thumb/pblh/PBLH20180720.jpg</v>
      </c>
      <c r="F201" s="5" t="str">
        <f>IFERROR(__xludf.DUMMYFUNCTION("CONCATENATE(REGEXREPLACE(TO_TEXT( C201),""\."",""""),""_"",TO_TEXT(A201),D201)"),"20180720_201.jpg")</f>
        <v>20180720_201.jpg</v>
      </c>
    </row>
    <row r="202">
      <c r="A202" s="1">
        <v>202.0</v>
      </c>
      <c r="B202" s="2" t="s">
        <v>0</v>
      </c>
      <c r="C202" s="3">
        <v>43302.0</v>
      </c>
      <c r="D202" s="4" t="s">
        <v>1</v>
      </c>
      <c r="E202" s="2" t="str">
        <f>IFERROR(__xludf.DUMMYFUNCTION("CONCATENATE(B202,REGEXREPLACE(TO_TEXT( C202),""\."",""""),D202)"),"https://bhuvan-app3.nrsc.gov.in/isroeodatadownloadutility/nices_thumb/pblh/PBLH20180721.jpg")</f>
        <v>https://bhuvan-app3.nrsc.gov.in/isroeodatadownloadutility/nices_thumb/pblh/PBLH20180721.jpg</v>
      </c>
      <c r="F202" s="5" t="str">
        <f>IFERROR(__xludf.DUMMYFUNCTION("CONCATENATE(REGEXREPLACE(TO_TEXT( C202),""\."",""""),""_"",TO_TEXT(A202),D202)"),"20180721_202.jpg")</f>
        <v>20180721_202.jpg</v>
      </c>
    </row>
    <row r="203">
      <c r="A203" s="1">
        <v>203.0</v>
      </c>
      <c r="B203" s="2" t="s">
        <v>0</v>
      </c>
      <c r="C203" s="3">
        <v>43303.0</v>
      </c>
      <c r="D203" s="4" t="s">
        <v>1</v>
      </c>
      <c r="E203" s="2" t="str">
        <f>IFERROR(__xludf.DUMMYFUNCTION("CONCATENATE(B203,REGEXREPLACE(TO_TEXT( C203),""\."",""""),D203)"),"https://bhuvan-app3.nrsc.gov.in/isroeodatadownloadutility/nices_thumb/pblh/PBLH20180722.jpg")</f>
        <v>https://bhuvan-app3.nrsc.gov.in/isroeodatadownloadutility/nices_thumb/pblh/PBLH20180722.jpg</v>
      </c>
      <c r="F203" s="5" t="str">
        <f>IFERROR(__xludf.DUMMYFUNCTION("CONCATENATE(REGEXREPLACE(TO_TEXT( C203),""\."",""""),""_"",TO_TEXT(A203),D203)"),"20180722_203.jpg")</f>
        <v>20180722_203.jpg</v>
      </c>
    </row>
    <row r="204">
      <c r="A204" s="1">
        <v>204.0</v>
      </c>
      <c r="B204" s="2" t="s">
        <v>0</v>
      </c>
      <c r="C204" s="3">
        <v>43304.0</v>
      </c>
      <c r="D204" s="4" t="s">
        <v>1</v>
      </c>
      <c r="E204" s="2" t="str">
        <f>IFERROR(__xludf.DUMMYFUNCTION("CONCATENATE(B204,REGEXREPLACE(TO_TEXT( C204),""\."",""""),D204)"),"https://bhuvan-app3.nrsc.gov.in/isroeodatadownloadutility/nices_thumb/pblh/PBLH20180723.jpg")</f>
        <v>https://bhuvan-app3.nrsc.gov.in/isroeodatadownloadutility/nices_thumb/pblh/PBLH20180723.jpg</v>
      </c>
      <c r="F204" s="5" t="str">
        <f>IFERROR(__xludf.DUMMYFUNCTION("CONCATENATE(REGEXREPLACE(TO_TEXT( C204),""\."",""""),""_"",TO_TEXT(A204),D204)"),"20180723_204.jpg")</f>
        <v>20180723_204.jpg</v>
      </c>
    </row>
    <row r="205">
      <c r="A205" s="1">
        <v>205.0</v>
      </c>
      <c r="B205" s="2" t="s">
        <v>0</v>
      </c>
      <c r="C205" s="3">
        <v>43305.0</v>
      </c>
      <c r="D205" s="4" t="s">
        <v>1</v>
      </c>
      <c r="E205" s="2" t="str">
        <f>IFERROR(__xludf.DUMMYFUNCTION("CONCATENATE(B205,REGEXREPLACE(TO_TEXT( C205),""\."",""""),D205)"),"https://bhuvan-app3.nrsc.gov.in/isroeodatadownloadutility/nices_thumb/pblh/PBLH20180724.jpg")</f>
        <v>https://bhuvan-app3.nrsc.gov.in/isroeodatadownloadutility/nices_thumb/pblh/PBLH20180724.jpg</v>
      </c>
      <c r="F205" s="5" t="str">
        <f>IFERROR(__xludf.DUMMYFUNCTION("CONCATENATE(REGEXREPLACE(TO_TEXT( C205),""\."",""""),""_"",TO_TEXT(A205),D205)"),"20180724_205.jpg")</f>
        <v>20180724_205.jpg</v>
      </c>
    </row>
    <row r="206">
      <c r="A206" s="1">
        <v>206.0</v>
      </c>
      <c r="B206" s="2" t="s">
        <v>0</v>
      </c>
      <c r="C206" s="3">
        <v>43306.0</v>
      </c>
      <c r="D206" s="4" t="s">
        <v>1</v>
      </c>
      <c r="E206" s="2" t="str">
        <f>IFERROR(__xludf.DUMMYFUNCTION("CONCATENATE(B206,REGEXREPLACE(TO_TEXT( C206),""\."",""""),D206)"),"https://bhuvan-app3.nrsc.gov.in/isroeodatadownloadutility/nices_thumb/pblh/PBLH20180725.jpg")</f>
        <v>https://bhuvan-app3.nrsc.gov.in/isroeodatadownloadutility/nices_thumb/pblh/PBLH20180725.jpg</v>
      </c>
      <c r="F206" s="5" t="str">
        <f>IFERROR(__xludf.DUMMYFUNCTION("CONCATENATE(REGEXREPLACE(TO_TEXT( C206),""\."",""""),""_"",TO_TEXT(A206),D206)"),"20180725_206.jpg")</f>
        <v>20180725_206.jpg</v>
      </c>
    </row>
    <row r="207">
      <c r="A207" s="1">
        <v>207.0</v>
      </c>
      <c r="B207" s="2" t="s">
        <v>0</v>
      </c>
      <c r="C207" s="3">
        <v>43307.0</v>
      </c>
      <c r="D207" s="4" t="s">
        <v>1</v>
      </c>
      <c r="E207" s="2" t="str">
        <f>IFERROR(__xludf.DUMMYFUNCTION("CONCATENATE(B207,REGEXREPLACE(TO_TEXT( C207),""\."",""""),D207)"),"https://bhuvan-app3.nrsc.gov.in/isroeodatadownloadutility/nices_thumb/pblh/PBLH20180726.jpg")</f>
        <v>https://bhuvan-app3.nrsc.gov.in/isroeodatadownloadutility/nices_thumb/pblh/PBLH20180726.jpg</v>
      </c>
      <c r="F207" s="5" t="str">
        <f>IFERROR(__xludf.DUMMYFUNCTION("CONCATENATE(REGEXREPLACE(TO_TEXT( C207),""\."",""""),""_"",TO_TEXT(A207),D207)"),"20180726_207.jpg")</f>
        <v>20180726_207.jpg</v>
      </c>
    </row>
    <row r="208">
      <c r="A208" s="1">
        <v>208.0</v>
      </c>
      <c r="B208" s="2" t="s">
        <v>0</v>
      </c>
      <c r="C208" s="3">
        <v>43308.0</v>
      </c>
      <c r="D208" s="4" t="s">
        <v>1</v>
      </c>
      <c r="E208" s="2" t="str">
        <f>IFERROR(__xludf.DUMMYFUNCTION("CONCATENATE(B208,REGEXREPLACE(TO_TEXT( C208),""\."",""""),D208)"),"https://bhuvan-app3.nrsc.gov.in/isroeodatadownloadutility/nices_thumb/pblh/PBLH20180727.jpg")</f>
        <v>https://bhuvan-app3.nrsc.gov.in/isroeodatadownloadutility/nices_thumb/pblh/PBLH20180727.jpg</v>
      </c>
      <c r="F208" s="5" t="str">
        <f>IFERROR(__xludf.DUMMYFUNCTION("CONCATENATE(REGEXREPLACE(TO_TEXT( C208),""\."",""""),""_"",TO_TEXT(A208),D208)"),"20180727_208.jpg")</f>
        <v>20180727_208.jpg</v>
      </c>
    </row>
    <row r="209">
      <c r="A209" s="1">
        <v>209.0</v>
      </c>
      <c r="B209" s="2" t="s">
        <v>0</v>
      </c>
      <c r="C209" s="3">
        <v>43309.0</v>
      </c>
      <c r="D209" s="4" t="s">
        <v>1</v>
      </c>
      <c r="E209" s="2" t="str">
        <f>IFERROR(__xludf.DUMMYFUNCTION("CONCATENATE(B209,REGEXREPLACE(TO_TEXT( C209),""\."",""""),D209)"),"https://bhuvan-app3.nrsc.gov.in/isroeodatadownloadutility/nices_thumb/pblh/PBLH20180728.jpg")</f>
        <v>https://bhuvan-app3.nrsc.gov.in/isroeodatadownloadutility/nices_thumb/pblh/PBLH20180728.jpg</v>
      </c>
      <c r="F209" s="5" t="str">
        <f>IFERROR(__xludf.DUMMYFUNCTION("CONCATENATE(REGEXREPLACE(TO_TEXT( C209),""\."",""""),""_"",TO_TEXT(A209),D209)"),"20180728_209.jpg")</f>
        <v>20180728_209.jpg</v>
      </c>
    </row>
    <row r="210">
      <c r="A210" s="1">
        <v>210.0</v>
      </c>
      <c r="B210" s="2" t="s">
        <v>0</v>
      </c>
      <c r="C210" s="3">
        <v>43310.0</v>
      </c>
      <c r="D210" s="4" t="s">
        <v>1</v>
      </c>
      <c r="E210" s="2" t="str">
        <f>IFERROR(__xludf.DUMMYFUNCTION("CONCATENATE(B210,REGEXREPLACE(TO_TEXT( C210),""\."",""""),D210)"),"https://bhuvan-app3.nrsc.gov.in/isroeodatadownloadutility/nices_thumb/pblh/PBLH20180729.jpg")</f>
        <v>https://bhuvan-app3.nrsc.gov.in/isroeodatadownloadutility/nices_thumb/pblh/PBLH20180729.jpg</v>
      </c>
      <c r="F210" s="5" t="str">
        <f>IFERROR(__xludf.DUMMYFUNCTION("CONCATENATE(REGEXREPLACE(TO_TEXT( C210),""\."",""""),""_"",TO_TEXT(A210),D210)"),"20180729_210.jpg")</f>
        <v>20180729_210.jpg</v>
      </c>
    </row>
    <row r="211">
      <c r="A211" s="1">
        <v>211.0</v>
      </c>
      <c r="B211" s="2" t="s">
        <v>0</v>
      </c>
      <c r="C211" s="3">
        <v>43311.0</v>
      </c>
      <c r="D211" s="4" t="s">
        <v>1</v>
      </c>
      <c r="E211" s="2" t="str">
        <f>IFERROR(__xludf.DUMMYFUNCTION("CONCATENATE(B211,REGEXREPLACE(TO_TEXT( C211),""\."",""""),D211)"),"https://bhuvan-app3.nrsc.gov.in/isroeodatadownloadutility/nices_thumb/pblh/PBLH20180730.jpg")</f>
        <v>https://bhuvan-app3.nrsc.gov.in/isroeodatadownloadutility/nices_thumb/pblh/PBLH20180730.jpg</v>
      </c>
      <c r="F211" s="5" t="str">
        <f>IFERROR(__xludf.DUMMYFUNCTION("CONCATENATE(REGEXREPLACE(TO_TEXT( C211),""\."",""""),""_"",TO_TEXT(A211),D211)"),"20180730_211.jpg")</f>
        <v>20180730_211.jpg</v>
      </c>
    </row>
    <row r="212">
      <c r="A212" s="1">
        <v>212.0</v>
      </c>
      <c r="B212" s="2" t="s">
        <v>0</v>
      </c>
      <c r="C212" s="3">
        <v>43312.0</v>
      </c>
      <c r="D212" s="4" t="s">
        <v>1</v>
      </c>
      <c r="E212" s="2" t="str">
        <f>IFERROR(__xludf.DUMMYFUNCTION("CONCATENATE(B212,REGEXREPLACE(TO_TEXT( C212),""\."",""""),D212)"),"https://bhuvan-app3.nrsc.gov.in/isroeodatadownloadutility/nices_thumb/pblh/PBLH20180731.jpg")</f>
        <v>https://bhuvan-app3.nrsc.gov.in/isroeodatadownloadutility/nices_thumb/pblh/PBLH20180731.jpg</v>
      </c>
      <c r="F212" s="5" t="str">
        <f>IFERROR(__xludf.DUMMYFUNCTION("CONCATENATE(REGEXREPLACE(TO_TEXT( C212),""\."",""""),""_"",TO_TEXT(A212),D212)"),"20180731_212.jpg")</f>
        <v>20180731_212.jpg</v>
      </c>
    </row>
    <row r="213">
      <c r="A213" s="1">
        <v>213.0</v>
      </c>
      <c r="B213" s="2" t="s">
        <v>0</v>
      </c>
      <c r="C213" s="3">
        <v>43313.0</v>
      </c>
      <c r="D213" s="4" t="s">
        <v>1</v>
      </c>
      <c r="E213" s="2" t="str">
        <f>IFERROR(__xludf.DUMMYFUNCTION("CONCATENATE(B213,REGEXREPLACE(TO_TEXT( C213),""\."",""""),D213)"),"https://bhuvan-app3.nrsc.gov.in/isroeodatadownloadutility/nices_thumb/pblh/PBLH20180801.jpg")</f>
        <v>https://bhuvan-app3.nrsc.gov.in/isroeodatadownloadutility/nices_thumb/pblh/PBLH20180801.jpg</v>
      </c>
      <c r="F213" s="5" t="str">
        <f>IFERROR(__xludf.DUMMYFUNCTION("CONCATENATE(REGEXREPLACE(TO_TEXT( C213),""\."",""""),""_"",TO_TEXT(A213),D213)"),"20180801_213.jpg")</f>
        <v>20180801_213.jpg</v>
      </c>
    </row>
    <row r="214">
      <c r="A214" s="1">
        <v>214.0</v>
      </c>
      <c r="B214" s="2" t="s">
        <v>0</v>
      </c>
      <c r="C214" s="3">
        <v>43314.0</v>
      </c>
      <c r="D214" s="4" t="s">
        <v>1</v>
      </c>
      <c r="E214" s="2" t="str">
        <f>IFERROR(__xludf.DUMMYFUNCTION("CONCATENATE(B214,REGEXREPLACE(TO_TEXT( C214),""\."",""""),D214)"),"https://bhuvan-app3.nrsc.gov.in/isroeodatadownloadutility/nices_thumb/pblh/PBLH20180802.jpg")</f>
        <v>https://bhuvan-app3.nrsc.gov.in/isroeodatadownloadutility/nices_thumb/pblh/PBLH20180802.jpg</v>
      </c>
      <c r="F214" s="5" t="str">
        <f>IFERROR(__xludf.DUMMYFUNCTION("CONCATENATE(REGEXREPLACE(TO_TEXT( C214),""\."",""""),""_"",TO_TEXT(A214),D214)"),"20180802_214.jpg")</f>
        <v>20180802_214.jpg</v>
      </c>
    </row>
    <row r="215">
      <c r="A215" s="1">
        <v>215.0</v>
      </c>
      <c r="B215" s="2" t="s">
        <v>0</v>
      </c>
      <c r="C215" s="3">
        <v>43315.0</v>
      </c>
      <c r="D215" s="4" t="s">
        <v>1</v>
      </c>
      <c r="E215" s="2" t="str">
        <f>IFERROR(__xludf.DUMMYFUNCTION("CONCATENATE(B215,REGEXREPLACE(TO_TEXT( C215),""\."",""""),D215)"),"https://bhuvan-app3.nrsc.gov.in/isroeodatadownloadutility/nices_thumb/pblh/PBLH20180803.jpg")</f>
        <v>https://bhuvan-app3.nrsc.gov.in/isroeodatadownloadutility/nices_thumb/pblh/PBLH20180803.jpg</v>
      </c>
      <c r="F215" s="5" t="str">
        <f>IFERROR(__xludf.DUMMYFUNCTION("CONCATENATE(REGEXREPLACE(TO_TEXT( C215),""\."",""""),""_"",TO_TEXT(A215),D215)"),"20180803_215.jpg")</f>
        <v>20180803_215.jpg</v>
      </c>
    </row>
    <row r="216">
      <c r="A216" s="1">
        <v>216.0</v>
      </c>
      <c r="B216" s="2" t="s">
        <v>0</v>
      </c>
      <c r="C216" s="3">
        <v>43316.0</v>
      </c>
      <c r="D216" s="4" t="s">
        <v>1</v>
      </c>
      <c r="E216" s="2" t="str">
        <f>IFERROR(__xludf.DUMMYFUNCTION("CONCATENATE(B216,REGEXREPLACE(TO_TEXT( C216),""\."",""""),D216)"),"https://bhuvan-app3.nrsc.gov.in/isroeodatadownloadutility/nices_thumb/pblh/PBLH20180804.jpg")</f>
        <v>https://bhuvan-app3.nrsc.gov.in/isroeodatadownloadutility/nices_thumb/pblh/PBLH20180804.jpg</v>
      </c>
      <c r="F216" s="5" t="str">
        <f>IFERROR(__xludf.DUMMYFUNCTION("CONCATENATE(REGEXREPLACE(TO_TEXT( C216),""\."",""""),""_"",TO_TEXT(A216),D216)"),"20180804_216.jpg")</f>
        <v>20180804_216.jpg</v>
      </c>
    </row>
    <row r="217">
      <c r="A217" s="1">
        <v>217.0</v>
      </c>
      <c r="B217" s="2" t="s">
        <v>0</v>
      </c>
      <c r="C217" s="3">
        <v>43317.0</v>
      </c>
      <c r="D217" s="4" t="s">
        <v>1</v>
      </c>
      <c r="E217" s="2" t="str">
        <f>IFERROR(__xludf.DUMMYFUNCTION("CONCATENATE(B217,REGEXREPLACE(TO_TEXT( C217),""\."",""""),D217)"),"https://bhuvan-app3.nrsc.gov.in/isroeodatadownloadutility/nices_thumb/pblh/PBLH20180805.jpg")</f>
        <v>https://bhuvan-app3.nrsc.gov.in/isroeodatadownloadutility/nices_thumb/pblh/PBLH20180805.jpg</v>
      </c>
      <c r="F217" s="5" t="str">
        <f>IFERROR(__xludf.DUMMYFUNCTION("CONCATENATE(REGEXREPLACE(TO_TEXT( C217),""\."",""""),""_"",TO_TEXT(A217),D217)"),"20180805_217.jpg")</f>
        <v>20180805_217.jpg</v>
      </c>
    </row>
    <row r="218">
      <c r="A218" s="1">
        <v>218.0</v>
      </c>
      <c r="B218" s="2" t="s">
        <v>0</v>
      </c>
      <c r="C218" s="3">
        <v>43318.0</v>
      </c>
      <c r="D218" s="4" t="s">
        <v>1</v>
      </c>
      <c r="E218" s="2" t="str">
        <f>IFERROR(__xludf.DUMMYFUNCTION("CONCATENATE(B218,REGEXREPLACE(TO_TEXT( C218),""\."",""""),D218)"),"https://bhuvan-app3.nrsc.gov.in/isroeodatadownloadutility/nices_thumb/pblh/PBLH20180806.jpg")</f>
        <v>https://bhuvan-app3.nrsc.gov.in/isroeodatadownloadutility/nices_thumb/pblh/PBLH20180806.jpg</v>
      </c>
      <c r="F218" s="5" t="str">
        <f>IFERROR(__xludf.DUMMYFUNCTION("CONCATENATE(REGEXREPLACE(TO_TEXT( C218),""\."",""""),""_"",TO_TEXT(A218),D218)"),"20180806_218.jpg")</f>
        <v>20180806_218.jpg</v>
      </c>
    </row>
    <row r="219">
      <c r="A219" s="1">
        <v>219.0</v>
      </c>
      <c r="B219" s="2" t="s">
        <v>0</v>
      </c>
      <c r="C219" s="3">
        <v>43319.0</v>
      </c>
      <c r="D219" s="4" t="s">
        <v>1</v>
      </c>
      <c r="E219" s="2" t="str">
        <f>IFERROR(__xludf.DUMMYFUNCTION("CONCATENATE(B219,REGEXREPLACE(TO_TEXT( C219),""\."",""""),D219)"),"https://bhuvan-app3.nrsc.gov.in/isroeodatadownloadutility/nices_thumb/pblh/PBLH20180807.jpg")</f>
        <v>https://bhuvan-app3.nrsc.gov.in/isroeodatadownloadutility/nices_thumb/pblh/PBLH20180807.jpg</v>
      </c>
      <c r="F219" s="5" t="str">
        <f>IFERROR(__xludf.DUMMYFUNCTION("CONCATENATE(REGEXREPLACE(TO_TEXT( C219),""\."",""""),""_"",TO_TEXT(A219),D219)"),"20180807_219.jpg")</f>
        <v>20180807_219.jpg</v>
      </c>
    </row>
    <row r="220">
      <c r="A220" s="1">
        <v>220.0</v>
      </c>
      <c r="B220" s="2" t="s">
        <v>0</v>
      </c>
      <c r="C220" s="3">
        <v>43320.0</v>
      </c>
      <c r="D220" s="4" t="s">
        <v>1</v>
      </c>
      <c r="E220" s="2" t="str">
        <f>IFERROR(__xludf.DUMMYFUNCTION("CONCATENATE(B220,REGEXREPLACE(TO_TEXT( C220),""\."",""""),D220)"),"https://bhuvan-app3.nrsc.gov.in/isroeodatadownloadutility/nices_thumb/pblh/PBLH20180808.jpg")</f>
        <v>https://bhuvan-app3.nrsc.gov.in/isroeodatadownloadutility/nices_thumb/pblh/PBLH20180808.jpg</v>
      </c>
      <c r="F220" s="5" t="str">
        <f>IFERROR(__xludf.DUMMYFUNCTION("CONCATENATE(REGEXREPLACE(TO_TEXT( C220),""\."",""""),""_"",TO_TEXT(A220),D220)"),"20180808_220.jpg")</f>
        <v>20180808_220.jpg</v>
      </c>
    </row>
    <row r="221">
      <c r="A221" s="1">
        <v>221.0</v>
      </c>
      <c r="B221" s="2" t="s">
        <v>0</v>
      </c>
      <c r="C221" s="3">
        <v>43321.0</v>
      </c>
      <c r="D221" s="4" t="s">
        <v>1</v>
      </c>
      <c r="E221" s="2" t="str">
        <f>IFERROR(__xludf.DUMMYFUNCTION("CONCATENATE(B221,REGEXREPLACE(TO_TEXT( C221),""\."",""""),D221)"),"https://bhuvan-app3.nrsc.gov.in/isroeodatadownloadutility/nices_thumb/pblh/PBLH20180809.jpg")</f>
        <v>https://bhuvan-app3.nrsc.gov.in/isroeodatadownloadutility/nices_thumb/pblh/PBLH20180809.jpg</v>
      </c>
      <c r="F221" s="5" t="str">
        <f>IFERROR(__xludf.DUMMYFUNCTION("CONCATENATE(REGEXREPLACE(TO_TEXT( C221),""\."",""""),""_"",TO_TEXT(A221),D221)"),"20180809_221.jpg")</f>
        <v>20180809_221.jpg</v>
      </c>
    </row>
    <row r="222">
      <c r="A222" s="1">
        <v>222.0</v>
      </c>
      <c r="B222" s="2" t="s">
        <v>0</v>
      </c>
      <c r="C222" s="3">
        <v>43322.0</v>
      </c>
      <c r="D222" s="4" t="s">
        <v>1</v>
      </c>
      <c r="E222" s="2" t="str">
        <f>IFERROR(__xludf.DUMMYFUNCTION("CONCATENATE(B222,REGEXREPLACE(TO_TEXT( C222),""\."",""""),D222)"),"https://bhuvan-app3.nrsc.gov.in/isroeodatadownloadutility/nices_thumb/pblh/PBLH20180810.jpg")</f>
        <v>https://bhuvan-app3.nrsc.gov.in/isroeodatadownloadutility/nices_thumb/pblh/PBLH20180810.jpg</v>
      </c>
      <c r="F222" s="5" t="str">
        <f>IFERROR(__xludf.DUMMYFUNCTION("CONCATENATE(REGEXREPLACE(TO_TEXT( C222),""\."",""""),""_"",TO_TEXT(A222),D222)"),"20180810_222.jpg")</f>
        <v>20180810_222.jpg</v>
      </c>
    </row>
    <row r="223">
      <c r="A223" s="1">
        <v>223.0</v>
      </c>
      <c r="B223" s="2" t="s">
        <v>0</v>
      </c>
      <c r="C223" s="3">
        <v>43323.0</v>
      </c>
      <c r="D223" s="4" t="s">
        <v>1</v>
      </c>
      <c r="E223" s="2" t="str">
        <f>IFERROR(__xludf.DUMMYFUNCTION("CONCATENATE(B223,REGEXREPLACE(TO_TEXT( C223),""\."",""""),D223)"),"https://bhuvan-app3.nrsc.gov.in/isroeodatadownloadutility/nices_thumb/pblh/PBLH20180811.jpg")</f>
        <v>https://bhuvan-app3.nrsc.gov.in/isroeodatadownloadutility/nices_thumb/pblh/PBLH20180811.jpg</v>
      </c>
      <c r="F223" s="5" t="str">
        <f>IFERROR(__xludf.DUMMYFUNCTION("CONCATENATE(REGEXREPLACE(TO_TEXT( C223),""\."",""""),""_"",TO_TEXT(A223),D223)"),"20180811_223.jpg")</f>
        <v>20180811_223.jpg</v>
      </c>
    </row>
    <row r="224">
      <c r="A224" s="1">
        <v>224.0</v>
      </c>
      <c r="B224" s="2" t="s">
        <v>0</v>
      </c>
      <c r="C224" s="3">
        <v>43324.0</v>
      </c>
      <c r="D224" s="4" t="s">
        <v>1</v>
      </c>
      <c r="E224" s="2" t="str">
        <f>IFERROR(__xludf.DUMMYFUNCTION("CONCATENATE(B224,REGEXREPLACE(TO_TEXT( C224),""\."",""""),D224)"),"https://bhuvan-app3.nrsc.gov.in/isroeodatadownloadutility/nices_thumb/pblh/PBLH20180812.jpg")</f>
        <v>https://bhuvan-app3.nrsc.gov.in/isroeodatadownloadutility/nices_thumb/pblh/PBLH20180812.jpg</v>
      </c>
      <c r="F224" s="5" t="str">
        <f>IFERROR(__xludf.DUMMYFUNCTION("CONCATENATE(REGEXREPLACE(TO_TEXT( C224),""\."",""""),""_"",TO_TEXT(A224),D224)"),"20180812_224.jpg")</f>
        <v>20180812_224.jpg</v>
      </c>
    </row>
    <row r="225">
      <c r="A225" s="1">
        <v>225.0</v>
      </c>
      <c r="B225" s="2" t="s">
        <v>0</v>
      </c>
      <c r="C225" s="3">
        <v>43325.0</v>
      </c>
      <c r="D225" s="4" t="s">
        <v>1</v>
      </c>
      <c r="E225" s="2" t="str">
        <f>IFERROR(__xludf.DUMMYFUNCTION("CONCATENATE(B225,REGEXREPLACE(TO_TEXT( C225),""\."",""""),D225)"),"https://bhuvan-app3.nrsc.gov.in/isroeodatadownloadutility/nices_thumb/pblh/PBLH20180813.jpg")</f>
        <v>https://bhuvan-app3.nrsc.gov.in/isroeodatadownloadutility/nices_thumb/pblh/PBLH20180813.jpg</v>
      </c>
      <c r="F225" s="5" t="str">
        <f>IFERROR(__xludf.DUMMYFUNCTION("CONCATENATE(REGEXREPLACE(TO_TEXT( C225),""\."",""""),""_"",TO_TEXT(A225),D225)"),"20180813_225.jpg")</f>
        <v>20180813_225.jpg</v>
      </c>
    </row>
    <row r="226">
      <c r="A226" s="1">
        <v>226.0</v>
      </c>
      <c r="B226" s="2" t="s">
        <v>0</v>
      </c>
      <c r="C226" s="3">
        <v>43326.0</v>
      </c>
      <c r="D226" s="4" t="s">
        <v>1</v>
      </c>
      <c r="E226" s="2" t="str">
        <f>IFERROR(__xludf.DUMMYFUNCTION("CONCATENATE(B226,REGEXREPLACE(TO_TEXT( C226),""\."",""""),D226)"),"https://bhuvan-app3.nrsc.gov.in/isroeodatadownloadutility/nices_thumb/pblh/PBLH20180814.jpg")</f>
        <v>https://bhuvan-app3.nrsc.gov.in/isroeodatadownloadutility/nices_thumb/pblh/PBLH20180814.jpg</v>
      </c>
      <c r="F226" s="5" t="str">
        <f>IFERROR(__xludf.DUMMYFUNCTION("CONCATENATE(REGEXREPLACE(TO_TEXT( C226),""\."",""""),""_"",TO_TEXT(A226),D226)"),"20180814_226.jpg")</f>
        <v>20180814_226.jpg</v>
      </c>
    </row>
    <row r="227">
      <c r="A227" s="1">
        <v>227.0</v>
      </c>
      <c r="B227" s="2" t="s">
        <v>0</v>
      </c>
      <c r="C227" s="3">
        <v>43327.0</v>
      </c>
      <c r="D227" s="4" t="s">
        <v>1</v>
      </c>
      <c r="E227" s="2" t="str">
        <f>IFERROR(__xludf.DUMMYFUNCTION("CONCATENATE(B227,REGEXREPLACE(TO_TEXT( C227),""\."",""""),D227)"),"https://bhuvan-app3.nrsc.gov.in/isroeodatadownloadutility/nices_thumb/pblh/PBLH20180815.jpg")</f>
        <v>https://bhuvan-app3.nrsc.gov.in/isroeodatadownloadutility/nices_thumb/pblh/PBLH20180815.jpg</v>
      </c>
      <c r="F227" s="5" t="str">
        <f>IFERROR(__xludf.DUMMYFUNCTION("CONCATENATE(REGEXREPLACE(TO_TEXT( C227),""\."",""""),""_"",TO_TEXT(A227),D227)"),"20180815_227.jpg")</f>
        <v>20180815_227.jpg</v>
      </c>
    </row>
    <row r="228">
      <c r="A228" s="1">
        <v>228.0</v>
      </c>
      <c r="B228" s="2" t="s">
        <v>0</v>
      </c>
      <c r="C228" s="3">
        <v>43328.0</v>
      </c>
      <c r="D228" s="4" t="s">
        <v>1</v>
      </c>
      <c r="E228" s="2" t="str">
        <f>IFERROR(__xludf.DUMMYFUNCTION("CONCATENATE(B228,REGEXREPLACE(TO_TEXT( C228),""\."",""""),D228)"),"https://bhuvan-app3.nrsc.gov.in/isroeodatadownloadutility/nices_thumb/pblh/PBLH20180816.jpg")</f>
        <v>https://bhuvan-app3.nrsc.gov.in/isroeodatadownloadutility/nices_thumb/pblh/PBLH20180816.jpg</v>
      </c>
      <c r="F228" s="5" t="str">
        <f>IFERROR(__xludf.DUMMYFUNCTION("CONCATENATE(REGEXREPLACE(TO_TEXT( C228),""\."",""""),""_"",TO_TEXT(A228),D228)"),"20180816_228.jpg")</f>
        <v>20180816_228.jpg</v>
      </c>
    </row>
    <row r="229">
      <c r="A229" s="1">
        <v>229.0</v>
      </c>
      <c r="B229" s="2" t="s">
        <v>0</v>
      </c>
      <c r="C229" s="3">
        <v>43329.0</v>
      </c>
      <c r="D229" s="4" t="s">
        <v>1</v>
      </c>
      <c r="E229" s="2" t="str">
        <f>IFERROR(__xludf.DUMMYFUNCTION("CONCATENATE(B229,REGEXREPLACE(TO_TEXT( C229),""\."",""""),D229)"),"https://bhuvan-app3.nrsc.gov.in/isroeodatadownloadutility/nices_thumb/pblh/PBLH20180817.jpg")</f>
        <v>https://bhuvan-app3.nrsc.gov.in/isroeodatadownloadutility/nices_thumb/pblh/PBLH20180817.jpg</v>
      </c>
      <c r="F229" s="5" t="str">
        <f>IFERROR(__xludf.DUMMYFUNCTION("CONCATENATE(REGEXREPLACE(TO_TEXT( C229),""\."",""""),""_"",TO_TEXT(A229),D229)"),"20180817_229.jpg")</f>
        <v>20180817_229.jpg</v>
      </c>
    </row>
    <row r="230">
      <c r="A230" s="1">
        <v>230.0</v>
      </c>
      <c r="B230" s="2" t="s">
        <v>0</v>
      </c>
      <c r="C230" s="3">
        <v>43330.0</v>
      </c>
      <c r="D230" s="4" t="s">
        <v>1</v>
      </c>
      <c r="E230" s="2" t="str">
        <f>IFERROR(__xludf.DUMMYFUNCTION("CONCATENATE(B230,REGEXREPLACE(TO_TEXT( C230),""\."",""""),D230)"),"https://bhuvan-app3.nrsc.gov.in/isroeodatadownloadutility/nices_thumb/pblh/PBLH20180818.jpg")</f>
        <v>https://bhuvan-app3.nrsc.gov.in/isroeodatadownloadutility/nices_thumb/pblh/PBLH20180818.jpg</v>
      </c>
      <c r="F230" s="5" t="str">
        <f>IFERROR(__xludf.DUMMYFUNCTION("CONCATENATE(REGEXREPLACE(TO_TEXT( C230),""\."",""""),""_"",TO_TEXT(A230),D230)"),"20180818_230.jpg")</f>
        <v>20180818_230.jpg</v>
      </c>
    </row>
    <row r="231">
      <c r="A231" s="1">
        <v>231.0</v>
      </c>
      <c r="B231" s="2" t="s">
        <v>0</v>
      </c>
      <c r="C231" s="3">
        <v>43331.0</v>
      </c>
      <c r="D231" s="4" t="s">
        <v>1</v>
      </c>
      <c r="E231" s="2" t="str">
        <f>IFERROR(__xludf.DUMMYFUNCTION("CONCATENATE(B231,REGEXREPLACE(TO_TEXT( C231),""\."",""""),D231)"),"https://bhuvan-app3.nrsc.gov.in/isroeodatadownloadutility/nices_thumb/pblh/PBLH20180819.jpg")</f>
        <v>https://bhuvan-app3.nrsc.gov.in/isroeodatadownloadutility/nices_thumb/pblh/PBLH20180819.jpg</v>
      </c>
      <c r="F231" s="5" t="str">
        <f>IFERROR(__xludf.DUMMYFUNCTION("CONCATENATE(REGEXREPLACE(TO_TEXT( C231),""\."",""""),""_"",TO_TEXT(A231),D231)"),"20180819_231.jpg")</f>
        <v>20180819_231.jpg</v>
      </c>
    </row>
    <row r="232">
      <c r="A232" s="1">
        <v>232.0</v>
      </c>
      <c r="B232" s="2" t="s">
        <v>0</v>
      </c>
      <c r="C232" s="3">
        <v>43332.0</v>
      </c>
      <c r="D232" s="4" t="s">
        <v>1</v>
      </c>
      <c r="E232" s="2" t="str">
        <f>IFERROR(__xludf.DUMMYFUNCTION("CONCATENATE(B232,REGEXREPLACE(TO_TEXT( C232),""\."",""""),D232)"),"https://bhuvan-app3.nrsc.gov.in/isroeodatadownloadutility/nices_thumb/pblh/PBLH20180820.jpg")</f>
        <v>https://bhuvan-app3.nrsc.gov.in/isroeodatadownloadutility/nices_thumb/pblh/PBLH20180820.jpg</v>
      </c>
      <c r="F232" s="5" t="str">
        <f>IFERROR(__xludf.DUMMYFUNCTION("CONCATENATE(REGEXREPLACE(TO_TEXT( C232),""\."",""""),""_"",TO_TEXT(A232),D232)"),"20180820_232.jpg")</f>
        <v>20180820_232.jpg</v>
      </c>
    </row>
    <row r="233">
      <c r="A233" s="1">
        <v>233.0</v>
      </c>
      <c r="B233" s="2" t="s">
        <v>0</v>
      </c>
      <c r="C233" s="3">
        <v>43333.0</v>
      </c>
      <c r="D233" s="4" t="s">
        <v>1</v>
      </c>
      <c r="E233" s="2" t="str">
        <f>IFERROR(__xludf.DUMMYFUNCTION("CONCATENATE(B233,REGEXREPLACE(TO_TEXT( C233),""\."",""""),D233)"),"https://bhuvan-app3.nrsc.gov.in/isroeodatadownloadutility/nices_thumb/pblh/PBLH20180821.jpg")</f>
        <v>https://bhuvan-app3.nrsc.gov.in/isroeodatadownloadutility/nices_thumb/pblh/PBLH20180821.jpg</v>
      </c>
      <c r="F233" s="5" t="str">
        <f>IFERROR(__xludf.DUMMYFUNCTION("CONCATENATE(REGEXREPLACE(TO_TEXT( C233),""\."",""""),""_"",TO_TEXT(A233),D233)"),"20180821_233.jpg")</f>
        <v>20180821_233.jpg</v>
      </c>
    </row>
    <row r="234">
      <c r="A234" s="1">
        <v>234.0</v>
      </c>
      <c r="B234" s="2" t="s">
        <v>0</v>
      </c>
      <c r="C234" s="3">
        <v>43334.0</v>
      </c>
      <c r="D234" s="4" t="s">
        <v>1</v>
      </c>
      <c r="E234" s="2" t="str">
        <f>IFERROR(__xludf.DUMMYFUNCTION("CONCATENATE(B234,REGEXREPLACE(TO_TEXT( C234),""\."",""""),D234)"),"https://bhuvan-app3.nrsc.gov.in/isroeodatadownloadutility/nices_thumb/pblh/PBLH20180822.jpg")</f>
        <v>https://bhuvan-app3.nrsc.gov.in/isroeodatadownloadutility/nices_thumb/pblh/PBLH20180822.jpg</v>
      </c>
      <c r="F234" s="5" t="str">
        <f>IFERROR(__xludf.DUMMYFUNCTION("CONCATENATE(REGEXREPLACE(TO_TEXT( C234),""\."",""""),""_"",TO_TEXT(A234),D234)"),"20180822_234.jpg")</f>
        <v>20180822_234.jpg</v>
      </c>
    </row>
    <row r="235">
      <c r="A235" s="1">
        <v>235.0</v>
      </c>
      <c r="B235" s="2" t="s">
        <v>0</v>
      </c>
      <c r="C235" s="3">
        <v>43335.0</v>
      </c>
      <c r="D235" s="4" t="s">
        <v>1</v>
      </c>
      <c r="E235" s="2" t="str">
        <f>IFERROR(__xludf.DUMMYFUNCTION("CONCATENATE(B235,REGEXREPLACE(TO_TEXT( C235),""\."",""""),D235)"),"https://bhuvan-app3.nrsc.gov.in/isroeodatadownloadutility/nices_thumb/pblh/PBLH20180823.jpg")</f>
        <v>https://bhuvan-app3.nrsc.gov.in/isroeodatadownloadutility/nices_thumb/pblh/PBLH20180823.jpg</v>
      </c>
      <c r="F235" s="5" t="str">
        <f>IFERROR(__xludf.DUMMYFUNCTION("CONCATENATE(REGEXREPLACE(TO_TEXT( C235),""\."",""""),""_"",TO_TEXT(A235),D235)"),"20180823_235.jpg")</f>
        <v>20180823_235.jpg</v>
      </c>
    </row>
    <row r="236">
      <c r="A236" s="1">
        <v>236.0</v>
      </c>
      <c r="B236" s="2" t="s">
        <v>0</v>
      </c>
      <c r="C236" s="3">
        <v>43336.0</v>
      </c>
      <c r="D236" s="4" t="s">
        <v>1</v>
      </c>
      <c r="E236" s="2" t="str">
        <f>IFERROR(__xludf.DUMMYFUNCTION("CONCATENATE(B236,REGEXREPLACE(TO_TEXT( C236),""\."",""""),D236)"),"https://bhuvan-app3.nrsc.gov.in/isroeodatadownloadutility/nices_thumb/pblh/PBLH20180824.jpg")</f>
        <v>https://bhuvan-app3.nrsc.gov.in/isroeodatadownloadutility/nices_thumb/pblh/PBLH20180824.jpg</v>
      </c>
      <c r="F236" s="5" t="str">
        <f>IFERROR(__xludf.DUMMYFUNCTION("CONCATENATE(REGEXREPLACE(TO_TEXT( C236),""\."",""""),""_"",TO_TEXT(A236),D236)"),"20180824_236.jpg")</f>
        <v>20180824_236.jpg</v>
      </c>
    </row>
    <row r="237">
      <c r="A237" s="1">
        <v>237.0</v>
      </c>
      <c r="B237" s="2" t="s">
        <v>0</v>
      </c>
      <c r="C237" s="3">
        <v>43337.0</v>
      </c>
      <c r="D237" s="4" t="s">
        <v>1</v>
      </c>
      <c r="E237" s="2" t="str">
        <f>IFERROR(__xludf.DUMMYFUNCTION("CONCATENATE(B237,REGEXREPLACE(TO_TEXT( C237),""\."",""""),D237)"),"https://bhuvan-app3.nrsc.gov.in/isroeodatadownloadutility/nices_thumb/pblh/PBLH20180825.jpg")</f>
        <v>https://bhuvan-app3.nrsc.gov.in/isroeodatadownloadutility/nices_thumb/pblh/PBLH20180825.jpg</v>
      </c>
      <c r="F237" s="5" t="str">
        <f>IFERROR(__xludf.DUMMYFUNCTION("CONCATENATE(REGEXREPLACE(TO_TEXT( C237),""\."",""""),""_"",TO_TEXT(A237),D237)"),"20180825_237.jpg")</f>
        <v>20180825_237.jpg</v>
      </c>
    </row>
    <row r="238">
      <c r="A238" s="1">
        <v>238.0</v>
      </c>
      <c r="B238" s="2" t="s">
        <v>0</v>
      </c>
      <c r="C238" s="3">
        <v>43338.0</v>
      </c>
      <c r="D238" s="4" t="s">
        <v>1</v>
      </c>
      <c r="E238" s="2" t="str">
        <f>IFERROR(__xludf.DUMMYFUNCTION("CONCATENATE(B238,REGEXREPLACE(TO_TEXT( C238),""\."",""""),D238)"),"https://bhuvan-app3.nrsc.gov.in/isroeodatadownloadutility/nices_thumb/pblh/PBLH20180826.jpg")</f>
        <v>https://bhuvan-app3.nrsc.gov.in/isroeodatadownloadutility/nices_thumb/pblh/PBLH20180826.jpg</v>
      </c>
      <c r="F238" s="5" t="str">
        <f>IFERROR(__xludf.DUMMYFUNCTION("CONCATENATE(REGEXREPLACE(TO_TEXT( C238),""\."",""""),""_"",TO_TEXT(A238),D238)"),"20180826_238.jpg")</f>
        <v>20180826_238.jpg</v>
      </c>
    </row>
    <row r="239">
      <c r="A239" s="1">
        <v>239.0</v>
      </c>
      <c r="B239" s="2" t="s">
        <v>0</v>
      </c>
      <c r="C239" s="3">
        <v>43339.0</v>
      </c>
      <c r="D239" s="4" t="s">
        <v>1</v>
      </c>
      <c r="E239" s="2" t="str">
        <f>IFERROR(__xludf.DUMMYFUNCTION("CONCATENATE(B239,REGEXREPLACE(TO_TEXT( C239),""\."",""""),D239)"),"https://bhuvan-app3.nrsc.gov.in/isroeodatadownloadutility/nices_thumb/pblh/PBLH20180827.jpg")</f>
        <v>https://bhuvan-app3.nrsc.gov.in/isroeodatadownloadutility/nices_thumb/pblh/PBLH20180827.jpg</v>
      </c>
      <c r="F239" s="5" t="str">
        <f>IFERROR(__xludf.DUMMYFUNCTION("CONCATENATE(REGEXREPLACE(TO_TEXT( C239),""\."",""""),""_"",TO_TEXT(A239),D239)"),"20180827_239.jpg")</f>
        <v>20180827_239.jpg</v>
      </c>
    </row>
    <row r="240">
      <c r="A240" s="1">
        <v>240.0</v>
      </c>
      <c r="B240" s="2" t="s">
        <v>0</v>
      </c>
      <c r="C240" s="3">
        <v>43340.0</v>
      </c>
      <c r="D240" s="4" t="s">
        <v>1</v>
      </c>
      <c r="E240" s="2" t="str">
        <f>IFERROR(__xludf.DUMMYFUNCTION("CONCATENATE(B240,REGEXREPLACE(TO_TEXT( C240),""\."",""""),D240)"),"https://bhuvan-app3.nrsc.gov.in/isroeodatadownloadutility/nices_thumb/pblh/PBLH20180828.jpg")</f>
        <v>https://bhuvan-app3.nrsc.gov.in/isroeodatadownloadutility/nices_thumb/pblh/PBLH20180828.jpg</v>
      </c>
      <c r="F240" s="5" t="str">
        <f>IFERROR(__xludf.DUMMYFUNCTION("CONCATENATE(REGEXREPLACE(TO_TEXT( C240),""\."",""""),""_"",TO_TEXT(A240),D240)"),"20180828_240.jpg")</f>
        <v>20180828_240.jpg</v>
      </c>
    </row>
    <row r="241">
      <c r="A241" s="1">
        <v>241.0</v>
      </c>
      <c r="B241" s="2" t="s">
        <v>0</v>
      </c>
      <c r="C241" s="3">
        <v>43341.0</v>
      </c>
      <c r="D241" s="4" t="s">
        <v>1</v>
      </c>
      <c r="E241" s="2" t="str">
        <f>IFERROR(__xludf.DUMMYFUNCTION("CONCATENATE(B241,REGEXREPLACE(TO_TEXT( C241),""\."",""""),D241)"),"https://bhuvan-app3.nrsc.gov.in/isroeodatadownloadutility/nices_thumb/pblh/PBLH20180829.jpg")</f>
        <v>https://bhuvan-app3.nrsc.gov.in/isroeodatadownloadutility/nices_thumb/pblh/PBLH20180829.jpg</v>
      </c>
      <c r="F241" s="5" t="str">
        <f>IFERROR(__xludf.DUMMYFUNCTION("CONCATENATE(REGEXREPLACE(TO_TEXT( C241),""\."",""""),""_"",TO_TEXT(A241),D241)"),"20180829_241.jpg")</f>
        <v>20180829_241.jpg</v>
      </c>
    </row>
    <row r="242">
      <c r="A242" s="1">
        <v>242.0</v>
      </c>
      <c r="B242" s="2" t="s">
        <v>0</v>
      </c>
      <c r="C242" s="3">
        <v>43342.0</v>
      </c>
      <c r="D242" s="4" t="s">
        <v>1</v>
      </c>
      <c r="E242" s="2" t="str">
        <f>IFERROR(__xludf.DUMMYFUNCTION("CONCATENATE(B242,REGEXREPLACE(TO_TEXT( C242),""\."",""""),D242)"),"https://bhuvan-app3.nrsc.gov.in/isroeodatadownloadutility/nices_thumb/pblh/PBLH20180830.jpg")</f>
        <v>https://bhuvan-app3.nrsc.gov.in/isroeodatadownloadutility/nices_thumb/pblh/PBLH20180830.jpg</v>
      </c>
      <c r="F242" s="5" t="str">
        <f>IFERROR(__xludf.DUMMYFUNCTION("CONCATENATE(REGEXREPLACE(TO_TEXT( C242),""\."",""""),""_"",TO_TEXT(A242),D242)"),"20180830_242.jpg")</f>
        <v>20180830_242.jpg</v>
      </c>
    </row>
    <row r="243">
      <c r="A243" s="1">
        <v>243.0</v>
      </c>
      <c r="B243" s="2" t="s">
        <v>0</v>
      </c>
      <c r="C243" s="3">
        <v>43343.0</v>
      </c>
      <c r="D243" s="4" t="s">
        <v>1</v>
      </c>
      <c r="E243" s="2" t="str">
        <f>IFERROR(__xludf.DUMMYFUNCTION("CONCATENATE(B243,REGEXREPLACE(TO_TEXT( C243),""\."",""""),D243)"),"https://bhuvan-app3.nrsc.gov.in/isroeodatadownloadutility/nices_thumb/pblh/PBLH20180831.jpg")</f>
        <v>https://bhuvan-app3.nrsc.gov.in/isroeodatadownloadutility/nices_thumb/pblh/PBLH20180831.jpg</v>
      </c>
      <c r="F243" s="5" t="str">
        <f>IFERROR(__xludf.DUMMYFUNCTION("CONCATENATE(REGEXREPLACE(TO_TEXT( C243),""\."",""""),""_"",TO_TEXT(A243),D243)"),"20180831_243.jpg")</f>
        <v>20180831_243.jpg</v>
      </c>
    </row>
    <row r="244">
      <c r="A244" s="1">
        <v>244.0</v>
      </c>
      <c r="B244" s="2" t="s">
        <v>0</v>
      </c>
      <c r="C244" s="3">
        <v>43344.0</v>
      </c>
      <c r="D244" s="4" t="s">
        <v>1</v>
      </c>
      <c r="E244" s="2" t="str">
        <f>IFERROR(__xludf.DUMMYFUNCTION("CONCATENATE(B244,REGEXREPLACE(TO_TEXT( C244),""\."",""""),D244)"),"https://bhuvan-app3.nrsc.gov.in/isroeodatadownloadutility/nices_thumb/pblh/PBLH20180901.jpg")</f>
        <v>https://bhuvan-app3.nrsc.gov.in/isroeodatadownloadutility/nices_thumb/pblh/PBLH20180901.jpg</v>
      </c>
      <c r="F244" s="5" t="str">
        <f>IFERROR(__xludf.DUMMYFUNCTION("CONCATENATE(REGEXREPLACE(TO_TEXT( C244),""\."",""""),""_"",TO_TEXT(A244),D244)"),"20180901_244.jpg")</f>
        <v>20180901_244.jpg</v>
      </c>
    </row>
    <row r="245">
      <c r="A245" s="1">
        <v>245.0</v>
      </c>
      <c r="B245" s="2" t="s">
        <v>0</v>
      </c>
      <c r="C245" s="3">
        <v>43345.0</v>
      </c>
      <c r="D245" s="4" t="s">
        <v>1</v>
      </c>
      <c r="E245" s="2" t="str">
        <f>IFERROR(__xludf.DUMMYFUNCTION("CONCATENATE(B245,REGEXREPLACE(TO_TEXT( C245),""\."",""""),D245)"),"https://bhuvan-app3.nrsc.gov.in/isroeodatadownloadutility/nices_thumb/pblh/PBLH20180902.jpg")</f>
        <v>https://bhuvan-app3.nrsc.gov.in/isroeodatadownloadutility/nices_thumb/pblh/PBLH20180902.jpg</v>
      </c>
      <c r="F245" s="5" t="str">
        <f>IFERROR(__xludf.DUMMYFUNCTION("CONCATENATE(REGEXREPLACE(TO_TEXT( C245),""\."",""""),""_"",TO_TEXT(A245),D245)"),"20180902_245.jpg")</f>
        <v>20180902_245.jpg</v>
      </c>
    </row>
    <row r="246">
      <c r="A246" s="1">
        <v>246.0</v>
      </c>
      <c r="B246" s="2" t="s">
        <v>0</v>
      </c>
      <c r="C246" s="3">
        <v>43346.0</v>
      </c>
      <c r="D246" s="4" t="s">
        <v>1</v>
      </c>
      <c r="E246" s="2" t="str">
        <f>IFERROR(__xludf.DUMMYFUNCTION("CONCATENATE(B246,REGEXREPLACE(TO_TEXT( C246),""\."",""""),D246)"),"https://bhuvan-app3.nrsc.gov.in/isroeodatadownloadutility/nices_thumb/pblh/PBLH20180903.jpg")</f>
        <v>https://bhuvan-app3.nrsc.gov.in/isroeodatadownloadutility/nices_thumb/pblh/PBLH20180903.jpg</v>
      </c>
      <c r="F246" s="5" t="str">
        <f>IFERROR(__xludf.DUMMYFUNCTION("CONCATENATE(REGEXREPLACE(TO_TEXT( C246),""\."",""""),""_"",TO_TEXT(A246),D246)"),"20180903_246.jpg")</f>
        <v>20180903_246.jpg</v>
      </c>
    </row>
    <row r="247">
      <c r="A247" s="1">
        <v>247.0</v>
      </c>
      <c r="B247" s="2" t="s">
        <v>0</v>
      </c>
      <c r="C247" s="3">
        <v>43347.0</v>
      </c>
      <c r="D247" s="4" t="s">
        <v>1</v>
      </c>
      <c r="E247" s="2" t="str">
        <f>IFERROR(__xludf.DUMMYFUNCTION("CONCATENATE(B247,REGEXREPLACE(TO_TEXT( C247),""\."",""""),D247)"),"https://bhuvan-app3.nrsc.gov.in/isroeodatadownloadutility/nices_thumb/pblh/PBLH20180904.jpg")</f>
        <v>https://bhuvan-app3.nrsc.gov.in/isroeodatadownloadutility/nices_thumb/pblh/PBLH20180904.jpg</v>
      </c>
      <c r="F247" s="5" t="str">
        <f>IFERROR(__xludf.DUMMYFUNCTION("CONCATENATE(REGEXREPLACE(TO_TEXT( C247),""\."",""""),""_"",TO_TEXT(A247),D247)"),"20180904_247.jpg")</f>
        <v>20180904_247.jpg</v>
      </c>
    </row>
    <row r="248">
      <c r="A248" s="1">
        <v>248.0</v>
      </c>
      <c r="B248" s="2" t="s">
        <v>0</v>
      </c>
      <c r="C248" s="3">
        <v>43348.0</v>
      </c>
      <c r="D248" s="4" t="s">
        <v>1</v>
      </c>
      <c r="E248" s="2" t="str">
        <f>IFERROR(__xludf.DUMMYFUNCTION("CONCATENATE(B248,REGEXREPLACE(TO_TEXT( C248),""\."",""""),D248)"),"https://bhuvan-app3.nrsc.gov.in/isroeodatadownloadutility/nices_thumb/pblh/PBLH20180905.jpg")</f>
        <v>https://bhuvan-app3.nrsc.gov.in/isroeodatadownloadutility/nices_thumb/pblh/PBLH20180905.jpg</v>
      </c>
      <c r="F248" s="5" t="str">
        <f>IFERROR(__xludf.DUMMYFUNCTION("CONCATENATE(REGEXREPLACE(TO_TEXT( C248),""\."",""""),""_"",TO_TEXT(A248),D248)"),"20180905_248.jpg")</f>
        <v>20180905_248.jpg</v>
      </c>
    </row>
    <row r="249">
      <c r="A249" s="1">
        <v>249.0</v>
      </c>
      <c r="B249" s="2" t="s">
        <v>0</v>
      </c>
      <c r="C249" s="3">
        <v>43349.0</v>
      </c>
      <c r="D249" s="4" t="s">
        <v>1</v>
      </c>
      <c r="E249" s="2" t="str">
        <f>IFERROR(__xludf.DUMMYFUNCTION("CONCATENATE(B249,REGEXREPLACE(TO_TEXT( C249),""\."",""""),D249)"),"https://bhuvan-app3.nrsc.gov.in/isroeodatadownloadutility/nices_thumb/pblh/PBLH20180906.jpg")</f>
        <v>https://bhuvan-app3.nrsc.gov.in/isroeodatadownloadutility/nices_thumb/pblh/PBLH20180906.jpg</v>
      </c>
      <c r="F249" s="5" t="str">
        <f>IFERROR(__xludf.DUMMYFUNCTION("CONCATENATE(REGEXREPLACE(TO_TEXT( C249),""\."",""""),""_"",TO_TEXT(A249),D249)"),"20180906_249.jpg")</f>
        <v>20180906_249.jpg</v>
      </c>
    </row>
    <row r="250">
      <c r="A250" s="1">
        <v>250.0</v>
      </c>
      <c r="B250" s="2" t="s">
        <v>0</v>
      </c>
      <c r="C250" s="3">
        <v>43350.0</v>
      </c>
      <c r="D250" s="4" t="s">
        <v>1</v>
      </c>
      <c r="E250" s="2" t="str">
        <f>IFERROR(__xludf.DUMMYFUNCTION("CONCATENATE(B250,REGEXREPLACE(TO_TEXT( C250),""\."",""""),D250)"),"https://bhuvan-app3.nrsc.gov.in/isroeodatadownloadutility/nices_thumb/pblh/PBLH20180907.jpg")</f>
        <v>https://bhuvan-app3.nrsc.gov.in/isroeodatadownloadutility/nices_thumb/pblh/PBLH20180907.jpg</v>
      </c>
      <c r="F250" s="5" t="str">
        <f>IFERROR(__xludf.DUMMYFUNCTION("CONCATENATE(REGEXREPLACE(TO_TEXT( C250),""\."",""""),""_"",TO_TEXT(A250),D250)"),"20180907_250.jpg")</f>
        <v>20180907_250.jpg</v>
      </c>
    </row>
    <row r="251">
      <c r="A251" s="1">
        <v>251.0</v>
      </c>
      <c r="B251" s="2" t="s">
        <v>0</v>
      </c>
      <c r="C251" s="3">
        <v>43351.0</v>
      </c>
      <c r="D251" s="4" t="s">
        <v>1</v>
      </c>
      <c r="E251" s="2" t="str">
        <f>IFERROR(__xludf.DUMMYFUNCTION("CONCATENATE(B251,REGEXREPLACE(TO_TEXT( C251),""\."",""""),D251)"),"https://bhuvan-app3.nrsc.gov.in/isroeodatadownloadutility/nices_thumb/pblh/PBLH20180908.jpg")</f>
        <v>https://bhuvan-app3.nrsc.gov.in/isroeodatadownloadutility/nices_thumb/pblh/PBLH20180908.jpg</v>
      </c>
      <c r="F251" s="5" t="str">
        <f>IFERROR(__xludf.DUMMYFUNCTION("CONCATENATE(REGEXREPLACE(TO_TEXT( C251),""\."",""""),""_"",TO_TEXT(A251),D251)"),"20180908_251.jpg")</f>
        <v>20180908_251.jpg</v>
      </c>
    </row>
    <row r="252">
      <c r="A252" s="1">
        <v>252.0</v>
      </c>
      <c r="B252" s="2" t="s">
        <v>0</v>
      </c>
      <c r="C252" s="3">
        <v>43352.0</v>
      </c>
      <c r="D252" s="4" t="s">
        <v>1</v>
      </c>
      <c r="E252" s="2" t="str">
        <f>IFERROR(__xludf.DUMMYFUNCTION("CONCATENATE(B252,REGEXREPLACE(TO_TEXT( C252),""\."",""""),D252)"),"https://bhuvan-app3.nrsc.gov.in/isroeodatadownloadutility/nices_thumb/pblh/PBLH20180909.jpg")</f>
        <v>https://bhuvan-app3.nrsc.gov.in/isroeodatadownloadutility/nices_thumb/pblh/PBLH20180909.jpg</v>
      </c>
      <c r="F252" s="5" t="str">
        <f>IFERROR(__xludf.DUMMYFUNCTION("CONCATENATE(REGEXREPLACE(TO_TEXT( C252),""\."",""""),""_"",TO_TEXT(A252),D252)"),"20180909_252.jpg")</f>
        <v>20180909_252.jpg</v>
      </c>
    </row>
    <row r="253">
      <c r="A253" s="1">
        <v>253.0</v>
      </c>
      <c r="B253" s="2" t="s">
        <v>0</v>
      </c>
      <c r="C253" s="3">
        <v>43353.0</v>
      </c>
      <c r="D253" s="4" t="s">
        <v>1</v>
      </c>
      <c r="E253" s="2" t="str">
        <f>IFERROR(__xludf.DUMMYFUNCTION("CONCATENATE(B253,REGEXREPLACE(TO_TEXT( C253),""\."",""""),D253)"),"https://bhuvan-app3.nrsc.gov.in/isroeodatadownloadutility/nices_thumb/pblh/PBLH20180910.jpg")</f>
        <v>https://bhuvan-app3.nrsc.gov.in/isroeodatadownloadutility/nices_thumb/pblh/PBLH20180910.jpg</v>
      </c>
      <c r="F253" s="5" t="str">
        <f>IFERROR(__xludf.DUMMYFUNCTION("CONCATENATE(REGEXREPLACE(TO_TEXT( C253),""\."",""""),""_"",TO_TEXT(A253),D253)"),"20180910_253.jpg")</f>
        <v>20180910_253.jpg</v>
      </c>
    </row>
    <row r="254">
      <c r="A254" s="1">
        <v>254.0</v>
      </c>
      <c r="B254" s="2" t="s">
        <v>0</v>
      </c>
      <c r="C254" s="3">
        <v>43354.0</v>
      </c>
      <c r="D254" s="4" t="s">
        <v>1</v>
      </c>
      <c r="E254" s="2" t="str">
        <f>IFERROR(__xludf.DUMMYFUNCTION("CONCATENATE(B254,REGEXREPLACE(TO_TEXT( C254),""\."",""""),D254)"),"https://bhuvan-app3.nrsc.gov.in/isroeodatadownloadutility/nices_thumb/pblh/PBLH20180911.jpg")</f>
        <v>https://bhuvan-app3.nrsc.gov.in/isroeodatadownloadutility/nices_thumb/pblh/PBLH20180911.jpg</v>
      </c>
      <c r="F254" s="5" t="str">
        <f>IFERROR(__xludf.DUMMYFUNCTION("CONCATENATE(REGEXREPLACE(TO_TEXT( C254),""\."",""""),""_"",TO_TEXT(A254),D254)"),"20180911_254.jpg")</f>
        <v>20180911_254.jpg</v>
      </c>
    </row>
    <row r="255">
      <c r="A255" s="1">
        <v>255.0</v>
      </c>
      <c r="B255" s="2" t="s">
        <v>0</v>
      </c>
      <c r="C255" s="3">
        <v>43355.0</v>
      </c>
      <c r="D255" s="4" t="s">
        <v>1</v>
      </c>
      <c r="E255" s="2" t="str">
        <f>IFERROR(__xludf.DUMMYFUNCTION("CONCATENATE(B255,REGEXREPLACE(TO_TEXT( C255),""\."",""""),D255)"),"https://bhuvan-app3.nrsc.gov.in/isroeodatadownloadutility/nices_thumb/pblh/PBLH20180912.jpg")</f>
        <v>https://bhuvan-app3.nrsc.gov.in/isroeodatadownloadutility/nices_thumb/pblh/PBLH20180912.jpg</v>
      </c>
      <c r="F255" s="5" t="str">
        <f>IFERROR(__xludf.DUMMYFUNCTION("CONCATENATE(REGEXREPLACE(TO_TEXT( C255),""\."",""""),""_"",TO_TEXT(A255),D255)"),"20180912_255.jpg")</f>
        <v>20180912_255.jpg</v>
      </c>
    </row>
    <row r="256">
      <c r="A256" s="1">
        <v>256.0</v>
      </c>
      <c r="B256" s="2" t="s">
        <v>0</v>
      </c>
      <c r="C256" s="3">
        <v>43356.0</v>
      </c>
      <c r="D256" s="4" t="s">
        <v>1</v>
      </c>
      <c r="E256" s="2" t="str">
        <f>IFERROR(__xludf.DUMMYFUNCTION("CONCATENATE(B256,REGEXREPLACE(TO_TEXT( C256),""\."",""""),D256)"),"https://bhuvan-app3.nrsc.gov.in/isroeodatadownloadutility/nices_thumb/pblh/PBLH20180913.jpg")</f>
        <v>https://bhuvan-app3.nrsc.gov.in/isroeodatadownloadutility/nices_thumb/pblh/PBLH20180913.jpg</v>
      </c>
      <c r="F256" s="5" t="str">
        <f>IFERROR(__xludf.DUMMYFUNCTION("CONCATENATE(REGEXREPLACE(TO_TEXT( C256),""\."",""""),""_"",TO_TEXT(A256),D256)"),"20180913_256.jpg")</f>
        <v>20180913_256.jpg</v>
      </c>
    </row>
    <row r="257">
      <c r="A257" s="1">
        <v>257.0</v>
      </c>
      <c r="B257" s="2" t="s">
        <v>0</v>
      </c>
      <c r="C257" s="3">
        <v>43357.0</v>
      </c>
      <c r="D257" s="4" t="s">
        <v>1</v>
      </c>
      <c r="E257" s="2" t="str">
        <f>IFERROR(__xludf.DUMMYFUNCTION("CONCATENATE(B257,REGEXREPLACE(TO_TEXT( C257),""\."",""""),D257)"),"https://bhuvan-app3.nrsc.gov.in/isroeodatadownloadutility/nices_thumb/pblh/PBLH20180914.jpg")</f>
        <v>https://bhuvan-app3.nrsc.gov.in/isroeodatadownloadutility/nices_thumb/pblh/PBLH20180914.jpg</v>
      </c>
      <c r="F257" s="5" t="str">
        <f>IFERROR(__xludf.DUMMYFUNCTION("CONCATENATE(REGEXREPLACE(TO_TEXT( C257),""\."",""""),""_"",TO_TEXT(A257),D257)"),"20180914_257.jpg")</f>
        <v>20180914_257.jpg</v>
      </c>
    </row>
    <row r="258">
      <c r="A258" s="1">
        <v>258.0</v>
      </c>
      <c r="B258" s="2" t="s">
        <v>0</v>
      </c>
      <c r="C258" s="3">
        <v>43358.0</v>
      </c>
      <c r="D258" s="4" t="s">
        <v>1</v>
      </c>
      <c r="E258" s="2" t="str">
        <f>IFERROR(__xludf.DUMMYFUNCTION("CONCATENATE(B258,REGEXREPLACE(TO_TEXT( C258),""\."",""""),D258)"),"https://bhuvan-app3.nrsc.gov.in/isroeodatadownloadutility/nices_thumb/pblh/PBLH20180915.jpg")</f>
        <v>https://bhuvan-app3.nrsc.gov.in/isroeodatadownloadutility/nices_thumb/pblh/PBLH20180915.jpg</v>
      </c>
      <c r="F258" s="5" t="str">
        <f>IFERROR(__xludf.DUMMYFUNCTION("CONCATENATE(REGEXREPLACE(TO_TEXT( C258),""\."",""""),""_"",TO_TEXT(A258),D258)"),"20180915_258.jpg")</f>
        <v>20180915_258.jpg</v>
      </c>
    </row>
    <row r="259">
      <c r="A259" s="1">
        <v>259.0</v>
      </c>
      <c r="B259" s="2" t="s">
        <v>0</v>
      </c>
      <c r="C259" s="3">
        <v>43359.0</v>
      </c>
      <c r="D259" s="4" t="s">
        <v>1</v>
      </c>
      <c r="E259" s="2" t="str">
        <f>IFERROR(__xludf.DUMMYFUNCTION("CONCATENATE(B259,REGEXREPLACE(TO_TEXT( C259),""\."",""""),D259)"),"https://bhuvan-app3.nrsc.gov.in/isroeodatadownloadutility/nices_thumb/pblh/PBLH20180916.jpg")</f>
        <v>https://bhuvan-app3.nrsc.gov.in/isroeodatadownloadutility/nices_thumb/pblh/PBLH20180916.jpg</v>
      </c>
      <c r="F259" s="5" t="str">
        <f>IFERROR(__xludf.DUMMYFUNCTION("CONCATENATE(REGEXREPLACE(TO_TEXT( C259),""\."",""""),""_"",TO_TEXT(A259),D259)"),"20180916_259.jpg")</f>
        <v>20180916_259.jpg</v>
      </c>
    </row>
    <row r="260">
      <c r="A260" s="1">
        <v>260.0</v>
      </c>
      <c r="B260" s="2" t="s">
        <v>0</v>
      </c>
      <c r="C260" s="3">
        <v>43360.0</v>
      </c>
      <c r="D260" s="4" t="s">
        <v>1</v>
      </c>
      <c r="E260" s="2" t="str">
        <f>IFERROR(__xludf.DUMMYFUNCTION("CONCATENATE(B260,REGEXREPLACE(TO_TEXT( C260),""\."",""""),D260)"),"https://bhuvan-app3.nrsc.gov.in/isroeodatadownloadutility/nices_thumb/pblh/PBLH20180917.jpg")</f>
        <v>https://bhuvan-app3.nrsc.gov.in/isroeodatadownloadutility/nices_thumb/pblh/PBLH20180917.jpg</v>
      </c>
      <c r="F260" s="5" t="str">
        <f>IFERROR(__xludf.DUMMYFUNCTION("CONCATENATE(REGEXREPLACE(TO_TEXT( C260),""\."",""""),""_"",TO_TEXT(A260),D260)"),"20180917_260.jpg")</f>
        <v>20180917_260.jpg</v>
      </c>
    </row>
    <row r="261">
      <c r="A261" s="1">
        <v>261.0</v>
      </c>
      <c r="B261" s="2" t="s">
        <v>0</v>
      </c>
      <c r="C261" s="3">
        <v>43361.0</v>
      </c>
      <c r="D261" s="4" t="s">
        <v>1</v>
      </c>
      <c r="E261" s="2" t="str">
        <f>IFERROR(__xludf.DUMMYFUNCTION("CONCATENATE(B261,REGEXREPLACE(TO_TEXT( C261),""\."",""""),D261)"),"https://bhuvan-app3.nrsc.gov.in/isroeodatadownloadutility/nices_thumb/pblh/PBLH20180918.jpg")</f>
        <v>https://bhuvan-app3.nrsc.gov.in/isroeodatadownloadutility/nices_thumb/pblh/PBLH20180918.jpg</v>
      </c>
      <c r="F261" s="5" t="str">
        <f>IFERROR(__xludf.DUMMYFUNCTION("CONCATENATE(REGEXREPLACE(TO_TEXT( C261),""\."",""""),""_"",TO_TEXT(A261),D261)"),"20180918_261.jpg")</f>
        <v>20180918_261.jpg</v>
      </c>
    </row>
    <row r="262">
      <c r="A262" s="1">
        <v>262.0</v>
      </c>
      <c r="B262" s="2" t="s">
        <v>0</v>
      </c>
      <c r="C262" s="3">
        <v>43362.0</v>
      </c>
      <c r="D262" s="4" t="s">
        <v>1</v>
      </c>
      <c r="E262" s="2" t="str">
        <f>IFERROR(__xludf.DUMMYFUNCTION("CONCATENATE(B262,REGEXREPLACE(TO_TEXT( C262),""\."",""""),D262)"),"https://bhuvan-app3.nrsc.gov.in/isroeodatadownloadutility/nices_thumb/pblh/PBLH20180919.jpg")</f>
        <v>https://bhuvan-app3.nrsc.gov.in/isroeodatadownloadutility/nices_thumb/pblh/PBLH20180919.jpg</v>
      </c>
      <c r="F262" s="5" t="str">
        <f>IFERROR(__xludf.DUMMYFUNCTION("CONCATENATE(REGEXREPLACE(TO_TEXT( C262),""\."",""""),""_"",TO_TEXT(A262),D262)"),"20180919_262.jpg")</f>
        <v>20180919_262.jpg</v>
      </c>
    </row>
    <row r="263">
      <c r="A263" s="1">
        <v>263.0</v>
      </c>
      <c r="B263" s="2" t="s">
        <v>0</v>
      </c>
      <c r="C263" s="3">
        <v>43363.0</v>
      </c>
      <c r="D263" s="4" t="s">
        <v>1</v>
      </c>
      <c r="E263" s="2" t="str">
        <f>IFERROR(__xludf.DUMMYFUNCTION("CONCATENATE(B263,REGEXREPLACE(TO_TEXT( C263),""\."",""""),D263)"),"https://bhuvan-app3.nrsc.gov.in/isroeodatadownloadutility/nices_thumb/pblh/PBLH20180920.jpg")</f>
        <v>https://bhuvan-app3.nrsc.gov.in/isroeodatadownloadutility/nices_thumb/pblh/PBLH20180920.jpg</v>
      </c>
      <c r="F263" s="5" t="str">
        <f>IFERROR(__xludf.DUMMYFUNCTION("CONCATENATE(REGEXREPLACE(TO_TEXT( C263),""\."",""""),""_"",TO_TEXT(A263),D263)"),"20180920_263.jpg")</f>
        <v>20180920_263.jpg</v>
      </c>
    </row>
    <row r="264">
      <c r="A264" s="1">
        <v>264.0</v>
      </c>
      <c r="B264" s="2" t="s">
        <v>0</v>
      </c>
      <c r="C264" s="3">
        <v>43364.0</v>
      </c>
      <c r="D264" s="4" t="s">
        <v>1</v>
      </c>
      <c r="E264" s="2" t="str">
        <f>IFERROR(__xludf.DUMMYFUNCTION("CONCATENATE(B264,REGEXREPLACE(TO_TEXT( C264),""\."",""""),D264)"),"https://bhuvan-app3.nrsc.gov.in/isroeodatadownloadutility/nices_thumb/pblh/PBLH20180921.jpg")</f>
        <v>https://bhuvan-app3.nrsc.gov.in/isroeodatadownloadutility/nices_thumb/pblh/PBLH20180921.jpg</v>
      </c>
      <c r="F264" s="5" t="str">
        <f>IFERROR(__xludf.DUMMYFUNCTION("CONCATENATE(REGEXREPLACE(TO_TEXT( C264),""\."",""""),""_"",TO_TEXT(A264),D264)"),"20180921_264.jpg")</f>
        <v>20180921_264.jpg</v>
      </c>
    </row>
    <row r="265">
      <c r="A265" s="1">
        <v>265.0</v>
      </c>
      <c r="B265" s="2" t="s">
        <v>0</v>
      </c>
      <c r="C265" s="3">
        <v>43365.0</v>
      </c>
      <c r="D265" s="4" t="s">
        <v>1</v>
      </c>
      <c r="E265" s="2" t="str">
        <f>IFERROR(__xludf.DUMMYFUNCTION("CONCATENATE(B265,REGEXREPLACE(TO_TEXT( C265),""\."",""""),D265)"),"https://bhuvan-app3.nrsc.gov.in/isroeodatadownloadutility/nices_thumb/pblh/PBLH20180922.jpg")</f>
        <v>https://bhuvan-app3.nrsc.gov.in/isroeodatadownloadutility/nices_thumb/pblh/PBLH20180922.jpg</v>
      </c>
      <c r="F265" s="5" t="str">
        <f>IFERROR(__xludf.DUMMYFUNCTION("CONCATENATE(REGEXREPLACE(TO_TEXT( C265),""\."",""""),""_"",TO_TEXT(A265),D265)"),"20180922_265.jpg")</f>
        <v>20180922_265.jpg</v>
      </c>
    </row>
    <row r="266">
      <c r="A266" s="1">
        <v>266.0</v>
      </c>
      <c r="B266" s="2" t="s">
        <v>0</v>
      </c>
      <c r="C266" s="3">
        <v>43366.0</v>
      </c>
      <c r="D266" s="4" t="s">
        <v>1</v>
      </c>
      <c r="E266" s="2" t="str">
        <f>IFERROR(__xludf.DUMMYFUNCTION("CONCATENATE(B266,REGEXREPLACE(TO_TEXT( C266),""\."",""""),D266)"),"https://bhuvan-app3.nrsc.gov.in/isroeodatadownloadutility/nices_thumb/pblh/PBLH20180923.jpg")</f>
        <v>https://bhuvan-app3.nrsc.gov.in/isroeodatadownloadutility/nices_thumb/pblh/PBLH20180923.jpg</v>
      </c>
      <c r="F266" s="5" t="str">
        <f>IFERROR(__xludf.DUMMYFUNCTION("CONCATENATE(REGEXREPLACE(TO_TEXT( C266),""\."",""""),""_"",TO_TEXT(A266),D266)"),"20180923_266.jpg")</f>
        <v>20180923_266.jpg</v>
      </c>
    </row>
    <row r="267">
      <c r="A267" s="1">
        <v>267.0</v>
      </c>
      <c r="B267" s="2" t="s">
        <v>0</v>
      </c>
      <c r="C267" s="3">
        <v>43367.0</v>
      </c>
      <c r="D267" s="4" t="s">
        <v>1</v>
      </c>
      <c r="E267" s="2" t="str">
        <f>IFERROR(__xludf.DUMMYFUNCTION("CONCATENATE(B267,REGEXREPLACE(TO_TEXT( C267),""\."",""""),D267)"),"https://bhuvan-app3.nrsc.gov.in/isroeodatadownloadutility/nices_thumb/pblh/PBLH20180924.jpg")</f>
        <v>https://bhuvan-app3.nrsc.gov.in/isroeodatadownloadutility/nices_thumb/pblh/PBLH20180924.jpg</v>
      </c>
      <c r="F267" s="5" t="str">
        <f>IFERROR(__xludf.DUMMYFUNCTION("CONCATENATE(REGEXREPLACE(TO_TEXT( C267),""\."",""""),""_"",TO_TEXT(A267),D267)"),"20180924_267.jpg")</f>
        <v>20180924_267.jpg</v>
      </c>
    </row>
    <row r="268">
      <c r="A268" s="1">
        <v>268.0</v>
      </c>
      <c r="B268" s="2" t="s">
        <v>0</v>
      </c>
      <c r="C268" s="3">
        <v>43368.0</v>
      </c>
      <c r="D268" s="4" t="s">
        <v>1</v>
      </c>
      <c r="E268" s="2" t="str">
        <f>IFERROR(__xludf.DUMMYFUNCTION("CONCATENATE(B268,REGEXREPLACE(TO_TEXT( C268),""\."",""""),D268)"),"https://bhuvan-app3.nrsc.gov.in/isroeodatadownloadutility/nices_thumb/pblh/PBLH20180925.jpg")</f>
        <v>https://bhuvan-app3.nrsc.gov.in/isroeodatadownloadutility/nices_thumb/pblh/PBLH20180925.jpg</v>
      </c>
      <c r="F268" s="5" t="str">
        <f>IFERROR(__xludf.DUMMYFUNCTION("CONCATENATE(REGEXREPLACE(TO_TEXT( C268),""\."",""""),""_"",TO_TEXT(A268),D268)"),"20180925_268.jpg")</f>
        <v>20180925_268.jpg</v>
      </c>
    </row>
    <row r="269">
      <c r="A269" s="1">
        <v>269.0</v>
      </c>
      <c r="B269" s="2" t="s">
        <v>0</v>
      </c>
      <c r="C269" s="3">
        <v>43369.0</v>
      </c>
      <c r="D269" s="4" t="s">
        <v>1</v>
      </c>
      <c r="E269" s="2" t="str">
        <f>IFERROR(__xludf.DUMMYFUNCTION("CONCATENATE(B269,REGEXREPLACE(TO_TEXT( C269),""\."",""""),D269)"),"https://bhuvan-app3.nrsc.gov.in/isroeodatadownloadutility/nices_thumb/pblh/PBLH20180926.jpg")</f>
        <v>https://bhuvan-app3.nrsc.gov.in/isroeodatadownloadutility/nices_thumb/pblh/PBLH20180926.jpg</v>
      </c>
      <c r="F269" s="5" t="str">
        <f>IFERROR(__xludf.DUMMYFUNCTION("CONCATENATE(REGEXREPLACE(TO_TEXT( C269),""\."",""""),""_"",TO_TEXT(A269),D269)"),"20180926_269.jpg")</f>
        <v>20180926_269.jpg</v>
      </c>
    </row>
    <row r="270">
      <c r="A270" s="1">
        <v>270.0</v>
      </c>
      <c r="B270" s="2" t="s">
        <v>0</v>
      </c>
      <c r="C270" s="3">
        <v>43370.0</v>
      </c>
      <c r="D270" s="4" t="s">
        <v>1</v>
      </c>
      <c r="E270" s="2" t="str">
        <f>IFERROR(__xludf.DUMMYFUNCTION("CONCATENATE(B270,REGEXREPLACE(TO_TEXT( C270),""\."",""""),D270)"),"https://bhuvan-app3.nrsc.gov.in/isroeodatadownloadutility/nices_thumb/pblh/PBLH20180927.jpg")</f>
        <v>https://bhuvan-app3.nrsc.gov.in/isroeodatadownloadutility/nices_thumb/pblh/PBLH20180927.jpg</v>
      </c>
      <c r="F270" s="5" t="str">
        <f>IFERROR(__xludf.DUMMYFUNCTION("CONCATENATE(REGEXREPLACE(TO_TEXT( C270),""\."",""""),""_"",TO_TEXT(A270),D270)"),"20180927_270.jpg")</f>
        <v>20180927_270.jpg</v>
      </c>
    </row>
    <row r="271">
      <c r="A271" s="1">
        <v>271.0</v>
      </c>
      <c r="B271" s="2" t="s">
        <v>0</v>
      </c>
      <c r="C271" s="3">
        <v>43371.0</v>
      </c>
      <c r="D271" s="4" t="s">
        <v>1</v>
      </c>
      <c r="E271" s="2" t="str">
        <f>IFERROR(__xludf.DUMMYFUNCTION("CONCATENATE(B271,REGEXREPLACE(TO_TEXT( C271),""\."",""""),D271)"),"https://bhuvan-app3.nrsc.gov.in/isroeodatadownloadutility/nices_thumb/pblh/PBLH20180928.jpg")</f>
        <v>https://bhuvan-app3.nrsc.gov.in/isroeodatadownloadutility/nices_thumb/pblh/PBLH20180928.jpg</v>
      </c>
      <c r="F271" s="5" t="str">
        <f>IFERROR(__xludf.DUMMYFUNCTION("CONCATENATE(REGEXREPLACE(TO_TEXT( C271),""\."",""""),""_"",TO_TEXT(A271),D271)"),"20180928_271.jpg")</f>
        <v>20180928_271.jpg</v>
      </c>
    </row>
    <row r="272">
      <c r="A272" s="1">
        <v>272.0</v>
      </c>
      <c r="B272" s="2" t="s">
        <v>0</v>
      </c>
      <c r="C272" s="3">
        <v>43372.0</v>
      </c>
      <c r="D272" s="4" t="s">
        <v>1</v>
      </c>
      <c r="E272" s="2" t="str">
        <f>IFERROR(__xludf.DUMMYFUNCTION("CONCATENATE(B272,REGEXREPLACE(TO_TEXT( C272),""\."",""""),D272)"),"https://bhuvan-app3.nrsc.gov.in/isroeodatadownloadutility/nices_thumb/pblh/PBLH20180929.jpg")</f>
        <v>https://bhuvan-app3.nrsc.gov.in/isroeodatadownloadutility/nices_thumb/pblh/PBLH20180929.jpg</v>
      </c>
      <c r="F272" s="5" t="str">
        <f>IFERROR(__xludf.DUMMYFUNCTION("CONCATENATE(REGEXREPLACE(TO_TEXT( C272),""\."",""""),""_"",TO_TEXT(A272),D272)"),"20180929_272.jpg")</f>
        <v>20180929_272.jpg</v>
      </c>
    </row>
    <row r="273">
      <c r="A273" s="1">
        <v>273.0</v>
      </c>
      <c r="B273" s="2" t="s">
        <v>0</v>
      </c>
      <c r="C273" s="3">
        <v>43373.0</v>
      </c>
      <c r="D273" s="4" t="s">
        <v>1</v>
      </c>
      <c r="E273" s="2" t="str">
        <f>IFERROR(__xludf.DUMMYFUNCTION("CONCATENATE(B273,REGEXREPLACE(TO_TEXT( C273),""\."",""""),D273)"),"https://bhuvan-app3.nrsc.gov.in/isroeodatadownloadutility/nices_thumb/pblh/PBLH20180930.jpg")</f>
        <v>https://bhuvan-app3.nrsc.gov.in/isroeodatadownloadutility/nices_thumb/pblh/PBLH20180930.jpg</v>
      </c>
      <c r="F273" s="5" t="str">
        <f>IFERROR(__xludf.DUMMYFUNCTION("CONCATENATE(REGEXREPLACE(TO_TEXT( C273),""\."",""""),""_"",TO_TEXT(A273),D273)"),"20180930_273.jpg")</f>
        <v>20180930_273.jpg</v>
      </c>
    </row>
    <row r="274">
      <c r="A274" s="1">
        <v>274.0</v>
      </c>
      <c r="B274" s="2" t="s">
        <v>0</v>
      </c>
      <c r="C274" s="3">
        <v>43374.0</v>
      </c>
      <c r="D274" s="4" t="s">
        <v>1</v>
      </c>
      <c r="E274" s="2" t="str">
        <f>IFERROR(__xludf.DUMMYFUNCTION("CONCATENATE(B274,REGEXREPLACE(TO_TEXT( C274),""\."",""""),D274)"),"https://bhuvan-app3.nrsc.gov.in/isroeodatadownloadutility/nices_thumb/pblh/PBLH20181001.jpg")</f>
        <v>https://bhuvan-app3.nrsc.gov.in/isroeodatadownloadutility/nices_thumb/pblh/PBLH20181001.jpg</v>
      </c>
      <c r="F274" s="5" t="str">
        <f>IFERROR(__xludf.DUMMYFUNCTION("CONCATENATE(REGEXREPLACE(TO_TEXT( C274),""\."",""""),""_"",TO_TEXT(A274),D274)"),"20181001_274.jpg")</f>
        <v>20181001_274.jpg</v>
      </c>
    </row>
    <row r="275">
      <c r="A275" s="1">
        <v>275.0</v>
      </c>
      <c r="B275" s="2" t="s">
        <v>0</v>
      </c>
      <c r="C275" s="3">
        <v>43375.0</v>
      </c>
      <c r="D275" s="4" t="s">
        <v>1</v>
      </c>
      <c r="E275" s="2" t="str">
        <f>IFERROR(__xludf.DUMMYFUNCTION("CONCATENATE(B275,REGEXREPLACE(TO_TEXT( C275),""\."",""""),D275)"),"https://bhuvan-app3.nrsc.gov.in/isroeodatadownloadutility/nices_thumb/pblh/PBLH20181002.jpg")</f>
        <v>https://bhuvan-app3.nrsc.gov.in/isroeodatadownloadutility/nices_thumb/pblh/PBLH20181002.jpg</v>
      </c>
      <c r="F275" s="5" t="str">
        <f>IFERROR(__xludf.DUMMYFUNCTION("CONCATENATE(REGEXREPLACE(TO_TEXT( C275),""\."",""""),""_"",TO_TEXT(A275),D275)"),"20181002_275.jpg")</f>
        <v>20181002_275.jpg</v>
      </c>
    </row>
    <row r="276">
      <c r="A276" s="1">
        <v>276.0</v>
      </c>
      <c r="B276" s="2" t="s">
        <v>0</v>
      </c>
      <c r="C276" s="3">
        <v>43376.0</v>
      </c>
      <c r="D276" s="4" t="s">
        <v>1</v>
      </c>
      <c r="E276" s="2" t="str">
        <f>IFERROR(__xludf.DUMMYFUNCTION("CONCATENATE(B276,REGEXREPLACE(TO_TEXT( C276),""\."",""""),D276)"),"https://bhuvan-app3.nrsc.gov.in/isroeodatadownloadutility/nices_thumb/pblh/PBLH20181003.jpg")</f>
        <v>https://bhuvan-app3.nrsc.gov.in/isroeodatadownloadutility/nices_thumb/pblh/PBLH20181003.jpg</v>
      </c>
      <c r="F276" s="5" t="str">
        <f>IFERROR(__xludf.DUMMYFUNCTION("CONCATENATE(REGEXREPLACE(TO_TEXT( C276),""\."",""""),""_"",TO_TEXT(A276),D276)"),"20181003_276.jpg")</f>
        <v>20181003_276.jpg</v>
      </c>
    </row>
    <row r="277">
      <c r="A277" s="1">
        <v>277.0</v>
      </c>
      <c r="B277" s="2" t="s">
        <v>0</v>
      </c>
      <c r="C277" s="3">
        <v>43377.0</v>
      </c>
      <c r="D277" s="4" t="s">
        <v>1</v>
      </c>
      <c r="E277" s="2" t="str">
        <f>IFERROR(__xludf.DUMMYFUNCTION("CONCATENATE(B277,REGEXREPLACE(TO_TEXT( C277),""\."",""""),D277)"),"https://bhuvan-app3.nrsc.gov.in/isroeodatadownloadutility/nices_thumb/pblh/PBLH20181004.jpg")</f>
        <v>https://bhuvan-app3.nrsc.gov.in/isroeodatadownloadutility/nices_thumb/pblh/PBLH20181004.jpg</v>
      </c>
      <c r="F277" s="5" t="str">
        <f>IFERROR(__xludf.DUMMYFUNCTION("CONCATENATE(REGEXREPLACE(TO_TEXT( C277),""\."",""""),""_"",TO_TEXT(A277),D277)"),"20181004_277.jpg")</f>
        <v>20181004_277.jpg</v>
      </c>
    </row>
    <row r="278">
      <c r="A278" s="1">
        <v>278.0</v>
      </c>
      <c r="B278" s="2" t="s">
        <v>0</v>
      </c>
      <c r="C278" s="3">
        <v>43378.0</v>
      </c>
      <c r="D278" s="4" t="s">
        <v>1</v>
      </c>
      <c r="E278" s="2" t="str">
        <f>IFERROR(__xludf.DUMMYFUNCTION("CONCATENATE(B278,REGEXREPLACE(TO_TEXT( C278),""\."",""""),D278)"),"https://bhuvan-app3.nrsc.gov.in/isroeodatadownloadutility/nices_thumb/pblh/PBLH20181005.jpg")</f>
        <v>https://bhuvan-app3.nrsc.gov.in/isroeodatadownloadutility/nices_thumb/pblh/PBLH20181005.jpg</v>
      </c>
      <c r="F278" s="5" t="str">
        <f>IFERROR(__xludf.DUMMYFUNCTION("CONCATENATE(REGEXREPLACE(TO_TEXT( C278),""\."",""""),""_"",TO_TEXT(A278),D278)"),"20181005_278.jpg")</f>
        <v>20181005_278.jpg</v>
      </c>
    </row>
    <row r="279">
      <c r="A279" s="1">
        <v>279.0</v>
      </c>
      <c r="B279" s="2" t="s">
        <v>0</v>
      </c>
      <c r="C279" s="3">
        <v>43379.0</v>
      </c>
      <c r="D279" s="4" t="s">
        <v>1</v>
      </c>
      <c r="E279" s="2" t="str">
        <f>IFERROR(__xludf.DUMMYFUNCTION("CONCATENATE(B279,REGEXREPLACE(TO_TEXT( C279),""\."",""""),D279)"),"https://bhuvan-app3.nrsc.gov.in/isroeodatadownloadutility/nices_thumb/pblh/PBLH20181006.jpg")</f>
        <v>https://bhuvan-app3.nrsc.gov.in/isroeodatadownloadutility/nices_thumb/pblh/PBLH20181006.jpg</v>
      </c>
      <c r="F279" s="5" t="str">
        <f>IFERROR(__xludf.DUMMYFUNCTION("CONCATENATE(REGEXREPLACE(TO_TEXT( C279),""\."",""""),""_"",TO_TEXT(A279),D279)"),"20181006_279.jpg")</f>
        <v>20181006_279.jpg</v>
      </c>
    </row>
    <row r="280">
      <c r="A280" s="1">
        <v>280.0</v>
      </c>
      <c r="B280" s="2" t="s">
        <v>0</v>
      </c>
      <c r="C280" s="3">
        <v>43380.0</v>
      </c>
      <c r="D280" s="4" t="s">
        <v>1</v>
      </c>
      <c r="E280" s="2" t="str">
        <f>IFERROR(__xludf.DUMMYFUNCTION("CONCATENATE(B280,REGEXREPLACE(TO_TEXT( C280),""\."",""""),D280)"),"https://bhuvan-app3.nrsc.gov.in/isroeodatadownloadutility/nices_thumb/pblh/PBLH20181007.jpg")</f>
        <v>https://bhuvan-app3.nrsc.gov.in/isroeodatadownloadutility/nices_thumb/pblh/PBLH20181007.jpg</v>
      </c>
      <c r="F280" s="5" t="str">
        <f>IFERROR(__xludf.DUMMYFUNCTION("CONCATENATE(REGEXREPLACE(TO_TEXT( C280),""\."",""""),""_"",TO_TEXT(A280),D280)"),"20181007_280.jpg")</f>
        <v>20181007_280.jpg</v>
      </c>
    </row>
    <row r="281">
      <c r="A281" s="1">
        <v>281.0</v>
      </c>
      <c r="B281" s="2" t="s">
        <v>0</v>
      </c>
      <c r="C281" s="3">
        <v>43381.0</v>
      </c>
      <c r="D281" s="4" t="s">
        <v>1</v>
      </c>
      <c r="E281" s="2" t="str">
        <f>IFERROR(__xludf.DUMMYFUNCTION("CONCATENATE(B281,REGEXREPLACE(TO_TEXT( C281),""\."",""""),D281)"),"https://bhuvan-app3.nrsc.gov.in/isroeodatadownloadutility/nices_thumb/pblh/PBLH20181008.jpg")</f>
        <v>https://bhuvan-app3.nrsc.gov.in/isroeodatadownloadutility/nices_thumb/pblh/PBLH20181008.jpg</v>
      </c>
      <c r="F281" s="5" t="str">
        <f>IFERROR(__xludf.DUMMYFUNCTION("CONCATENATE(REGEXREPLACE(TO_TEXT( C281),""\."",""""),""_"",TO_TEXT(A281),D281)"),"20181008_281.jpg")</f>
        <v>20181008_281.jpg</v>
      </c>
    </row>
    <row r="282">
      <c r="A282" s="1">
        <v>282.0</v>
      </c>
      <c r="B282" s="2" t="s">
        <v>0</v>
      </c>
      <c r="C282" s="3">
        <v>43382.0</v>
      </c>
      <c r="D282" s="4" t="s">
        <v>1</v>
      </c>
      <c r="E282" s="2" t="str">
        <f>IFERROR(__xludf.DUMMYFUNCTION("CONCATENATE(B282,REGEXREPLACE(TO_TEXT( C282),""\."",""""),D282)"),"https://bhuvan-app3.nrsc.gov.in/isroeodatadownloadutility/nices_thumb/pblh/PBLH20181009.jpg")</f>
        <v>https://bhuvan-app3.nrsc.gov.in/isroeodatadownloadutility/nices_thumb/pblh/PBLH20181009.jpg</v>
      </c>
      <c r="F282" s="5" t="str">
        <f>IFERROR(__xludf.DUMMYFUNCTION("CONCATENATE(REGEXREPLACE(TO_TEXT( C282),""\."",""""),""_"",TO_TEXT(A282),D282)"),"20181009_282.jpg")</f>
        <v>20181009_282.jpg</v>
      </c>
    </row>
    <row r="283">
      <c r="A283" s="1">
        <v>283.0</v>
      </c>
      <c r="B283" s="2" t="s">
        <v>0</v>
      </c>
      <c r="C283" s="3">
        <v>43383.0</v>
      </c>
      <c r="D283" s="4" t="s">
        <v>1</v>
      </c>
      <c r="E283" s="2" t="str">
        <f>IFERROR(__xludf.DUMMYFUNCTION("CONCATENATE(B283,REGEXREPLACE(TO_TEXT( C283),""\."",""""),D283)"),"https://bhuvan-app3.nrsc.gov.in/isroeodatadownloadutility/nices_thumb/pblh/PBLH20181010.jpg")</f>
        <v>https://bhuvan-app3.nrsc.gov.in/isroeodatadownloadutility/nices_thumb/pblh/PBLH20181010.jpg</v>
      </c>
      <c r="F283" s="5" t="str">
        <f>IFERROR(__xludf.DUMMYFUNCTION("CONCATENATE(REGEXREPLACE(TO_TEXT( C283),""\."",""""),""_"",TO_TEXT(A283),D283)"),"20181010_283.jpg")</f>
        <v>20181010_283.jpg</v>
      </c>
    </row>
    <row r="284">
      <c r="A284" s="1">
        <v>284.0</v>
      </c>
      <c r="B284" s="2" t="s">
        <v>0</v>
      </c>
      <c r="C284" s="3">
        <v>43384.0</v>
      </c>
      <c r="D284" s="4" t="s">
        <v>1</v>
      </c>
      <c r="E284" s="2" t="str">
        <f>IFERROR(__xludf.DUMMYFUNCTION("CONCATENATE(B284,REGEXREPLACE(TO_TEXT( C284),""\."",""""),D284)"),"https://bhuvan-app3.nrsc.gov.in/isroeodatadownloadutility/nices_thumb/pblh/PBLH20181011.jpg")</f>
        <v>https://bhuvan-app3.nrsc.gov.in/isroeodatadownloadutility/nices_thumb/pblh/PBLH20181011.jpg</v>
      </c>
      <c r="F284" s="5" t="str">
        <f>IFERROR(__xludf.DUMMYFUNCTION("CONCATENATE(REGEXREPLACE(TO_TEXT( C284),""\."",""""),""_"",TO_TEXT(A284),D284)"),"20181011_284.jpg")</f>
        <v>20181011_284.jpg</v>
      </c>
    </row>
    <row r="285">
      <c r="A285" s="1">
        <v>285.0</v>
      </c>
      <c r="B285" s="2" t="s">
        <v>0</v>
      </c>
      <c r="C285" s="3">
        <v>43385.0</v>
      </c>
      <c r="D285" s="4" t="s">
        <v>1</v>
      </c>
      <c r="E285" s="2" t="str">
        <f>IFERROR(__xludf.DUMMYFUNCTION("CONCATENATE(B285,REGEXREPLACE(TO_TEXT( C285),""\."",""""),D285)"),"https://bhuvan-app3.nrsc.gov.in/isroeodatadownloadutility/nices_thumb/pblh/PBLH20181012.jpg")</f>
        <v>https://bhuvan-app3.nrsc.gov.in/isroeodatadownloadutility/nices_thumb/pblh/PBLH20181012.jpg</v>
      </c>
      <c r="F285" s="5" t="str">
        <f>IFERROR(__xludf.DUMMYFUNCTION("CONCATENATE(REGEXREPLACE(TO_TEXT( C285),""\."",""""),""_"",TO_TEXT(A285),D285)"),"20181012_285.jpg")</f>
        <v>20181012_285.jpg</v>
      </c>
    </row>
    <row r="286">
      <c r="A286" s="1">
        <v>286.0</v>
      </c>
      <c r="B286" s="2" t="s">
        <v>0</v>
      </c>
      <c r="C286" s="3">
        <v>43386.0</v>
      </c>
      <c r="D286" s="4" t="s">
        <v>1</v>
      </c>
      <c r="E286" s="2" t="str">
        <f>IFERROR(__xludf.DUMMYFUNCTION("CONCATENATE(B286,REGEXREPLACE(TO_TEXT( C286),""\."",""""),D286)"),"https://bhuvan-app3.nrsc.gov.in/isroeodatadownloadutility/nices_thumb/pblh/PBLH20181013.jpg")</f>
        <v>https://bhuvan-app3.nrsc.gov.in/isroeodatadownloadutility/nices_thumb/pblh/PBLH20181013.jpg</v>
      </c>
      <c r="F286" s="5" t="str">
        <f>IFERROR(__xludf.DUMMYFUNCTION("CONCATENATE(REGEXREPLACE(TO_TEXT( C286),""\."",""""),""_"",TO_TEXT(A286),D286)"),"20181013_286.jpg")</f>
        <v>20181013_286.jpg</v>
      </c>
    </row>
    <row r="287">
      <c r="A287" s="1">
        <v>287.0</v>
      </c>
      <c r="B287" s="2" t="s">
        <v>0</v>
      </c>
      <c r="C287" s="3">
        <v>43387.0</v>
      </c>
      <c r="D287" s="4" t="s">
        <v>1</v>
      </c>
      <c r="E287" s="2" t="str">
        <f>IFERROR(__xludf.DUMMYFUNCTION("CONCATENATE(B287,REGEXREPLACE(TO_TEXT( C287),""\."",""""),D287)"),"https://bhuvan-app3.nrsc.gov.in/isroeodatadownloadutility/nices_thumb/pblh/PBLH20181014.jpg")</f>
        <v>https://bhuvan-app3.nrsc.gov.in/isroeodatadownloadutility/nices_thumb/pblh/PBLH20181014.jpg</v>
      </c>
      <c r="F287" s="5" t="str">
        <f>IFERROR(__xludf.DUMMYFUNCTION("CONCATENATE(REGEXREPLACE(TO_TEXT( C287),""\."",""""),""_"",TO_TEXT(A287),D287)"),"20181014_287.jpg")</f>
        <v>20181014_287.jpg</v>
      </c>
    </row>
    <row r="288">
      <c r="A288" s="1">
        <v>288.0</v>
      </c>
      <c r="B288" s="2" t="s">
        <v>0</v>
      </c>
      <c r="C288" s="3">
        <v>43388.0</v>
      </c>
      <c r="D288" s="4" t="s">
        <v>1</v>
      </c>
      <c r="E288" s="2" t="str">
        <f>IFERROR(__xludf.DUMMYFUNCTION("CONCATENATE(B288,REGEXREPLACE(TO_TEXT( C288),""\."",""""),D288)"),"https://bhuvan-app3.nrsc.gov.in/isroeodatadownloadutility/nices_thumb/pblh/PBLH20181015.jpg")</f>
        <v>https://bhuvan-app3.nrsc.gov.in/isroeodatadownloadutility/nices_thumb/pblh/PBLH20181015.jpg</v>
      </c>
      <c r="F288" s="5" t="str">
        <f>IFERROR(__xludf.DUMMYFUNCTION("CONCATENATE(REGEXREPLACE(TO_TEXT( C288),""\."",""""),""_"",TO_TEXT(A288),D288)"),"20181015_288.jpg")</f>
        <v>20181015_288.jpg</v>
      </c>
    </row>
    <row r="289">
      <c r="A289" s="1">
        <v>289.0</v>
      </c>
      <c r="B289" s="2" t="s">
        <v>0</v>
      </c>
      <c r="C289" s="3">
        <v>43389.0</v>
      </c>
      <c r="D289" s="4" t="s">
        <v>1</v>
      </c>
      <c r="E289" s="2" t="str">
        <f>IFERROR(__xludf.DUMMYFUNCTION("CONCATENATE(B289,REGEXREPLACE(TO_TEXT( C289),""\."",""""),D289)"),"https://bhuvan-app3.nrsc.gov.in/isroeodatadownloadutility/nices_thumb/pblh/PBLH20181016.jpg")</f>
        <v>https://bhuvan-app3.nrsc.gov.in/isroeodatadownloadutility/nices_thumb/pblh/PBLH20181016.jpg</v>
      </c>
      <c r="F289" s="5" t="str">
        <f>IFERROR(__xludf.DUMMYFUNCTION("CONCATENATE(REGEXREPLACE(TO_TEXT( C289),""\."",""""),""_"",TO_TEXT(A289),D289)"),"20181016_289.jpg")</f>
        <v>20181016_289.jpg</v>
      </c>
    </row>
    <row r="290">
      <c r="A290" s="1">
        <v>290.0</v>
      </c>
      <c r="B290" s="2" t="s">
        <v>0</v>
      </c>
      <c r="C290" s="3">
        <v>43390.0</v>
      </c>
      <c r="D290" s="4" t="s">
        <v>1</v>
      </c>
      <c r="E290" s="2" t="str">
        <f>IFERROR(__xludf.DUMMYFUNCTION("CONCATENATE(B290,REGEXREPLACE(TO_TEXT( C290),""\."",""""),D290)"),"https://bhuvan-app3.nrsc.gov.in/isroeodatadownloadutility/nices_thumb/pblh/PBLH20181017.jpg")</f>
        <v>https://bhuvan-app3.nrsc.gov.in/isroeodatadownloadutility/nices_thumb/pblh/PBLH20181017.jpg</v>
      </c>
      <c r="F290" s="5" t="str">
        <f>IFERROR(__xludf.DUMMYFUNCTION("CONCATENATE(REGEXREPLACE(TO_TEXT( C290),""\."",""""),""_"",TO_TEXT(A290),D290)"),"20181017_290.jpg")</f>
        <v>20181017_290.jpg</v>
      </c>
    </row>
    <row r="291">
      <c r="A291" s="1">
        <v>291.0</v>
      </c>
      <c r="B291" s="2" t="s">
        <v>0</v>
      </c>
      <c r="C291" s="3">
        <v>43391.0</v>
      </c>
      <c r="D291" s="4" t="s">
        <v>1</v>
      </c>
      <c r="E291" s="2" t="str">
        <f>IFERROR(__xludf.DUMMYFUNCTION("CONCATENATE(B291,REGEXREPLACE(TO_TEXT( C291),""\."",""""),D291)"),"https://bhuvan-app3.nrsc.gov.in/isroeodatadownloadutility/nices_thumb/pblh/PBLH20181018.jpg")</f>
        <v>https://bhuvan-app3.nrsc.gov.in/isroeodatadownloadutility/nices_thumb/pblh/PBLH20181018.jpg</v>
      </c>
      <c r="F291" s="5" t="str">
        <f>IFERROR(__xludf.DUMMYFUNCTION("CONCATENATE(REGEXREPLACE(TO_TEXT( C291),""\."",""""),""_"",TO_TEXT(A291),D291)"),"20181018_291.jpg")</f>
        <v>20181018_291.jpg</v>
      </c>
    </row>
    <row r="292">
      <c r="A292" s="1">
        <v>292.0</v>
      </c>
      <c r="B292" s="2" t="s">
        <v>0</v>
      </c>
      <c r="C292" s="3">
        <v>43392.0</v>
      </c>
      <c r="D292" s="4" t="s">
        <v>1</v>
      </c>
      <c r="E292" s="2" t="str">
        <f>IFERROR(__xludf.DUMMYFUNCTION("CONCATENATE(B292,REGEXREPLACE(TO_TEXT( C292),""\."",""""),D292)"),"https://bhuvan-app3.nrsc.gov.in/isroeodatadownloadutility/nices_thumb/pblh/PBLH20181019.jpg")</f>
        <v>https://bhuvan-app3.nrsc.gov.in/isroeodatadownloadutility/nices_thumb/pblh/PBLH20181019.jpg</v>
      </c>
      <c r="F292" s="5" t="str">
        <f>IFERROR(__xludf.DUMMYFUNCTION("CONCATENATE(REGEXREPLACE(TO_TEXT( C292),""\."",""""),""_"",TO_TEXT(A292),D292)"),"20181019_292.jpg")</f>
        <v>20181019_292.jpg</v>
      </c>
    </row>
    <row r="293">
      <c r="A293" s="1">
        <v>293.0</v>
      </c>
      <c r="B293" s="2" t="s">
        <v>0</v>
      </c>
      <c r="C293" s="3">
        <v>43393.0</v>
      </c>
      <c r="D293" s="4" t="s">
        <v>1</v>
      </c>
      <c r="E293" s="2" t="str">
        <f>IFERROR(__xludf.DUMMYFUNCTION("CONCATENATE(B293,REGEXREPLACE(TO_TEXT( C293),""\."",""""),D293)"),"https://bhuvan-app3.nrsc.gov.in/isroeodatadownloadutility/nices_thumb/pblh/PBLH20181020.jpg")</f>
        <v>https://bhuvan-app3.nrsc.gov.in/isroeodatadownloadutility/nices_thumb/pblh/PBLH20181020.jpg</v>
      </c>
      <c r="F293" s="5" t="str">
        <f>IFERROR(__xludf.DUMMYFUNCTION("CONCATENATE(REGEXREPLACE(TO_TEXT( C293),""\."",""""),""_"",TO_TEXT(A293),D293)"),"20181020_293.jpg")</f>
        <v>20181020_293.jpg</v>
      </c>
    </row>
    <row r="294">
      <c r="A294" s="1">
        <v>294.0</v>
      </c>
      <c r="B294" s="2" t="s">
        <v>0</v>
      </c>
      <c r="C294" s="3">
        <v>43394.0</v>
      </c>
      <c r="D294" s="4" t="s">
        <v>1</v>
      </c>
      <c r="E294" s="2" t="str">
        <f>IFERROR(__xludf.DUMMYFUNCTION("CONCATENATE(B294,REGEXREPLACE(TO_TEXT( C294),""\."",""""),D294)"),"https://bhuvan-app3.nrsc.gov.in/isroeodatadownloadutility/nices_thumb/pblh/PBLH20181021.jpg")</f>
        <v>https://bhuvan-app3.nrsc.gov.in/isroeodatadownloadutility/nices_thumb/pblh/PBLH20181021.jpg</v>
      </c>
      <c r="F294" s="5" t="str">
        <f>IFERROR(__xludf.DUMMYFUNCTION("CONCATENATE(REGEXREPLACE(TO_TEXT( C294),""\."",""""),""_"",TO_TEXT(A294),D294)"),"20181021_294.jpg")</f>
        <v>20181021_294.jpg</v>
      </c>
    </row>
    <row r="295">
      <c r="A295" s="1">
        <v>295.0</v>
      </c>
      <c r="B295" s="2" t="s">
        <v>0</v>
      </c>
      <c r="C295" s="3">
        <v>43395.0</v>
      </c>
      <c r="D295" s="4" t="s">
        <v>1</v>
      </c>
      <c r="E295" s="2" t="str">
        <f>IFERROR(__xludf.DUMMYFUNCTION("CONCATENATE(B295,REGEXREPLACE(TO_TEXT( C295),""\."",""""),D295)"),"https://bhuvan-app3.nrsc.gov.in/isroeodatadownloadutility/nices_thumb/pblh/PBLH20181022.jpg")</f>
        <v>https://bhuvan-app3.nrsc.gov.in/isroeodatadownloadutility/nices_thumb/pblh/PBLH20181022.jpg</v>
      </c>
      <c r="F295" s="5" t="str">
        <f>IFERROR(__xludf.DUMMYFUNCTION("CONCATENATE(REGEXREPLACE(TO_TEXT( C295),""\."",""""),""_"",TO_TEXT(A295),D295)"),"20181022_295.jpg")</f>
        <v>20181022_295.jpg</v>
      </c>
    </row>
    <row r="296">
      <c r="A296" s="1">
        <v>296.0</v>
      </c>
      <c r="B296" s="2" t="s">
        <v>0</v>
      </c>
      <c r="C296" s="3">
        <v>43396.0</v>
      </c>
      <c r="D296" s="4" t="s">
        <v>1</v>
      </c>
      <c r="E296" s="2" t="str">
        <f>IFERROR(__xludf.DUMMYFUNCTION("CONCATENATE(B296,REGEXREPLACE(TO_TEXT( C296),""\."",""""),D296)"),"https://bhuvan-app3.nrsc.gov.in/isroeodatadownloadutility/nices_thumb/pblh/PBLH20181023.jpg")</f>
        <v>https://bhuvan-app3.nrsc.gov.in/isroeodatadownloadutility/nices_thumb/pblh/PBLH20181023.jpg</v>
      </c>
      <c r="F296" s="5" t="str">
        <f>IFERROR(__xludf.DUMMYFUNCTION("CONCATENATE(REGEXREPLACE(TO_TEXT( C296),""\."",""""),""_"",TO_TEXT(A296),D296)"),"20181023_296.jpg")</f>
        <v>20181023_296.jpg</v>
      </c>
    </row>
    <row r="297">
      <c r="A297" s="1">
        <v>297.0</v>
      </c>
      <c r="B297" s="2" t="s">
        <v>0</v>
      </c>
      <c r="C297" s="3">
        <v>43397.0</v>
      </c>
      <c r="D297" s="4" t="s">
        <v>1</v>
      </c>
      <c r="E297" s="2" t="str">
        <f>IFERROR(__xludf.DUMMYFUNCTION("CONCATENATE(B297,REGEXREPLACE(TO_TEXT( C297),""\."",""""),D297)"),"https://bhuvan-app3.nrsc.gov.in/isroeodatadownloadutility/nices_thumb/pblh/PBLH20181024.jpg")</f>
        <v>https://bhuvan-app3.nrsc.gov.in/isroeodatadownloadutility/nices_thumb/pblh/PBLH20181024.jpg</v>
      </c>
      <c r="F297" s="5" t="str">
        <f>IFERROR(__xludf.DUMMYFUNCTION("CONCATENATE(REGEXREPLACE(TO_TEXT( C297),""\."",""""),""_"",TO_TEXT(A297),D297)"),"20181024_297.jpg")</f>
        <v>20181024_297.jpg</v>
      </c>
    </row>
    <row r="298">
      <c r="A298" s="1">
        <v>298.0</v>
      </c>
      <c r="B298" s="2" t="s">
        <v>0</v>
      </c>
      <c r="C298" s="3">
        <v>43398.0</v>
      </c>
      <c r="D298" s="4" t="s">
        <v>1</v>
      </c>
      <c r="E298" s="2" t="str">
        <f>IFERROR(__xludf.DUMMYFUNCTION("CONCATENATE(B298,REGEXREPLACE(TO_TEXT( C298),""\."",""""),D298)"),"https://bhuvan-app3.nrsc.gov.in/isroeodatadownloadutility/nices_thumb/pblh/PBLH20181025.jpg")</f>
        <v>https://bhuvan-app3.nrsc.gov.in/isroeodatadownloadutility/nices_thumb/pblh/PBLH20181025.jpg</v>
      </c>
      <c r="F298" s="5" t="str">
        <f>IFERROR(__xludf.DUMMYFUNCTION("CONCATENATE(REGEXREPLACE(TO_TEXT( C298),""\."",""""),""_"",TO_TEXT(A298),D298)"),"20181025_298.jpg")</f>
        <v>20181025_298.jpg</v>
      </c>
    </row>
    <row r="299">
      <c r="A299" s="1">
        <v>299.0</v>
      </c>
      <c r="B299" s="2" t="s">
        <v>0</v>
      </c>
      <c r="C299" s="3">
        <v>43399.0</v>
      </c>
      <c r="D299" s="4" t="s">
        <v>1</v>
      </c>
      <c r="E299" s="2" t="str">
        <f>IFERROR(__xludf.DUMMYFUNCTION("CONCATENATE(B299,REGEXREPLACE(TO_TEXT( C299),""\."",""""),D299)"),"https://bhuvan-app3.nrsc.gov.in/isroeodatadownloadutility/nices_thumb/pblh/PBLH20181026.jpg")</f>
        <v>https://bhuvan-app3.nrsc.gov.in/isroeodatadownloadutility/nices_thumb/pblh/PBLH20181026.jpg</v>
      </c>
      <c r="F299" s="5" t="str">
        <f>IFERROR(__xludf.DUMMYFUNCTION("CONCATENATE(REGEXREPLACE(TO_TEXT( C299),""\."",""""),""_"",TO_TEXT(A299),D299)"),"20181026_299.jpg")</f>
        <v>20181026_299.jpg</v>
      </c>
    </row>
    <row r="300">
      <c r="A300" s="1">
        <v>300.0</v>
      </c>
      <c r="B300" s="2" t="s">
        <v>0</v>
      </c>
      <c r="C300" s="3">
        <v>43400.0</v>
      </c>
      <c r="D300" s="4" t="s">
        <v>1</v>
      </c>
      <c r="E300" s="2" t="str">
        <f>IFERROR(__xludf.DUMMYFUNCTION("CONCATENATE(B300,REGEXREPLACE(TO_TEXT( C300),""\."",""""),D300)"),"https://bhuvan-app3.nrsc.gov.in/isroeodatadownloadutility/nices_thumb/pblh/PBLH20181027.jpg")</f>
        <v>https://bhuvan-app3.nrsc.gov.in/isroeodatadownloadutility/nices_thumb/pblh/PBLH20181027.jpg</v>
      </c>
      <c r="F300" s="5" t="str">
        <f>IFERROR(__xludf.DUMMYFUNCTION("CONCATENATE(REGEXREPLACE(TO_TEXT( C300),""\."",""""),""_"",TO_TEXT(A300),D300)"),"20181027_300.jpg")</f>
        <v>20181027_300.jpg</v>
      </c>
    </row>
    <row r="301">
      <c r="A301" s="1">
        <v>301.0</v>
      </c>
      <c r="B301" s="2" t="s">
        <v>0</v>
      </c>
      <c r="C301" s="3">
        <v>43401.0</v>
      </c>
      <c r="D301" s="4" t="s">
        <v>1</v>
      </c>
      <c r="E301" s="2" t="str">
        <f>IFERROR(__xludf.DUMMYFUNCTION("CONCATENATE(B301,REGEXREPLACE(TO_TEXT( C301),""\."",""""),D301)"),"https://bhuvan-app3.nrsc.gov.in/isroeodatadownloadutility/nices_thumb/pblh/PBLH20181028.jpg")</f>
        <v>https://bhuvan-app3.nrsc.gov.in/isroeodatadownloadutility/nices_thumb/pblh/PBLH20181028.jpg</v>
      </c>
      <c r="F301" s="5" t="str">
        <f>IFERROR(__xludf.DUMMYFUNCTION("CONCATENATE(REGEXREPLACE(TO_TEXT( C301),""\."",""""),""_"",TO_TEXT(A301),D301)"),"20181028_301.jpg")</f>
        <v>20181028_301.jpg</v>
      </c>
    </row>
    <row r="302">
      <c r="A302" s="1">
        <v>302.0</v>
      </c>
      <c r="B302" s="2" t="s">
        <v>0</v>
      </c>
      <c r="C302" s="3">
        <v>43402.0</v>
      </c>
      <c r="D302" s="4" t="s">
        <v>1</v>
      </c>
      <c r="E302" s="2" t="str">
        <f>IFERROR(__xludf.DUMMYFUNCTION("CONCATENATE(B302,REGEXREPLACE(TO_TEXT( C302),""\."",""""),D302)"),"https://bhuvan-app3.nrsc.gov.in/isroeodatadownloadutility/nices_thumb/pblh/PBLH20181029.jpg")</f>
        <v>https://bhuvan-app3.nrsc.gov.in/isroeodatadownloadutility/nices_thumb/pblh/PBLH20181029.jpg</v>
      </c>
      <c r="F302" s="5" t="str">
        <f>IFERROR(__xludf.DUMMYFUNCTION("CONCATENATE(REGEXREPLACE(TO_TEXT( C302),""\."",""""),""_"",TO_TEXT(A302),D302)"),"20181029_302.jpg")</f>
        <v>20181029_302.jpg</v>
      </c>
    </row>
    <row r="303">
      <c r="A303" s="1">
        <v>303.0</v>
      </c>
      <c r="B303" s="2" t="s">
        <v>0</v>
      </c>
      <c r="C303" s="3">
        <v>43403.0</v>
      </c>
      <c r="D303" s="4" t="s">
        <v>1</v>
      </c>
      <c r="E303" s="2" t="str">
        <f>IFERROR(__xludf.DUMMYFUNCTION("CONCATENATE(B303,REGEXREPLACE(TO_TEXT( C303),""\."",""""),D303)"),"https://bhuvan-app3.nrsc.gov.in/isroeodatadownloadutility/nices_thumb/pblh/PBLH20181030.jpg")</f>
        <v>https://bhuvan-app3.nrsc.gov.in/isroeodatadownloadutility/nices_thumb/pblh/PBLH20181030.jpg</v>
      </c>
      <c r="F303" s="5" t="str">
        <f>IFERROR(__xludf.DUMMYFUNCTION("CONCATENATE(REGEXREPLACE(TO_TEXT( C303),""\."",""""),""_"",TO_TEXT(A303),D303)"),"20181030_303.jpg")</f>
        <v>20181030_303.jpg</v>
      </c>
    </row>
    <row r="304">
      <c r="A304" s="1">
        <v>304.0</v>
      </c>
      <c r="B304" s="2" t="s">
        <v>0</v>
      </c>
      <c r="C304" s="3">
        <v>43404.0</v>
      </c>
      <c r="D304" s="4" t="s">
        <v>1</v>
      </c>
      <c r="E304" s="2" t="str">
        <f>IFERROR(__xludf.DUMMYFUNCTION("CONCATENATE(B304,REGEXREPLACE(TO_TEXT( C304),""\."",""""),D304)"),"https://bhuvan-app3.nrsc.gov.in/isroeodatadownloadutility/nices_thumb/pblh/PBLH20181031.jpg")</f>
        <v>https://bhuvan-app3.nrsc.gov.in/isroeodatadownloadutility/nices_thumb/pblh/PBLH20181031.jpg</v>
      </c>
      <c r="F304" s="5" t="str">
        <f>IFERROR(__xludf.DUMMYFUNCTION("CONCATENATE(REGEXREPLACE(TO_TEXT( C304),""\."",""""),""_"",TO_TEXT(A304),D304)"),"20181031_304.jpg")</f>
        <v>20181031_304.jpg</v>
      </c>
    </row>
    <row r="305">
      <c r="A305" s="1">
        <v>305.0</v>
      </c>
      <c r="B305" s="2" t="s">
        <v>0</v>
      </c>
      <c r="C305" s="3">
        <v>43405.0</v>
      </c>
      <c r="D305" s="4" t="s">
        <v>1</v>
      </c>
      <c r="E305" s="2" t="str">
        <f>IFERROR(__xludf.DUMMYFUNCTION("CONCATENATE(B305,REGEXREPLACE(TO_TEXT( C305),""\."",""""),D305)"),"https://bhuvan-app3.nrsc.gov.in/isroeodatadownloadutility/nices_thumb/pblh/PBLH20181101.jpg")</f>
        <v>https://bhuvan-app3.nrsc.gov.in/isroeodatadownloadutility/nices_thumb/pblh/PBLH20181101.jpg</v>
      </c>
      <c r="F305" s="5" t="str">
        <f>IFERROR(__xludf.DUMMYFUNCTION("CONCATENATE(REGEXREPLACE(TO_TEXT( C305),""\."",""""),""_"",TO_TEXT(A305),D305)"),"20181101_305.jpg")</f>
        <v>20181101_305.jpg</v>
      </c>
    </row>
    <row r="306">
      <c r="A306" s="1">
        <v>306.0</v>
      </c>
      <c r="B306" s="2" t="s">
        <v>0</v>
      </c>
      <c r="C306" s="3">
        <v>43406.0</v>
      </c>
      <c r="D306" s="4" t="s">
        <v>1</v>
      </c>
      <c r="E306" s="2" t="str">
        <f>IFERROR(__xludf.DUMMYFUNCTION("CONCATENATE(B306,REGEXREPLACE(TO_TEXT( C306),""\."",""""),D306)"),"https://bhuvan-app3.nrsc.gov.in/isroeodatadownloadutility/nices_thumb/pblh/PBLH20181102.jpg")</f>
        <v>https://bhuvan-app3.nrsc.gov.in/isroeodatadownloadutility/nices_thumb/pblh/PBLH20181102.jpg</v>
      </c>
      <c r="F306" s="5" t="str">
        <f>IFERROR(__xludf.DUMMYFUNCTION("CONCATENATE(REGEXREPLACE(TO_TEXT( C306),""\."",""""),""_"",TO_TEXT(A306),D306)"),"20181102_306.jpg")</f>
        <v>20181102_306.jpg</v>
      </c>
    </row>
    <row r="307">
      <c r="A307" s="1">
        <v>307.0</v>
      </c>
      <c r="B307" s="2" t="s">
        <v>0</v>
      </c>
      <c r="C307" s="3">
        <v>43407.0</v>
      </c>
      <c r="D307" s="4" t="s">
        <v>1</v>
      </c>
      <c r="E307" s="2" t="str">
        <f>IFERROR(__xludf.DUMMYFUNCTION("CONCATENATE(B307,REGEXREPLACE(TO_TEXT( C307),""\."",""""),D307)"),"https://bhuvan-app3.nrsc.gov.in/isroeodatadownloadutility/nices_thumb/pblh/PBLH20181103.jpg")</f>
        <v>https://bhuvan-app3.nrsc.gov.in/isroeodatadownloadutility/nices_thumb/pblh/PBLH20181103.jpg</v>
      </c>
      <c r="F307" s="5" t="str">
        <f>IFERROR(__xludf.DUMMYFUNCTION("CONCATENATE(REGEXREPLACE(TO_TEXT( C307),""\."",""""),""_"",TO_TEXT(A307),D307)"),"20181103_307.jpg")</f>
        <v>20181103_307.jpg</v>
      </c>
    </row>
    <row r="308">
      <c r="A308" s="1">
        <v>308.0</v>
      </c>
      <c r="B308" s="2" t="s">
        <v>0</v>
      </c>
      <c r="C308" s="3">
        <v>43408.0</v>
      </c>
      <c r="D308" s="4" t="s">
        <v>1</v>
      </c>
      <c r="E308" s="2" t="str">
        <f>IFERROR(__xludf.DUMMYFUNCTION("CONCATENATE(B308,REGEXREPLACE(TO_TEXT( C308),""\."",""""),D308)"),"https://bhuvan-app3.nrsc.gov.in/isroeodatadownloadutility/nices_thumb/pblh/PBLH20181104.jpg")</f>
        <v>https://bhuvan-app3.nrsc.gov.in/isroeodatadownloadutility/nices_thumb/pblh/PBLH20181104.jpg</v>
      </c>
      <c r="F308" s="5" t="str">
        <f>IFERROR(__xludf.DUMMYFUNCTION("CONCATENATE(REGEXREPLACE(TO_TEXT( C308),""\."",""""),""_"",TO_TEXT(A308),D308)"),"20181104_308.jpg")</f>
        <v>20181104_308.jpg</v>
      </c>
    </row>
    <row r="309">
      <c r="A309" s="1">
        <v>309.0</v>
      </c>
      <c r="B309" s="2" t="s">
        <v>0</v>
      </c>
      <c r="C309" s="3">
        <v>43409.0</v>
      </c>
      <c r="D309" s="4" t="s">
        <v>1</v>
      </c>
      <c r="E309" s="2" t="str">
        <f>IFERROR(__xludf.DUMMYFUNCTION("CONCATENATE(B309,REGEXREPLACE(TO_TEXT( C309),""\."",""""),D309)"),"https://bhuvan-app3.nrsc.gov.in/isroeodatadownloadutility/nices_thumb/pblh/PBLH20181105.jpg")</f>
        <v>https://bhuvan-app3.nrsc.gov.in/isroeodatadownloadutility/nices_thumb/pblh/PBLH20181105.jpg</v>
      </c>
      <c r="F309" s="5" t="str">
        <f>IFERROR(__xludf.DUMMYFUNCTION("CONCATENATE(REGEXREPLACE(TO_TEXT( C309),""\."",""""),""_"",TO_TEXT(A309),D309)"),"20181105_309.jpg")</f>
        <v>20181105_309.jpg</v>
      </c>
    </row>
    <row r="310">
      <c r="A310" s="1">
        <v>310.0</v>
      </c>
      <c r="B310" s="2" t="s">
        <v>0</v>
      </c>
      <c r="C310" s="3">
        <v>43410.0</v>
      </c>
      <c r="D310" s="4" t="s">
        <v>1</v>
      </c>
      <c r="E310" s="2" t="str">
        <f>IFERROR(__xludf.DUMMYFUNCTION("CONCATENATE(B310,REGEXREPLACE(TO_TEXT( C310),""\."",""""),D310)"),"https://bhuvan-app3.nrsc.gov.in/isroeodatadownloadutility/nices_thumb/pblh/PBLH20181106.jpg")</f>
        <v>https://bhuvan-app3.nrsc.gov.in/isroeodatadownloadutility/nices_thumb/pblh/PBLH20181106.jpg</v>
      </c>
      <c r="F310" s="5" t="str">
        <f>IFERROR(__xludf.DUMMYFUNCTION("CONCATENATE(REGEXREPLACE(TO_TEXT( C310),""\."",""""),""_"",TO_TEXT(A310),D310)"),"20181106_310.jpg")</f>
        <v>20181106_310.jpg</v>
      </c>
    </row>
    <row r="311">
      <c r="A311" s="1">
        <v>311.0</v>
      </c>
      <c r="B311" s="2" t="s">
        <v>0</v>
      </c>
      <c r="C311" s="3">
        <v>43411.0</v>
      </c>
      <c r="D311" s="4" t="s">
        <v>1</v>
      </c>
      <c r="E311" s="2" t="str">
        <f>IFERROR(__xludf.DUMMYFUNCTION("CONCATENATE(B311,REGEXREPLACE(TO_TEXT( C311),""\."",""""),D311)"),"https://bhuvan-app3.nrsc.gov.in/isroeodatadownloadutility/nices_thumb/pblh/PBLH20181107.jpg")</f>
        <v>https://bhuvan-app3.nrsc.gov.in/isroeodatadownloadutility/nices_thumb/pblh/PBLH20181107.jpg</v>
      </c>
      <c r="F311" s="5" t="str">
        <f>IFERROR(__xludf.DUMMYFUNCTION("CONCATENATE(REGEXREPLACE(TO_TEXT( C311),""\."",""""),""_"",TO_TEXT(A311),D311)"),"20181107_311.jpg")</f>
        <v>20181107_311.jpg</v>
      </c>
    </row>
    <row r="312">
      <c r="A312" s="1">
        <v>312.0</v>
      </c>
      <c r="B312" s="2" t="s">
        <v>0</v>
      </c>
      <c r="C312" s="3">
        <v>43412.0</v>
      </c>
      <c r="D312" s="4" t="s">
        <v>1</v>
      </c>
      <c r="E312" s="2" t="str">
        <f>IFERROR(__xludf.DUMMYFUNCTION("CONCATENATE(B312,REGEXREPLACE(TO_TEXT( C312),""\."",""""),D312)"),"https://bhuvan-app3.nrsc.gov.in/isroeodatadownloadutility/nices_thumb/pblh/PBLH20181108.jpg")</f>
        <v>https://bhuvan-app3.nrsc.gov.in/isroeodatadownloadutility/nices_thumb/pblh/PBLH20181108.jpg</v>
      </c>
      <c r="F312" s="5" t="str">
        <f>IFERROR(__xludf.DUMMYFUNCTION("CONCATENATE(REGEXREPLACE(TO_TEXT( C312),""\."",""""),""_"",TO_TEXT(A312),D312)"),"20181108_312.jpg")</f>
        <v>20181108_312.jpg</v>
      </c>
    </row>
    <row r="313">
      <c r="A313" s="1">
        <v>313.0</v>
      </c>
      <c r="B313" s="2" t="s">
        <v>0</v>
      </c>
      <c r="C313" s="3">
        <v>43413.0</v>
      </c>
      <c r="D313" s="4" t="s">
        <v>1</v>
      </c>
      <c r="E313" s="2" t="str">
        <f>IFERROR(__xludf.DUMMYFUNCTION("CONCATENATE(B313,REGEXREPLACE(TO_TEXT( C313),""\."",""""),D313)"),"https://bhuvan-app3.nrsc.gov.in/isroeodatadownloadutility/nices_thumb/pblh/PBLH20181109.jpg")</f>
        <v>https://bhuvan-app3.nrsc.gov.in/isroeodatadownloadutility/nices_thumb/pblh/PBLH20181109.jpg</v>
      </c>
      <c r="F313" s="5" t="str">
        <f>IFERROR(__xludf.DUMMYFUNCTION("CONCATENATE(REGEXREPLACE(TO_TEXT( C313),""\."",""""),""_"",TO_TEXT(A313),D313)"),"20181109_313.jpg")</f>
        <v>20181109_313.jpg</v>
      </c>
    </row>
    <row r="314">
      <c r="A314" s="1">
        <v>314.0</v>
      </c>
      <c r="B314" s="2" t="s">
        <v>0</v>
      </c>
      <c r="C314" s="3">
        <v>43414.0</v>
      </c>
      <c r="D314" s="4" t="s">
        <v>1</v>
      </c>
      <c r="E314" s="2" t="str">
        <f>IFERROR(__xludf.DUMMYFUNCTION("CONCATENATE(B314,REGEXREPLACE(TO_TEXT( C314),""\."",""""),D314)"),"https://bhuvan-app3.nrsc.gov.in/isroeodatadownloadutility/nices_thumb/pblh/PBLH20181110.jpg")</f>
        <v>https://bhuvan-app3.nrsc.gov.in/isroeodatadownloadutility/nices_thumb/pblh/PBLH20181110.jpg</v>
      </c>
      <c r="F314" s="5" t="str">
        <f>IFERROR(__xludf.DUMMYFUNCTION("CONCATENATE(REGEXREPLACE(TO_TEXT( C314),""\."",""""),""_"",TO_TEXT(A314),D314)"),"20181110_314.jpg")</f>
        <v>20181110_314.jpg</v>
      </c>
    </row>
    <row r="315">
      <c r="A315" s="1">
        <v>315.0</v>
      </c>
      <c r="B315" s="2" t="s">
        <v>0</v>
      </c>
      <c r="C315" s="3">
        <v>43415.0</v>
      </c>
      <c r="D315" s="4" t="s">
        <v>1</v>
      </c>
      <c r="E315" s="2" t="str">
        <f>IFERROR(__xludf.DUMMYFUNCTION("CONCATENATE(B315,REGEXREPLACE(TO_TEXT( C315),""\."",""""),D315)"),"https://bhuvan-app3.nrsc.gov.in/isroeodatadownloadutility/nices_thumb/pblh/PBLH20181111.jpg")</f>
        <v>https://bhuvan-app3.nrsc.gov.in/isroeodatadownloadutility/nices_thumb/pblh/PBLH20181111.jpg</v>
      </c>
      <c r="F315" s="5" t="str">
        <f>IFERROR(__xludf.DUMMYFUNCTION("CONCATENATE(REGEXREPLACE(TO_TEXT( C315),""\."",""""),""_"",TO_TEXT(A315),D315)"),"20181111_315.jpg")</f>
        <v>20181111_315.jpg</v>
      </c>
    </row>
    <row r="316">
      <c r="A316" s="1">
        <v>316.0</v>
      </c>
      <c r="B316" s="2" t="s">
        <v>0</v>
      </c>
      <c r="C316" s="3">
        <v>43416.0</v>
      </c>
      <c r="D316" s="4" t="s">
        <v>1</v>
      </c>
      <c r="E316" s="2" t="str">
        <f>IFERROR(__xludf.DUMMYFUNCTION("CONCATENATE(B316,REGEXREPLACE(TO_TEXT( C316),""\."",""""),D316)"),"https://bhuvan-app3.nrsc.gov.in/isroeodatadownloadutility/nices_thumb/pblh/PBLH20181112.jpg")</f>
        <v>https://bhuvan-app3.nrsc.gov.in/isroeodatadownloadutility/nices_thumb/pblh/PBLH20181112.jpg</v>
      </c>
      <c r="F316" s="5" t="str">
        <f>IFERROR(__xludf.DUMMYFUNCTION("CONCATENATE(REGEXREPLACE(TO_TEXT( C316),""\."",""""),""_"",TO_TEXT(A316),D316)"),"20181112_316.jpg")</f>
        <v>20181112_316.jpg</v>
      </c>
    </row>
    <row r="317">
      <c r="A317" s="1">
        <v>317.0</v>
      </c>
      <c r="B317" s="2" t="s">
        <v>0</v>
      </c>
      <c r="C317" s="3">
        <v>43417.0</v>
      </c>
      <c r="D317" s="4" t="s">
        <v>1</v>
      </c>
      <c r="E317" s="2" t="str">
        <f>IFERROR(__xludf.DUMMYFUNCTION("CONCATENATE(B317,REGEXREPLACE(TO_TEXT( C317),""\."",""""),D317)"),"https://bhuvan-app3.nrsc.gov.in/isroeodatadownloadutility/nices_thumb/pblh/PBLH20181113.jpg")</f>
        <v>https://bhuvan-app3.nrsc.gov.in/isroeodatadownloadutility/nices_thumb/pblh/PBLH20181113.jpg</v>
      </c>
      <c r="F317" s="5" t="str">
        <f>IFERROR(__xludf.DUMMYFUNCTION("CONCATENATE(REGEXREPLACE(TO_TEXT( C317),""\."",""""),""_"",TO_TEXT(A317),D317)"),"20181113_317.jpg")</f>
        <v>20181113_317.jpg</v>
      </c>
    </row>
    <row r="318">
      <c r="A318" s="1">
        <v>318.0</v>
      </c>
      <c r="B318" s="2" t="s">
        <v>0</v>
      </c>
      <c r="C318" s="3">
        <v>43418.0</v>
      </c>
      <c r="D318" s="4" t="s">
        <v>1</v>
      </c>
      <c r="E318" s="2" t="str">
        <f>IFERROR(__xludf.DUMMYFUNCTION("CONCATENATE(B318,REGEXREPLACE(TO_TEXT( C318),""\."",""""),D318)"),"https://bhuvan-app3.nrsc.gov.in/isroeodatadownloadutility/nices_thumb/pblh/PBLH20181114.jpg")</f>
        <v>https://bhuvan-app3.nrsc.gov.in/isroeodatadownloadutility/nices_thumb/pblh/PBLH20181114.jpg</v>
      </c>
      <c r="F318" s="5" t="str">
        <f>IFERROR(__xludf.DUMMYFUNCTION("CONCATENATE(REGEXREPLACE(TO_TEXT( C318),""\."",""""),""_"",TO_TEXT(A318),D318)"),"20181114_318.jpg")</f>
        <v>20181114_318.jpg</v>
      </c>
    </row>
    <row r="319">
      <c r="A319" s="1">
        <v>319.0</v>
      </c>
      <c r="B319" s="2" t="s">
        <v>0</v>
      </c>
      <c r="C319" s="3">
        <v>43419.0</v>
      </c>
      <c r="D319" s="4" t="s">
        <v>1</v>
      </c>
      <c r="E319" s="2" t="str">
        <f>IFERROR(__xludf.DUMMYFUNCTION("CONCATENATE(B319,REGEXREPLACE(TO_TEXT( C319),""\."",""""),D319)"),"https://bhuvan-app3.nrsc.gov.in/isroeodatadownloadutility/nices_thumb/pblh/PBLH20181115.jpg")</f>
        <v>https://bhuvan-app3.nrsc.gov.in/isroeodatadownloadutility/nices_thumb/pblh/PBLH20181115.jpg</v>
      </c>
      <c r="F319" s="5" t="str">
        <f>IFERROR(__xludf.DUMMYFUNCTION("CONCATENATE(REGEXREPLACE(TO_TEXT( C319),""\."",""""),""_"",TO_TEXT(A319),D319)"),"20181115_319.jpg")</f>
        <v>20181115_319.jpg</v>
      </c>
    </row>
    <row r="320">
      <c r="A320" s="1">
        <v>320.0</v>
      </c>
      <c r="B320" s="2" t="s">
        <v>0</v>
      </c>
      <c r="C320" s="3">
        <v>43420.0</v>
      </c>
      <c r="D320" s="4" t="s">
        <v>1</v>
      </c>
      <c r="E320" s="2" t="str">
        <f>IFERROR(__xludf.DUMMYFUNCTION("CONCATENATE(B320,REGEXREPLACE(TO_TEXT( C320),""\."",""""),D320)"),"https://bhuvan-app3.nrsc.gov.in/isroeodatadownloadutility/nices_thumb/pblh/PBLH20181116.jpg")</f>
        <v>https://bhuvan-app3.nrsc.gov.in/isroeodatadownloadutility/nices_thumb/pblh/PBLH20181116.jpg</v>
      </c>
      <c r="F320" s="5" t="str">
        <f>IFERROR(__xludf.DUMMYFUNCTION("CONCATENATE(REGEXREPLACE(TO_TEXT( C320),""\."",""""),""_"",TO_TEXT(A320),D320)"),"20181116_320.jpg")</f>
        <v>20181116_320.jpg</v>
      </c>
    </row>
    <row r="321">
      <c r="A321" s="1">
        <v>321.0</v>
      </c>
      <c r="B321" s="2" t="s">
        <v>0</v>
      </c>
      <c r="C321" s="3">
        <v>43421.0</v>
      </c>
      <c r="D321" s="4" t="s">
        <v>1</v>
      </c>
      <c r="E321" s="2" t="str">
        <f>IFERROR(__xludf.DUMMYFUNCTION("CONCATENATE(B321,REGEXREPLACE(TO_TEXT( C321),""\."",""""),D321)"),"https://bhuvan-app3.nrsc.gov.in/isroeodatadownloadutility/nices_thumb/pblh/PBLH20181117.jpg")</f>
        <v>https://bhuvan-app3.nrsc.gov.in/isroeodatadownloadutility/nices_thumb/pblh/PBLH20181117.jpg</v>
      </c>
      <c r="F321" s="5" t="str">
        <f>IFERROR(__xludf.DUMMYFUNCTION("CONCATENATE(REGEXREPLACE(TO_TEXT( C321),""\."",""""),""_"",TO_TEXT(A321),D321)"),"20181117_321.jpg")</f>
        <v>20181117_321.jpg</v>
      </c>
    </row>
    <row r="322">
      <c r="A322" s="1">
        <v>322.0</v>
      </c>
      <c r="B322" s="2" t="s">
        <v>0</v>
      </c>
      <c r="C322" s="3">
        <v>43422.0</v>
      </c>
      <c r="D322" s="4" t="s">
        <v>1</v>
      </c>
      <c r="E322" s="2" t="str">
        <f>IFERROR(__xludf.DUMMYFUNCTION("CONCATENATE(B322,REGEXREPLACE(TO_TEXT( C322),""\."",""""),D322)"),"https://bhuvan-app3.nrsc.gov.in/isroeodatadownloadutility/nices_thumb/pblh/PBLH20181118.jpg")</f>
        <v>https://bhuvan-app3.nrsc.gov.in/isroeodatadownloadutility/nices_thumb/pblh/PBLH20181118.jpg</v>
      </c>
      <c r="F322" s="5" t="str">
        <f>IFERROR(__xludf.DUMMYFUNCTION("CONCATENATE(REGEXREPLACE(TO_TEXT( C322),""\."",""""),""_"",TO_TEXT(A322),D322)"),"20181118_322.jpg")</f>
        <v>20181118_322.jpg</v>
      </c>
    </row>
    <row r="323">
      <c r="A323" s="1">
        <v>323.0</v>
      </c>
      <c r="B323" s="2" t="s">
        <v>0</v>
      </c>
      <c r="C323" s="3">
        <v>43423.0</v>
      </c>
      <c r="D323" s="4" t="s">
        <v>1</v>
      </c>
      <c r="E323" s="2" t="str">
        <f>IFERROR(__xludf.DUMMYFUNCTION("CONCATENATE(B323,REGEXREPLACE(TO_TEXT( C323),""\."",""""),D323)"),"https://bhuvan-app3.nrsc.gov.in/isroeodatadownloadutility/nices_thumb/pblh/PBLH20181119.jpg")</f>
        <v>https://bhuvan-app3.nrsc.gov.in/isroeodatadownloadutility/nices_thumb/pblh/PBLH20181119.jpg</v>
      </c>
      <c r="F323" s="5" t="str">
        <f>IFERROR(__xludf.DUMMYFUNCTION("CONCATENATE(REGEXREPLACE(TO_TEXT( C323),""\."",""""),""_"",TO_TEXT(A323),D323)"),"20181119_323.jpg")</f>
        <v>20181119_323.jpg</v>
      </c>
    </row>
    <row r="324">
      <c r="A324" s="1">
        <v>324.0</v>
      </c>
      <c r="B324" s="2" t="s">
        <v>0</v>
      </c>
      <c r="C324" s="3">
        <v>43424.0</v>
      </c>
      <c r="D324" s="4" t="s">
        <v>1</v>
      </c>
      <c r="E324" s="2" t="str">
        <f>IFERROR(__xludf.DUMMYFUNCTION("CONCATENATE(B324,REGEXREPLACE(TO_TEXT( C324),""\."",""""),D324)"),"https://bhuvan-app3.nrsc.gov.in/isroeodatadownloadutility/nices_thumb/pblh/PBLH20181120.jpg")</f>
        <v>https://bhuvan-app3.nrsc.gov.in/isroeodatadownloadutility/nices_thumb/pblh/PBLH20181120.jpg</v>
      </c>
      <c r="F324" s="5" t="str">
        <f>IFERROR(__xludf.DUMMYFUNCTION("CONCATENATE(REGEXREPLACE(TO_TEXT( C324),""\."",""""),""_"",TO_TEXT(A324),D324)"),"20181120_324.jpg")</f>
        <v>20181120_324.jpg</v>
      </c>
    </row>
    <row r="325">
      <c r="A325" s="1">
        <v>325.0</v>
      </c>
      <c r="B325" s="2" t="s">
        <v>0</v>
      </c>
      <c r="C325" s="3">
        <v>43425.0</v>
      </c>
      <c r="D325" s="4" t="s">
        <v>1</v>
      </c>
      <c r="E325" s="2" t="str">
        <f>IFERROR(__xludf.DUMMYFUNCTION("CONCATENATE(B325,REGEXREPLACE(TO_TEXT( C325),""\."",""""),D325)"),"https://bhuvan-app3.nrsc.gov.in/isroeodatadownloadutility/nices_thumb/pblh/PBLH20181121.jpg")</f>
        <v>https://bhuvan-app3.nrsc.gov.in/isroeodatadownloadutility/nices_thumb/pblh/PBLH20181121.jpg</v>
      </c>
      <c r="F325" s="5" t="str">
        <f>IFERROR(__xludf.DUMMYFUNCTION("CONCATENATE(REGEXREPLACE(TO_TEXT( C325),""\."",""""),""_"",TO_TEXT(A325),D325)"),"20181121_325.jpg")</f>
        <v>20181121_325.jpg</v>
      </c>
    </row>
    <row r="326">
      <c r="A326" s="1">
        <v>326.0</v>
      </c>
      <c r="B326" s="2" t="s">
        <v>0</v>
      </c>
      <c r="C326" s="3">
        <v>43426.0</v>
      </c>
      <c r="D326" s="4" t="s">
        <v>1</v>
      </c>
      <c r="E326" s="2" t="str">
        <f>IFERROR(__xludf.DUMMYFUNCTION("CONCATENATE(B326,REGEXREPLACE(TO_TEXT( C326),""\."",""""),D326)"),"https://bhuvan-app3.nrsc.gov.in/isroeodatadownloadutility/nices_thumb/pblh/PBLH20181122.jpg")</f>
        <v>https://bhuvan-app3.nrsc.gov.in/isroeodatadownloadutility/nices_thumb/pblh/PBLH20181122.jpg</v>
      </c>
      <c r="F326" s="5" t="str">
        <f>IFERROR(__xludf.DUMMYFUNCTION("CONCATENATE(REGEXREPLACE(TO_TEXT( C326),""\."",""""),""_"",TO_TEXT(A326),D326)"),"20181122_326.jpg")</f>
        <v>20181122_326.jpg</v>
      </c>
    </row>
    <row r="327">
      <c r="A327" s="1">
        <v>327.0</v>
      </c>
      <c r="B327" s="2" t="s">
        <v>0</v>
      </c>
      <c r="C327" s="3">
        <v>43427.0</v>
      </c>
      <c r="D327" s="4" t="s">
        <v>1</v>
      </c>
      <c r="E327" s="2" t="str">
        <f>IFERROR(__xludf.DUMMYFUNCTION("CONCATENATE(B327,REGEXREPLACE(TO_TEXT( C327),""\."",""""),D327)"),"https://bhuvan-app3.nrsc.gov.in/isroeodatadownloadutility/nices_thumb/pblh/PBLH20181123.jpg")</f>
        <v>https://bhuvan-app3.nrsc.gov.in/isroeodatadownloadutility/nices_thumb/pblh/PBLH20181123.jpg</v>
      </c>
      <c r="F327" s="5" t="str">
        <f>IFERROR(__xludf.DUMMYFUNCTION("CONCATENATE(REGEXREPLACE(TO_TEXT( C327),""\."",""""),""_"",TO_TEXT(A327),D327)"),"20181123_327.jpg")</f>
        <v>20181123_327.jpg</v>
      </c>
    </row>
    <row r="328">
      <c r="A328" s="1">
        <v>328.0</v>
      </c>
      <c r="B328" s="2" t="s">
        <v>0</v>
      </c>
      <c r="C328" s="3">
        <v>43428.0</v>
      </c>
      <c r="D328" s="4" t="s">
        <v>1</v>
      </c>
      <c r="E328" s="2" t="str">
        <f>IFERROR(__xludf.DUMMYFUNCTION("CONCATENATE(B328,REGEXREPLACE(TO_TEXT( C328),""\."",""""),D328)"),"https://bhuvan-app3.nrsc.gov.in/isroeodatadownloadutility/nices_thumb/pblh/PBLH20181124.jpg")</f>
        <v>https://bhuvan-app3.nrsc.gov.in/isroeodatadownloadutility/nices_thumb/pblh/PBLH20181124.jpg</v>
      </c>
      <c r="F328" s="5" t="str">
        <f>IFERROR(__xludf.DUMMYFUNCTION("CONCATENATE(REGEXREPLACE(TO_TEXT( C328),""\."",""""),""_"",TO_TEXT(A328),D328)"),"20181124_328.jpg")</f>
        <v>20181124_328.jpg</v>
      </c>
    </row>
    <row r="329">
      <c r="A329" s="1">
        <v>329.0</v>
      </c>
      <c r="B329" s="2" t="s">
        <v>0</v>
      </c>
      <c r="C329" s="3">
        <v>43429.0</v>
      </c>
      <c r="D329" s="4" t="s">
        <v>1</v>
      </c>
      <c r="E329" s="2" t="str">
        <f>IFERROR(__xludf.DUMMYFUNCTION("CONCATENATE(B329,REGEXREPLACE(TO_TEXT( C329),""\."",""""),D329)"),"https://bhuvan-app3.nrsc.gov.in/isroeodatadownloadutility/nices_thumb/pblh/PBLH20181125.jpg")</f>
        <v>https://bhuvan-app3.nrsc.gov.in/isroeodatadownloadutility/nices_thumb/pblh/PBLH20181125.jpg</v>
      </c>
      <c r="F329" s="5" t="str">
        <f>IFERROR(__xludf.DUMMYFUNCTION("CONCATENATE(REGEXREPLACE(TO_TEXT( C329),""\."",""""),""_"",TO_TEXT(A329),D329)"),"20181125_329.jpg")</f>
        <v>20181125_329.jpg</v>
      </c>
    </row>
    <row r="330">
      <c r="A330" s="1">
        <v>330.0</v>
      </c>
      <c r="B330" s="2" t="s">
        <v>0</v>
      </c>
      <c r="C330" s="3">
        <v>43430.0</v>
      </c>
      <c r="D330" s="4" t="s">
        <v>1</v>
      </c>
      <c r="E330" s="2" t="str">
        <f>IFERROR(__xludf.DUMMYFUNCTION("CONCATENATE(B330,REGEXREPLACE(TO_TEXT( C330),""\."",""""),D330)"),"https://bhuvan-app3.nrsc.gov.in/isroeodatadownloadutility/nices_thumb/pblh/PBLH20181126.jpg")</f>
        <v>https://bhuvan-app3.nrsc.gov.in/isroeodatadownloadutility/nices_thumb/pblh/PBLH20181126.jpg</v>
      </c>
      <c r="F330" s="5" t="str">
        <f>IFERROR(__xludf.DUMMYFUNCTION("CONCATENATE(REGEXREPLACE(TO_TEXT( C330),""\."",""""),""_"",TO_TEXT(A330),D330)"),"20181126_330.jpg")</f>
        <v>20181126_330.jpg</v>
      </c>
    </row>
    <row r="331">
      <c r="A331" s="1">
        <v>331.0</v>
      </c>
      <c r="B331" s="2" t="s">
        <v>0</v>
      </c>
      <c r="C331" s="3">
        <v>43431.0</v>
      </c>
      <c r="D331" s="4" t="s">
        <v>1</v>
      </c>
      <c r="E331" s="2" t="str">
        <f>IFERROR(__xludf.DUMMYFUNCTION("CONCATENATE(B331,REGEXREPLACE(TO_TEXT( C331),""\."",""""),D331)"),"https://bhuvan-app3.nrsc.gov.in/isroeodatadownloadutility/nices_thumb/pblh/PBLH20181127.jpg")</f>
        <v>https://bhuvan-app3.nrsc.gov.in/isroeodatadownloadutility/nices_thumb/pblh/PBLH20181127.jpg</v>
      </c>
      <c r="F331" s="5" t="str">
        <f>IFERROR(__xludf.DUMMYFUNCTION("CONCATENATE(REGEXREPLACE(TO_TEXT( C331),""\."",""""),""_"",TO_TEXT(A331),D331)"),"20181127_331.jpg")</f>
        <v>20181127_331.jpg</v>
      </c>
    </row>
    <row r="332">
      <c r="A332" s="1">
        <v>332.0</v>
      </c>
      <c r="B332" s="2" t="s">
        <v>0</v>
      </c>
      <c r="C332" s="3">
        <v>43432.0</v>
      </c>
      <c r="D332" s="4" t="s">
        <v>1</v>
      </c>
      <c r="E332" s="2" t="str">
        <f>IFERROR(__xludf.DUMMYFUNCTION("CONCATENATE(B332,REGEXREPLACE(TO_TEXT( C332),""\."",""""),D332)"),"https://bhuvan-app3.nrsc.gov.in/isroeodatadownloadutility/nices_thumb/pblh/PBLH20181128.jpg")</f>
        <v>https://bhuvan-app3.nrsc.gov.in/isroeodatadownloadutility/nices_thumb/pblh/PBLH20181128.jpg</v>
      </c>
      <c r="F332" s="5" t="str">
        <f>IFERROR(__xludf.DUMMYFUNCTION("CONCATENATE(REGEXREPLACE(TO_TEXT( C332),""\."",""""),""_"",TO_TEXT(A332),D332)"),"20181128_332.jpg")</f>
        <v>20181128_332.jpg</v>
      </c>
    </row>
    <row r="333">
      <c r="A333" s="1">
        <v>333.0</v>
      </c>
      <c r="B333" s="2" t="s">
        <v>0</v>
      </c>
      <c r="C333" s="3">
        <v>43433.0</v>
      </c>
      <c r="D333" s="4" t="s">
        <v>1</v>
      </c>
      <c r="E333" s="2" t="str">
        <f>IFERROR(__xludf.DUMMYFUNCTION("CONCATENATE(B333,REGEXREPLACE(TO_TEXT( C333),""\."",""""),D333)"),"https://bhuvan-app3.nrsc.gov.in/isroeodatadownloadutility/nices_thumb/pblh/PBLH20181129.jpg")</f>
        <v>https://bhuvan-app3.nrsc.gov.in/isroeodatadownloadutility/nices_thumb/pblh/PBLH20181129.jpg</v>
      </c>
      <c r="F333" s="5" t="str">
        <f>IFERROR(__xludf.DUMMYFUNCTION("CONCATENATE(REGEXREPLACE(TO_TEXT( C333),""\."",""""),""_"",TO_TEXT(A333),D333)"),"20181129_333.jpg")</f>
        <v>20181129_333.jpg</v>
      </c>
    </row>
    <row r="334">
      <c r="A334" s="1">
        <v>334.0</v>
      </c>
      <c r="B334" s="2" t="s">
        <v>0</v>
      </c>
      <c r="C334" s="3">
        <v>43434.0</v>
      </c>
      <c r="D334" s="4" t="s">
        <v>1</v>
      </c>
      <c r="E334" s="2" t="str">
        <f>IFERROR(__xludf.DUMMYFUNCTION("CONCATENATE(B334,REGEXREPLACE(TO_TEXT( C334),""\."",""""),D334)"),"https://bhuvan-app3.nrsc.gov.in/isroeodatadownloadutility/nices_thumb/pblh/PBLH20181130.jpg")</f>
        <v>https://bhuvan-app3.nrsc.gov.in/isroeodatadownloadutility/nices_thumb/pblh/PBLH20181130.jpg</v>
      </c>
      <c r="F334" s="5" t="str">
        <f>IFERROR(__xludf.DUMMYFUNCTION("CONCATENATE(REGEXREPLACE(TO_TEXT( C334),""\."",""""),""_"",TO_TEXT(A334),D334)"),"20181130_334.jpg")</f>
        <v>20181130_334.jpg</v>
      </c>
    </row>
    <row r="335">
      <c r="A335" s="1">
        <v>335.0</v>
      </c>
      <c r="B335" s="2" t="s">
        <v>0</v>
      </c>
      <c r="C335" s="3">
        <v>43435.0</v>
      </c>
      <c r="D335" s="4" t="s">
        <v>1</v>
      </c>
      <c r="E335" s="2" t="str">
        <f>IFERROR(__xludf.DUMMYFUNCTION("CONCATENATE(B335,REGEXREPLACE(TO_TEXT( C335),""\."",""""),D335)"),"https://bhuvan-app3.nrsc.gov.in/isroeodatadownloadutility/nices_thumb/pblh/PBLH20181201.jpg")</f>
        <v>https://bhuvan-app3.nrsc.gov.in/isroeodatadownloadutility/nices_thumb/pblh/PBLH20181201.jpg</v>
      </c>
      <c r="F335" s="5" t="str">
        <f>IFERROR(__xludf.DUMMYFUNCTION("CONCATENATE(REGEXREPLACE(TO_TEXT( C335),""\."",""""),""_"",TO_TEXT(A335),D335)"),"20181201_335.jpg")</f>
        <v>20181201_335.jpg</v>
      </c>
    </row>
    <row r="336">
      <c r="A336" s="1">
        <v>336.0</v>
      </c>
      <c r="B336" s="2" t="s">
        <v>0</v>
      </c>
      <c r="C336" s="3">
        <v>43436.0</v>
      </c>
      <c r="D336" s="4" t="s">
        <v>1</v>
      </c>
      <c r="E336" s="2" t="str">
        <f>IFERROR(__xludf.DUMMYFUNCTION("CONCATENATE(B336,REGEXREPLACE(TO_TEXT( C336),""\."",""""),D336)"),"https://bhuvan-app3.nrsc.gov.in/isroeodatadownloadutility/nices_thumb/pblh/PBLH20181202.jpg")</f>
        <v>https://bhuvan-app3.nrsc.gov.in/isroeodatadownloadutility/nices_thumb/pblh/PBLH20181202.jpg</v>
      </c>
      <c r="F336" s="5" t="str">
        <f>IFERROR(__xludf.DUMMYFUNCTION("CONCATENATE(REGEXREPLACE(TO_TEXT( C336),""\."",""""),""_"",TO_TEXT(A336),D336)"),"20181202_336.jpg")</f>
        <v>20181202_336.jpg</v>
      </c>
    </row>
    <row r="337">
      <c r="A337" s="1">
        <v>337.0</v>
      </c>
      <c r="B337" s="2" t="s">
        <v>0</v>
      </c>
      <c r="C337" s="3">
        <v>43437.0</v>
      </c>
      <c r="D337" s="4" t="s">
        <v>1</v>
      </c>
      <c r="E337" s="2" t="str">
        <f>IFERROR(__xludf.DUMMYFUNCTION("CONCATENATE(B337,REGEXREPLACE(TO_TEXT( C337),""\."",""""),D337)"),"https://bhuvan-app3.nrsc.gov.in/isroeodatadownloadutility/nices_thumb/pblh/PBLH20181203.jpg")</f>
        <v>https://bhuvan-app3.nrsc.gov.in/isroeodatadownloadutility/nices_thumb/pblh/PBLH20181203.jpg</v>
      </c>
      <c r="F337" s="5" t="str">
        <f>IFERROR(__xludf.DUMMYFUNCTION("CONCATENATE(REGEXREPLACE(TO_TEXT( C337),""\."",""""),""_"",TO_TEXT(A337),D337)"),"20181203_337.jpg")</f>
        <v>20181203_337.jpg</v>
      </c>
    </row>
    <row r="338">
      <c r="A338" s="1">
        <v>338.0</v>
      </c>
      <c r="B338" s="2" t="s">
        <v>0</v>
      </c>
      <c r="C338" s="3">
        <v>43438.0</v>
      </c>
      <c r="D338" s="4" t="s">
        <v>1</v>
      </c>
      <c r="E338" s="2" t="str">
        <f>IFERROR(__xludf.DUMMYFUNCTION("CONCATENATE(B338,REGEXREPLACE(TO_TEXT( C338),""\."",""""),D338)"),"https://bhuvan-app3.nrsc.gov.in/isroeodatadownloadutility/nices_thumb/pblh/PBLH20181204.jpg")</f>
        <v>https://bhuvan-app3.nrsc.gov.in/isroeodatadownloadutility/nices_thumb/pblh/PBLH20181204.jpg</v>
      </c>
      <c r="F338" s="5" t="str">
        <f>IFERROR(__xludf.DUMMYFUNCTION("CONCATENATE(REGEXREPLACE(TO_TEXT( C338),""\."",""""),""_"",TO_TEXT(A338),D338)"),"20181204_338.jpg")</f>
        <v>20181204_338.jpg</v>
      </c>
    </row>
    <row r="339">
      <c r="A339" s="1">
        <v>339.0</v>
      </c>
      <c r="B339" s="2" t="s">
        <v>0</v>
      </c>
      <c r="C339" s="3">
        <v>43439.0</v>
      </c>
      <c r="D339" s="4" t="s">
        <v>1</v>
      </c>
      <c r="E339" s="2" t="str">
        <f>IFERROR(__xludf.DUMMYFUNCTION("CONCATENATE(B339,REGEXREPLACE(TO_TEXT( C339),""\."",""""),D339)"),"https://bhuvan-app3.nrsc.gov.in/isroeodatadownloadutility/nices_thumb/pblh/PBLH20181205.jpg")</f>
        <v>https://bhuvan-app3.nrsc.gov.in/isroeodatadownloadutility/nices_thumb/pblh/PBLH20181205.jpg</v>
      </c>
      <c r="F339" s="5" t="str">
        <f>IFERROR(__xludf.DUMMYFUNCTION("CONCATENATE(REGEXREPLACE(TO_TEXT( C339),""\."",""""),""_"",TO_TEXT(A339),D339)"),"20181205_339.jpg")</f>
        <v>20181205_339.jpg</v>
      </c>
    </row>
    <row r="340">
      <c r="A340" s="1">
        <v>340.0</v>
      </c>
      <c r="B340" s="2" t="s">
        <v>0</v>
      </c>
      <c r="C340" s="3">
        <v>43440.0</v>
      </c>
      <c r="D340" s="4" t="s">
        <v>1</v>
      </c>
      <c r="E340" s="2" t="str">
        <f>IFERROR(__xludf.DUMMYFUNCTION("CONCATENATE(B340,REGEXREPLACE(TO_TEXT( C340),""\."",""""),D340)"),"https://bhuvan-app3.nrsc.gov.in/isroeodatadownloadutility/nices_thumb/pblh/PBLH20181206.jpg")</f>
        <v>https://bhuvan-app3.nrsc.gov.in/isroeodatadownloadutility/nices_thumb/pblh/PBLH20181206.jpg</v>
      </c>
      <c r="F340" s="5" t="str">
        <f>IFERROR(__xludf.DUMMYFUNCTION("CONCATENATE(REGEXREPLACE(TO_TEXT( C340),""\."",""""),""_"",TO_TEXT(A340),D340)"),"20181206_340.jpg")</f>
        <v>20181206_340.jpg</v>
      </c>
    </row>
    <row r="341">
      <c r="A341" s="1">
        <v>341.0</v>
      </c>
      <c r="B341" s="2" t="s">
        <v>0</v>
      </c>
      <c r="C341" s="3">
        <v>43441.0</v>
      </c>
      <c r="D341" s="4" t="s">
        <v>1</v>
      </c>
      <c r="E341" s="2" t="str">
        <f>IFERROR(__xludf.DUMMYFUNCTION("CONCATENATE(B341,REGEXREPLACE(TO_TEXT( C341),""\."",""""),D341)"),"https://bhuvan-app3.nrsc.gov.in/isroeodatadownloadutility/nices_thumb/pblh/PBLH20181207.jpg")</f>
        <v>https://bhuvan-app3.nrsc.gov.in/isroeodatadownloadutility/nices_thumb/pblh/PBLH20181207.jpg</v>
      </c>
      <c r="F341" s="5" t="str">
        <f>IFERROR(__xludf.DUMMYFUNCTION("CONCATENATE(REGEXREPLACE(TO_TEXT( C341),""\."",""""),""_"",TO_TEXT(A341),D341)"),"20181207_341.jpg")</f>
        <v>20181207_341.jpg</v>
      </c>
    </row>
    <row r="342">
      <c r="A342" s="1">
        <v>342.0</v>
      </c>
      <c r="B342" s="2" t="s">
        <v>0</v>
      </c>
      <c r="C342" s="3">
        <v>43442.0</v>
      </c>
      <c r="D342" s="4" t="s">
        <v>1</v>
      </c>
      <c r="E342" s="2" t="str">
        <f>IFERROR(__xludf.DUMMYFUNCTION("CONCATENATE(B342,REGEXREPLACE(TO_TEXT( C342),""\."",""""),D342)"),"https://bhuvan-app3.nrsc.gov.in/isroeodatadownloadutility/nices_thumb/pblh/PBLH20181208.jpg")</f>
        <v>https://bhuvan-app3.nrsc.gov.in/isroeodatadownloadutility/nices_thumb/pblh/PBLH20181208.jpg</v>
      </c>
      <c r="F342" s="5" t="str">
        <f>IFERROR(__xludf.DUMMYFUNCTION("CONCATENATE(REGEXREPLACE(TO_TEXT( C342),""\."",""""),""_"",TO_TEXT(A342),D342)"),"20181208_342.jpg")</f>
        <v>20181208_342.jpg</v>
      </c>
    </row>
    <row r="343">
      <c r="A343" s="1">
        <v>343.0</v>
      </c>
      <c r="B343" s="2" t="s">
        <v>0</v>
      </c>
      <c r="C343" s="3">
        <v>43443.0</v>
      </c>
      <c r="D343" s="4" t="s">
        <v>1</v>
      </c>
      <c r="E343" s="2" t="str">
        <f>IFERROR(__xludf.DUMMYFUNCTION("CONCATENATE(B343,REGEXREPLACE(TO_TEXT( C343),""\."",""""),D343)"),"https://bhuvan-app3.nrsc.gov.in/isroeodatadownloadutility/nices_thumb/pblh/PBLH20181209.jpg")</f>
        <v>https://bhuvan-app3.nrsc.gov.in/isroeodatadownloadutility/nices_thumb/pblh/PBLH20181209.jpg</v>
      </c>
      <c r="F343" s="5" t="str">
        <f>IFERROR(__xludf.DUMMYFUNCTION("CONCATENATE(REGEXREPLACE(TO_TEXT( C343),""\."",""""),""_"",TO_TEXT(A343),D343)"),"20181209_343.jpg")</f>
        <v>20181209_343.jpg</v>
      </c>
    </row>
    <row r="344">
      <c r="A344" s="1">
        <v>344.0</v>
      </c>
      <c r="B344" s="2" t="s">
        <v>0</v>
      </c>
      <c r="C344" s="3">
        <v>43444.0</v>
      </c>
      <c r="D344" s="4" t="s">
        <v>1</v>
      </c>
      <c r="E344" s="2" t="str">
        <f>IFERROR(__xludf.DUMMYFUNCTION("CONCATENATE(B344,REGEXREPLACE(TO_TEXT( C344),""\."",""""),D344)"),"https://bhuvan-app3.nrsc.gov.in/isroeodatadownloadutility/nices_thumb/pblh/PBLH20181210.jpg")</f>
        <v>https://bhuvan-app3.nrsc.gov.in/isroeodatadownloadutility/nices_thumb/pblh/PBLH20181210.jpg</v>
      </c>
      <c r="F344" s="5" t="str">
        <f>IFERROR(__xludf.DUMMYFUNCTION("CONCATENATE(REGEXREPLACE(TO_TEXT( C344),""\."",""""),""_"",TO_TEXT(A344),D344)"),"20181210_344.jpg")</f>
        <v>20181210_344.jpg</v>
      </c>
    </row>
    <row r="345">
      <c r="A345" s="1">
        <v>345.0</v>
      </c>
      <c r="B345" s="2" t="s">
        <v>0</v>
      </c>
      <c r="C345" s="3">
        <v>43445.0</v>
      </c>
      <c r="D345" s="4" t="s">
        <v>1</v>
      </c>
      <c r="E345" s="2" t="str">
        <f>IFERROR(__xludf.DUMMYFUNCTION("CONCATENATE(B345,REGEXREPLACE(TO_TEXT( C345),""\."",""""),D345)"),"https://bhuvan-app3.nrsc.gov.in/isroeodatadownloadutility/nices_thumb/pblh/PBLH20181211.jpg")</f>
        <v>https://bhuvan-app3.nrsc.gov.in/isroeodatadownloadutility/nices_thumb/pblh/PBLH20181211.jpg</v>
      </c>
      <c r="F345" s="5" t="str">
        <f>IFERROR(__xludf.DUMMYFUNCTION("CONCATENATE(REGEXREPLACE(TO_TEXT( C345),""\."",""""),""_"",TO_TEXT(A345),D345)"),"20181211_345.jpg")</f>
        <v>20181211_345.jpg</v>
      </c>
    </row>
    <row r="346">
      <c r="A346" s="1">
        <v>346.0</v>
      </c>
      <c r="B346" s="2" t="s">
        <v>0</v>
      </c>
      <c r="C346" s="3">
        <v>43446.0</v>
      </c>
      <c r="D346" s="4" t="s">
        <v>1</v>
      </c>
      <c r="E346" s="2" t="str">
        <f>IFERROR(__xludf.DUMMYFUNCTION("CONCATENATE(B346,REGEXREPLACE(TO_TEXT( C346),""\."",""""),D346)"),"https://bhuvan-app3.nrsc.gov.in/isroeodatadownloadutility/nices_thumb/pblh/PBLH20181212.jpg")</f>
        <v>https://bhuvan-app3.nrsc.gov.in/isroeodatadownloadutility/nices_thumb/pblh/PBLH20181212.jpg</v>
      </c>
      <c r="F346" s="5" t="str">
        <f>IFERROR(__xludf.DUMMYFUNCTION("CONCATENATE(REGEXREPLACE(TO_TEXT( C346),""\."",""""),""_"",TO_TEXT(A346),D346)"),"20181212_346.jpg")</f>
        <v>20181212_346.jpg</v>
      </c>
    </row>
    <row r="347">
      <c r="A347" s="1">
        <v>347.0</v>
      </c>
      <c r="B347" s="2" t="s">
        <v>0</v>
      </c>
      <c r="C347" s="3">
        <v>43447.0</v>
      </c>
      <c r="D347" s="4" t="s">
        <v>1</v>
      </c>
      <c r="E347" s="2" t="str">
        <f>IFERROR(__xludf.DUMMYFUNCTION("CONCATENATE(B347,REGEXREPLACE(TO_TEXT( C347),""\."",""""),D347)"),"https://bhuvan-app3.nrsc.gov.in/isroeodatadownloadutility/nices_thumb/pblh/PBLH20181213.jpg")</f>
        <v>https://bhuvan-app3.nrsc.gov.in/isroeodatadownloadutility/nices_thumb/pblh/PBLH20181213.jpg</v>
      </c>
      <c r="F347" s="5" t="str">
        <f>IFERROR(__xludf.DUMMYFUNCTION("CONCATENATE(REGEXREPLACE(TO_TEXT( C347),""\."",""""),""_"",TO_TEXT(A347),D347)"),"20181213_347.jpg")</f>
        <v>20181213_347.jpg</v>
      </c>
    </row>
    <row r="348">
      <c r="A348" s="1">
        <v>348.0</v>
      </c>
      <c r="B348" s="2" t="s">
        <v>0</v>
      </c>
      <c r="C348" s="3">
        <v>43448.0</v>
      </c>
      <c r="D348" s="4" t="s">
        <v>1</v>
      </c>
      <c r="E348" s="2" t="str">
        <f>IFERROR(__xludf.DUMMYFUNCTION("CONCATENATE(B348,REGEXREPLACE(TO_TEXT( C348),""\."",""""),D348)"),"https://bhuvan-app3.nrsc.gov.in/isroeodatadownloadutility/nices_thumb/pblh/PBLH20181214.jpg")</f>
        <v>https://bhuvan-app3.nrsc.gov.in/isroeodatadownloadutility/nices_thumb/pblh/PBLH20181214.jpg</v>
      </c>
      <c r="F348" s="5" t="str">
        <f>IFERROR(__xludf.DUMMYFUNCTION("CONCATENATE(REGEXREPLACE(TO_TEXT( C348),""\."",""""),""_"",TO_TEXT(A348),D348)"),"20181214_348.jpg")</f>
        <v>20181214_348.jpg</v>
      </c>
    </row>
    <row r="349">
      <c r="A349" s="1">
        <v>349.0</v>
      </c>
      <c r="B349" s="2" t="s">
        <v>0</v>
      </c>
      <c r="C349" s="3">
        <v>43449.0</v>
      </c>
      <c r="D349" s="4" t="s">
        <v>1</v>
      </c>
      <c r="E349" s="2" t="str">
        <f>IFERROR(__xludf.DUMMYFUNCTION("CONCATENATE(B349,REGEXREPLACE(TO_TEXT( C349),""\."",""""),D349)"),"https://bhuvan-app3.nrsc.gov.in/isroeodatadownloadutility/nices_thumb/pblh/PBLH20181215.jpg")</f>
        <v>https://bhuvan-app3.nrsc.gov.in/isroeodatadownloadutility/nices_thumb/pblh/PBLH20181215.jpg</v>
      </c>
      <c r="F349" s="5" t="str">
        <f>IFERROR(__xludf.DUMMYFUNCTION("CONCATENATE(REGEXREPLACE(TO_TEXT( C349),""\."",""""),""_"",TO_TEXT(A349),D349)"),"20181215_349.jpg")</f>
        <v>20181215_349.jpg</v>
      </c>
    </row>
    <row r="350">
      <c r="A350" s="1">
        <v>350.0</v>
      </c>
      <c r="B350" s="2" t="s">
        <v>0</v>
      </c>
      <c r="C350" s="3">
        <v>43450.0</v>
      </c>
      <c r="D350" s="4" t="s">
        <v>1</v>
      </c>
      <c r="E350" s="2" t="str">
        <f>IFERROR(__xludf.DUMMYFUNCTION("CONCATENATE(B350,REGEXREPLACE(TO_TEXT( C350),""\."",""""),D350)"),"https://bhuvan-app3.nrsc.gov.in/isroeodatadownloadutility/nices_thumb/pblh/PBLH20181216.jpg")</f>
        <v>https://bhuvan-app3.nrsc.gov.in/isroeodatadownloadutility/nices_thumb/pblh/PBLH20181216.jpg</v>
      </c>
      <c r="F350" s="5" t="str">
        <f>IFERROR(__xludf.DUMMYFUNCTION("CONCATENATE(REGEXREPLACE(TO_TEXT( C350),""\."",""""),""_"",TO_TEXT(A350),D350)"),"20181216_350.jpg")</f>
        <v>20181216_350.jpg</v>
      </c>
    </row>
    <row r="351">
      <c r="A351" s="1">
        <v>351.0</v>
      </c>
      <c r="B351" s="2" t="s">
        <v>0</v>
      </c>
      <c r="C351" s="3">
        <v>43451.0</v>
      </c>
      <c r="D351" s="4" t="s">
        <v>1</v>
      </c>
      <c r="E351" s="2" t="str">
        <f>IFERROR(__xludf.DUMMYFUNCTION("CONCATENATE(B351,REGEXREPLACE(TO_TEXT( C351),""\."",""""),D351)"),"https://bhuvan-app3.nrsc.gov.in/isroeodatadownloadutility/nices_thumb/pblh/PBLH20181217.jpg")</f>
        <v>https://bhuvan-app3.nrsc.gov.in/isroeodatadownloadutility/nices_thumb/pblh/PBLH20181217.jpg</v>
      </c>
      <c r="F351" s="5" t="str">
        <f>IFERROR(__xludf.DUMMYFUNCTION("CONCATENATE(REGEXREPLACE(TO_TEXT( C351),""\."",""""),""_"",TO_TEXT(A351),D351)"),"20181217_351.jpg")</f>
        <v>20181217_351.jpg</v>
      </c>
    </row>
    <row r="352">
      <c r="A352" s="1">
        <v>352.0</v>
      </c>
      <c r="B352" s="2" t="s">
        <v>0</v>
      </c>
      <c r="C352" s="3">
        <v>43452.0</v>
      </c>
      <c r="D352" s="4" t="s">
        <v>1</v>
      </c>
      <c r="E352" s="2" t="str">
        <f>IFERROR(__xludf.DUMMYFUNCTION("CONCATENATE(B352,REGEXREPLACE(TO_TEXT( C352),""\."",""""),D352)"),"https://bhuvan-app3.nrsc.gov.in/isroeodatadownloadutility/nices_thumb/pblh/PBLH20181218.jpg")</f>
        <v>https://bhuvan-app3.nrsc.gov.in/isroeodatadownloadutility/nices_thumb/pblh/PBLH20181218.jpg</v>
      </c>
      <c r="F352" s="5" t="str">
        <f>IFERROR(__xludf.DUMMYFUNCTION("CONCATENATE(REGEXREPLACE(TO_TEXT( C352),""\."",""""),""_"",TO_TEXT(A352),D352)"),"20181218_352.jpg")</f>
        <v>20181218_352.jpg</v>
      </c>
    </row>
    <row r="353">
      <c r="A353" s="1">
        <v>353.0</v>
      </c>
      <c r="B353" s="2" t="s">
        <v>0</v>
      </c>
      <c r="C353" s="3">
        <v>43453.0</v>
      </c>
      <c r="D353" s="4" t="s">
        <v>1</v>
      </c>
      <c r="E353" s="2" t="str">
        <f>IFERROR(__xludf.DUMMYFUNCTION("CONCATENATE(B353,REGEXREPLACE(TO_TEXT( C353),""\."",""""),D353)"),"https://bhuvan-app3.nrsc.gov.in/isroeodatadownloadutility/nices_thumb/pblh/PBLH20181219.jpg")</f>
        <v>https://bhuvan-app3.nrsc.gov.in/isroeodatadownloadutility/nices_thumb/pblh/PBLH20181219.jpg</v>
      </c>
      <c r="F353" s="5" t="str">
        <f>IFERROR(__xludf.DUMMYFUNCTION("CONCATENATE(REGEXREPLACE(TO_TEXT( C353),""\."",""""),""_"",TO_TEXT(A353),D353)"),"20181219_353.jpg")</f>
        <v>20181219_353.jpg</v>
      </c>
    </row>
    <row r="354">
      <c r="A354" s="1">
        <v>354.0</v>
      </c>
      <c r="B354" s="2" t="s">
        <v>0</v>
      </c>
      <c r="C354" s="3">
        <v>43454.0</v>
      </c>
      <c r="D354" s="4" t="s">
        <v>1</v>
      </c>
      <c r="E354" s="2" t="str">
        <f>IFERROR(__xludf.DUMMYFUNCTION("CONCATENATE(B354,REGEXREPLACE(TO_TEXT( C354),""\."",""""),D354)"),"https://bhuvan-app3.nrsc.gov.in/isroeodatadownloadutility/nices_thumb/pblh/PBLH20181220.jpg")</f>
        <v>https://bhuvan-app3.nrsc.gov.in/isroeodatadownloadutility/nices_thumb/pblh/PBLH20181220.jpg</v>
      </c>
      <c r="F354" s="5" t="str">
        <f>IFERROR(__xludf.DUMMYFUNCTION("CONCATENATE(REGEXREPLACE(TO_TEXT( C354),""\."",""""),""_"",TO_TEXT(A354),D354)"),"20181220_354.jpg")</f>
        <v>20181220_354.jpg</v>
      </c>
    </row>
    <row r="355">
      <c r="A355" s="1">
        <v>355.0</v>
      </c>
      <c r="B355" s="2" t="s">
        <v>0</v>
      </c>
      <c r="C355" s="3">
        <v>43455.0</v>
      </c>
      <c r="D355" s="4" t="s">
        <v>1</v>
      </c>
      <c r="E355" s="2" t="str">
        <f>IFERROR(__xludf.DUMMYFUNCTION("CONCATENATE(B355,REGEXREPLACE(TO_TEXT( C355),""\."",""""),D355)"),"https://bhuvan-app3.nrsc.gov.in/isroeodatadownloadutility/nices_thumb/pblh/PBLH20181221.jpg")</f>
        <v>https://bhuvan-app3.nrsc.gov.in/isroeodatadownloadutility/nices_thumb/pblh/PBLH20181221.jpg</v>
      </c>
      <c r="F355" s="5" t="str">
        <f>IFERROR(__xludf.DUMMYFUNCTION("CONCATENATE(REGEXREPLACE(TO_TEXT( C355),""\."",""""),""_"",TO_TEXT(A355),D355)"),"20181221_355.jpg")</f>
        <v>20181221_355.jpg</v>
      </c>
    </row>
    <row r="356">
      <c r="A356" s="1">
        <v>356.0</v>
      </c>
      <c r="B356" s="2" t="s">
        <v>0</v>
      </c>
      <c r="C356" s="3">
        <v>43456.0</v>
      </c>
      <c r="D356" s="4" t="s">
        <v>1</v>
      </c>
      <c r="E356" s="2" t="str">
        <f>IFERROR(__xludf.DUMMYFUNCTION("CONCATENATE(B356,REGEXREPLACE(TO_TEXT( C356),""\."",""""),D356)"),"https://bhuvan-app3.nrsc.gov.in/isroeodatadownloadutility/nices_thumb/pblh/PBLH20181222.jpg")</f>
        <v>https://bhuvan-app3.nrsc.gov.in/isroeodatadownloadutility/nices_thumb/pblh/PBLH20181222.jpg</v>
      </c>
      <c r="F356" s="5" t="str">
        <f>IFERROR(__xludf.DUMMYFUNCTION("CONCATENATE(REGEXREPLACE(TO_TEXT( C356),""\."",""""),""_"",TO_TEXT(A356),D356)"),"20181222_356.jpg")</f>
        <v>20181222_356.jpg</v>
      </c>
    </row>
    <row r="357">
      <c r="A357" s="1">
        <v>357.0</v>
      </c>
      <c r="B357" s="2" t="s">
        <v>0</v>
      </c>
      <c r="C357" s="3">
        <v>43457.0</v>
      </c>
      <c r="D357" s="4" t="s">
        <v>1</v>
      </c>
      <c r="E357" s="2" t="str">
        <f>IFERROR(__xludf.DUMMYFUNCTION("CONCATENATE(B357,REGEXREPLACE(TO_TEXT( C357),""\."",""""),D357)"),"https://bhuvan-app3.nrsc.gov.in/isroeodatadownloadutility/nices_thumb/pblh/PBLH20181223.jpg")</f>
        <v>https://bhuvan-app3.nrsc.gov.in/isroeodatadownloadutility/nices_thumb/pblh/PBLH20181223.jpg</v>
      </c>
      <c r="F357" s="5" t="str">
        <f>IFERROR(__xludf.DUMMYFUNCTION("CONCATENATE(REGEXREPLACE(TO_TEXT( C357),""\."",""""),""_"",TO_TEXT(A357),D357)"),"20181223_357.jpg")</f>
        <v>20181223_357.jpg</v>
      </c>
    </row>
    <row r="358">
      <c r="A358" s="1">
        <v>358.0</v>
      </c>
      <c r="B358" s="2" t="s">
        <v>0</v>
      </c>
      <c r="C358" s="3">
        <v>43458.0</v>
      </c>
      <c r="D358" s="4" t="s">
        <v>1</v>
      </c>
      <c r="E358" s="2" t="str">
        <f>IFERROR(__xludf.DUMMYFUNCTION("CONCATENATE(B358,REGEXREPLACE(TO_TEXT( C358),""\."",""""),D358)"),"https://bhuvan-app3.nrsc.gov.in/isroeodatadownloadutility/nices_thumb/pblh/PBLH20181224.jpg")</f>
        <v>https://bhuvan-app3.nrsc.gov.in/isroeodatadownloadutility/nices_thumb/pblh/PBLH20181224.jpg</v>
      </c>
      <c r="F358" s="5" t="str">
        <f>IFERROR(__xludf.DUMMYFUNCTION("CONCATENATE(REGEXREPLACE(TO_TEXT( C358),""\."",""""),""_"",TO_TEXT(A358),D358)"),"20181224_358.jpg")</f>
        <v>20181224_358.jpg</v>
      </c>
    </row>
    <row r="359">
      <c r="A359" s="1">
        <v>359.0</v>
      </c>
      <c r="B359" s="2" t="s">
        <v>0</v>
      </c>
      <c r="C359" s="3">
        <v>43459.0</v>
      </c>
      <c r="D359" s="4" t="s">
        <v>1</v>
      </c>
      <c r="E359" s="2" t="str">
        <f>IFERROR(__xludf.DUMMYFUNCTION("CONCATENATE(B359,REGEXREPLACE(TO_TEXT( C359),""\."",""""),D359)"),"https://bhuvan-app3.nrsc.gov.in/isroeodatadownloadutility/nices_thumb/pblh/PBLH20181225.jpg")</f>
        <v>https://bhuvan-app3.nrsc.gov.in/isroeodatadownloadutility/nices_thumb/pblh/PBLH20181225.jpg</v>
      </c>
      <c r="F359" s="5" t="str">
        <f>IFERROR(__xludf.DUMMYFUNCTION("CONCATENATE(REGEXREPLACE(TO_TEXT( C359),""\."",""""),""_"",TO_TEXT(A359),D359)"),"20181225_359.jpg")</f>
        <v>20181225_359.jpg</v>
      </c>
    </row>
    <row r="360">
      <c r="A360" s="1">
        <v>360.0</v>
      </c>
      <c r="B360" s="2" t="s">
        <v>0</v>
      </c>
      <c r="C360" s="3">
        <v>43460.0</v>
      </c>
      <c r="D360" s="4" t="s">
        <v>1</v>
      </c>
      <c r="E360" s="2" t="str">
        <f>IFERROR(__xludf.DUMMYFUNCTION("CONCATENATE(B360,REGEXREPLACE(TO_TEXT( C360),""\."",""""),D360)"),"https://bhuvan-app3.nrsc.gov.in/isroeodatadownloadutility/nices_thumb/pblh/PBLH20181226.jpg")</f>
        <v>https://bhuvan-app3.nrsc.gov.in/isroeodatadownloadutility/nices_thumb/pblh/PBLH20181226.jpg</v>
      </c>
      <c r="F360" s="5" t="str">
        <f>IFERROR(__xludf.DUMMYFUNCTION("CONCATENATE(REGEXREPLACE(TO_TEXT( C360),""\."",""""),""_"",TO_TEXT(A360),D360)"),"20181226_360.jpg")</f>
        <v>20181226_360.jpg</v>
      </c>
    </row>
    <row r="361">
      <c r="A361" s="1">
        <v>361.0</v>
      </c>
      <c r="B361" s="2" t="s">
        <v>0</v>
      </c>
      <c r="C361" s="3">
        <v>43461.0</v>
      </c>
      <c r="D361" s="4" t="s">
        <v>1</v>
      </c>
      <c r="E361" s="2" t="str">
        <f>IFERROR(__xludf.DUMMYFUNCTION("CONCATENATE(B361,REGEXREPLACE(TO_TEXT( C361),""\."",""""),D361)"),"https://bhuvan-app3.nrsc.gov.in/isroeodatadownloadutility/nices_thumb/pblh/PBLH20181227.jpg")</f>
        <v>https://bhuvan-app3.nrsc.gov.in/isroeodatadownloadutility/nices_thumb/pblh/PBLH20181227.jpg</v>
      </c>
      <c r="F361" s="5" t="str">
        <f>IFERROR(__xludf.DUMMYFUNCTION("CONCATENATE(REGEXREPLACE(TO_TEXT( C361),""\."",""""),""_"",TO_TEXT(A361),D361)"),"20181227_361.jpg")</f>
        <v>20181227_361.jpg</v>
      </c>
    </row>
    <row r="362">
      <c r="A362" s="1">
        <v>362.0</v>
      </c>
      <c r="B362" s="2" t="s">
        <v>0</v>
      </c>
      <c r="C362" s="3">
        <v>43462.0</v>
      </c>
      <c r="D362" s="4" t="s">
        <v>1</v>
      </c>
      <c r="E362" s="2" t="str">
        <f>IFERROR(__xludf.DUMMYFUNCTION("CONCATENATE(B362,REGEXREPLACE(TO_TEXT( C362),""\."",""""),D362)"),"https://bhuvan-app3.nrsc.gov.in/isroeodatadownloadutility/nices_thumb/pblh/PBLH20181228.jpg")</f>
        <v>https://bhuvan-app3.nrsc.gov.in/isroeodatadownloadutility/nices_thumb/pblh/PBLH20181228.jpg</v>
      </c>
      <c r="F362" s="5" t="str">
        <f>IFERROR(__xludf.DUMMYFUNCTION("CONCATENATE(REGEXREPLACE(TO_TEXT( C362),""\."",""""),""_"",TO_TEXT(A362),D362)"),"20181228_362.jpg")</f>
        <v>20181228_362.jpg</v>
      </c>
    </row>
    <row r="363">
      <c r="A363" s="1">
        <v>363.0</v>
      </c>
      <c r="B363" s="2" t="s">
        <v>0</v>
      </c>
      <c r="C363" s="3">
        <v>43463.0</v>
      </c>
      <c r="D363" s="4" t="s">
        <v>1</v>
      </c>
      <c r="E363" s="2" t="str">
        <f>IFERROR(__xludf.DUMMYFUNCTION("CONCATENATE(B363,REGEXREPLACE(TO_TEXT( C363),""\."",""""),D363)"),"https://bhuvan-app3.nrsc.gov.in/isroeodatadownloadutility/nices_thumb/pblh/PBLH20181229.jpg")</f>
        <v>https://bhuvan-app3.nrsc.gov.in/isroeodatadownloadutility/nices_thumb/pblh/PBLH20181229.jpg</v>
      </c>
      <c r="F363" s="5" t="str">
        <f>IFERROR(__xludf.DUMMYFUNCTION("CONCATENATE(REGEXREPLACE(TO_TEXT( C363),""\."",""""),""_"",TO_TEXT(A363),D363)"),"20181229_363.jpg")</f>
        <v>20181229_363.jpg</v>
      </c>
    </row>
    <row r="364">
      <c r="A364" s="1">
        <v>364.0</v>
      </c>
      <c r="B364" s="2" t="s">
        <v>0</v>
      </c>
      <c r="C364" s="3">
        <v>43464.0</v>
      </c>
      <c r="D364" s="4" t="s">
        <v>1</v>
      </c>
      <c r="E364" s="2" t="str">
        <f>IFERROR(__xludf.DUMMYFUNCTION("CONCATENATE(B364,REGEXREPLACE(TO_TEXT( C364),""\."",""""),D364)"),"https://bhuvan-app3.nrsc.gov.in/isroeodatadownloadutility/nices_thumb/pblh/PBLH20181230.jpg")</f>
        <v>https://bhuvan-app3.nrsc.gov.in/isroeodatadownloadutility/nices_thumb/pblh/PBLH20181230.jpg</v>
      </c>
      <c r="F364" s="5" t="str">
        <f>IFERROR(__xludf.DUMMYFUNCTION("CONCATENATE(REGEXREPLACE(TO_TEXT( C364),""\."",""""),""_"",TO_TEXT(A364),D364)"),"20181230_364.jpg")</f>
        <v>20181230_364.jpg</v>
      </c>
    </row>
    <row r="365">
      <c r="A365" s="1">
        <v>365.0</v>
      </c>
      <c r="B365" s="2" t="s">
        <v>0</v>
      </c>
      <c r="C365" s="3">
        <v>43465.0</v>
      </c>
      <c r="D365" s="4" t="s">
        <v>1</v>
      </c>
      <c r="E365" s="2" t="str">
        <f>IFERROR(__xludf.DUMMYFUNCTION("CONCATENATE(B365,REGEXREPLACE(TO_TEXT( C365),""\."",""""),D365)"),"https://bhuvan-app3.nrsc.gov.in/isroeodatadownloadutility/nices_thumb/pblh/PBLH20181231.jpg")</f>
        <v>https://bhuvan-app3.nrsc.gov.in/isroeodatadownloadutility/nices_thumb/pblh/PBLH20181231.jpg</v>
      </c>
      <c r="F365" s="5" t="str">
        <f>IFERROR(__xludf.DUMMYFUNCTION("CONCATENATE(REGEXREPLACE(TO_TEXT( C365),""\."",""""),""_"",TO_TEXT(A365),D365)"),"20181231_365.jpg")</f>
        <v>20181231_365.jpg</v>
      </c>
    </row>
    <row r="366">
      <c r="A366" s="2"/>
      <c r="B366" s="2"/>
      <c r="C366" s="3"/>
      <c r="D366" s="4"/>
      <c r="E366" s="2"/>
    </row>
    <row r="367">
      <c r="A367" s="2"/>
      <c r="B367" s="2"/>
      <c r="C367" s="3"/>
      <c r="D367" s="4"/>
      <c r="E367" s="2"/>
    </row>
    <row r="368">
      <c r="A368" s="2"/>
      <c r="B368" s="2"/>
      <c r="C368" s="3"/>
      <c r="D368" s="4"/>
      <c r="E368" s="2"/>
    </row>
    <row r="369">
      <c r="A369" s="2"/>
      <c r="B369" s="2"/>
      <c r="C369" s="3"/>
      <c r="D369" s="4"/>
      <c r="E369" s="2"/>
    </row>
    <row r="370">
      <c r="A370" s="2"/>
      <c r="B370" s="2"/>
      <c r="C370" s="3"/>
      <c r="D370" s="4"/>
      <c r="E370" s="2"/>
    </row>
    <row r="371">
      <c r="A371" s="2"/>
      <c r="B371" s="2"/>
      <c r="C371" s="3"/>
      <c r="D371" s="4"/>
      <c r="E371" s="2"/>
    </row>
    <row r="372">
      <c r="A372" s="2"/>
      <c r="B372" s="2"/>
      <c r="C372" s="3"/>
      <c r="D372" s="4"/>
      <c r="E372" s="2"/>
    </row>
    <row r="373">
      <c r="A373" s="2"/>
      <c r="B373" s="2"/>
      <c r="C373" s="3"/>
      <c r="D373" s="4"/>
      <c r="E373" s="2"/>
    </row>
    <row r="374">
      <c r="A374" s="2"/>
      <c r="B374" s="2"/>
      <c r="C374" s="3"/>
      <c r="D374" s="4"/>
      <c r="E374" s="2"/>
    </row>
    <row r="375">
      <c r="A375" s="2"/>
      <c r="B375" s="2"/>
      <c r="C375" s="3"/>
      <c r="D375" s="4"/>
      <c r="E375" s="2"/>
    </row>
    <row r="376">
      <c r="A376" s="2"/>
      <c r="B376" s="2"/>
      <c r="C376" s="3"/>
      <c r="D376" s="4"/>
      <c r="E376" s="2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</hyperlinks>
  <drawing r:id="rId366"/>
</worksheet>
</file>