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repo\ahnapp\menu\"/>
    </mc:Choice>
  </mc:AlternateContent>
  <bookViews>
    <workbookView xWindow="0" yWindow="0" windowWidth="28800" windowHeight="14775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52511"/>
</workbook>
</file>

<file path=xl/calcChain.xml><?xml version="1.0" encoding="utf-8"?>
<calcChain xmlns="http://schemas.openxmlformats.org/spreadsheetml/2006/main">
  <c r="C2" i="2" l="1"/>
  <c r="B2" i="3" s="1"/>
  <c r="E9" i="2"/>
  <c r="G9" i="2"/>
  <c r="F9" i="2"/>
  <c r="D9" i="2"/>
  <c r="C9" i="2"/>
  <c r="C7" i="3"/>
  <c r="I7" i="3" s="1"/>
  <c r="C6" i="3"/>
  <c r="I6" i="3" s="1"/>
  <c r="C5" i="3"/>
  <c r="I5" i="3" s="1"/>
  <c r="C16" i="3"/>
  <c r="I16" i="3" s="1"/>
  <c r="C15" i="3"/>
  <c r="I15" i="3" s="1"/>
  <c r="C14" i="3"/>
  <c r="I14" i="3" s="1"/>
  <c r="C13" i="3"/>
  <c r="I13" i="3" s="1"/>
  <c r="C12" i="3"/>
  <c r="I12" i="3" s="1"/>
  <c r="C11" i="3"/>
  <c r="I11" i="3" s="1"/>
  <c r="C10" i="3"/>
  <c r="I10" i="3" s="1"/>
  <c r="C9" i="3"/>
  <c r="I9" i="3" s="1"/>
  <c r="C8" i="3"/>
  <c r="I8" i="3" s="1"/>
  <c r="C4" i="3"/>
  <c r="I4" i="3" s="1"/>
  <c r="C3" i="3"/>
  <c r="I3" i="3" s="1"/>
  <c r="C2" i="3"/>
  <c r="I2" i="3" s="1"/>
  <c r="B4" i="3" l="1"/>
  <c r="B7" i="3" s="1"/>
  <c r="H7" i="3" s="1"/>
  <c r="H2" i="3"/>
  <c r="B5" i="3"/>
  <c r="H5" i="3" s="1"/>
  <c r="B3" i="3"/>
  <c r="B6" i="3" s="1"/>
  <c r="H6" i="3" s="1"/>
  <c r="D2" i="3"/>
  <c r="D6" i="3"/>
  <c r="E6" i="3"/>
  <c r="E5" i="3"/>
  <c r="E7" i="3"/>
  <c r="E9" i="3"/>
  <c r="E11" i="3"/>
  <c r="E13" i="3"/>
  <c r="E15" i="3"/>
  <c r="E8" i="3"/>
  <c r="E10" i="3"/>
  <c r="E12" i="3"/>
  <c r="E14" i="3"/>
  <c r="E16" i="3"/>
  <c r="E3" i="3"/>
  <c r="E4" i="3"/>
  <c r="E2" i="3"/>
  <c r="G14" i="2"/>
  <c r="G13" i="2"/>
  <c r="G12" i="2"/>
  <c r="G11" i="2"/>
  <c r="G10" i="2"/>
  <c r="G8" i="2"/>
  <c r="G7" i="2"/>
  <c r="G6" i="2"/>
  <c r="G5" i="2"/>
  <c r="G4" i="2"/>
  <c r="G3" i="2"/>
  <c r="F14" i="2"/>
  <c r="F13" i="2"/>
  <c r="F12" i="2"/>
  <c r="F11" i="2"/>
  <c r="F10" i="2"/>
  <c r="F8" i="2"/>
  <c r="F7" i="2"/>
  <c r="F6" i="2"/>
  <c r="F5" i="2"/>
  <c r="F4" i="2"/>
  <c r="F3" i="2"/>
  <c r="E14" i="2"/>
  <c r="E13" i="2"/>
  <c r="E12" i="2"/>
  <c r="E11" i="2"/>
  <c r="E10" i="2"/>
  <c r="E8" i="2"/>
  <c r="E7" i="2"/>
  <c r="E6" i="2"/>
  <c r="E5" i="2"/>
  <c r="E4" i="2"/>
  <c r="E3" i="2"/>
  <c r="D14" i="2"/>
  <c r="D13" i="2"/>
  <c r="D12" i="2"/>
  <c r="D11" i="2"/>
  <c r="D10" i="2"/>
  <c r="D8" i="2"/>
  <c r="D7" i="2"/>
  <c r="D6" i="2"/>
  <c r="D5" i="2"/>
  <c r="D4" i="2"/>
  <c r="D3" i="2"/>
  <c r="C14" i="2"/>
  <c r="C13" i="2"/>
  <c r="C12" i="2"/>
  <c r="C11" i="2"/>
  <c r="C10" i="2"/>
  <c r="C8" i="2"/>
  <c r="C7" i="2"/>
  <c r="C6" i="2"/>
  <c r="C5" i="2"/>
  <c r="C4" i="2"/>
  <c r="C3" i="2"/>
  <c r="H3" i="3" l="1"/>
  <c r="B9" i="3"/>
  <c r="H9" i="3" s="1"/>
  <c r="Q2" i="3"/>
  <c r="Q3" i="3"/>
  <c r="Q4" i="3"/>
  <c r="Q9" i="3"/>
  <c r="Q10" i="3"/>
  <c r="Q14" i="3"/>
  <c r="Q15" i="3"/>
  <c r="Q16" i="3"/>
  <c r="Q8" i="3"/>
  <c r="B10" i="3"/>
  <c r="D10" i="3" s="1"/>
  <c r="Q5" i="3"/>
  <c r="Q6" i="3"/>
  <c r="Q7" i="3"/>
  <c r="Q11" i="3"/>
  <c r="Q12" i="3"/>
  <c r="Q13" i="3"/>
  <c r="D4" i="3"/>
  <c r="D7" i="3"/>
  <c r="H4" i="3"/>
  <c r="B8" i="3"/>
  <c r="D8" i="3" s="1"/>
  <c r="D5" i="3"/>
  <c r="D3" i="3"/>
  <c r="B12" i="3" l="1"/>
  <c r="H12" i="3" s="1"/>
  <c r="D9" i="3"/>
  <c r="H10" i="3"/>
  <c r="B13" i="3"/>
  <c r="H13" i="3" s="1"/>
  <c r="H8" i="3"/>
  <c r="B11" i="3"/>
  <c r="H11" i="3" s="1"/>
  <c r="D12" i="3"/>
  <c r="B15" i="3"/>
  <c r="B16" i="3" l="1"/>
  <c r="H16" i="3" s="1"/>
  <c r="B14" i="3"/>
  <c r="H14" i="3" s="1"/>
  <c r="D13" i="3"/>
  <c r="D11" i="3"/>
  <c r="D16" i="3"/>
  <c r="H15" i="3"/>
  <c r="D15" i="3"/>
  <c r="D14" i="3"/>
</calcChain>
</file>

<file path=xl/sharedStrings.xml><?xml version="1.0" encoding="utf-8"?>
<sst xmlns="http://schemas.openxmlformats.org/spreadsheetml/2006/main" count="368" uniqueCount="233">
  <si>
    <t>구분</t>
  </si>
  <si>
    <t>한식</t>
  </si>
  <si>
    <t>;</t>
  </si>
  <si>
    <t>[한식]</t>
    <phoneticPr fontId="18" type="noConversion"/>
  </si>
  <si>
    <t>[즉석]</t>
    <phoneticPr fontId="18" type="noConversion"/>
  </si>
  <si>
    <t>[일품]</t>
    <phoneticPr fontId="18" type="noConversion"/>
  </si>
  <si>
    <t>[플러스메뉴]</t>
    <phoneticPr fontId="18" type="noConversion"/>
  </si>
  <si>
    <t>아침</t>
    <phoneticPr fontId="18" type="noConversion"/>
  </si>
  <si>
    <t>점심</t>
    <phoneticPr fontId="18" type="noConversion"/>
  </si>
  <si>
    <t>[네이쳐데이]</t>
    <phoneticPr fontId="18" type="noConversion"/>
  </si>
  <si>
    <t>[건강도시락]</t>
    <phoneticPr fontId="18" type="noConversion"/>
  </si>
  <si>
    <t>저녁</t>
    <phoneticPr fontId="18" type="noConversion"/>
  </si>
  <si>
    <t>[한식or일품]</t>
    <phoneticPr fontId="18" type="noConversion"/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</si>
  <si>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</si>
  <si>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</si>
  <si>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</si>
  <si>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</si>
  <si>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</si>
  <si>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</si>
  <si>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</si>
  <si>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</si>
  <si>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</si>
  <si>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</si>
  <si>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</si>
  <si>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</si>
  <si>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</si>
  <si>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</si>
  <si>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</si>
  <si>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</si>
  <si>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</si>
  <si>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</si>
  <si>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</si>
  <si>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</si>
  <si>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</si>
  <si>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</si>
  <si>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</si>
  <si>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</si>
  <si>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</si>
  <si>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</si>
  <si>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</si>
  <si>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</si>
  <si>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</si>
  <si>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점심메뉴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</si>
  <si>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</si>
  <si>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</si>
  <si>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</si>
  <si>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저녁메뉴</t>
    <phoneticPr fontId="19" type="noConversion"/>
  </si>
  <si>
    <t>conv.date</t>
    <phoneticPr fontId="18" type="noConversion"/>
  </si>
  <si>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</si>
  <si>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아침
 07:30
~08:30</t>
  </si>
  <si>
    <t>삼곡밥</t>
  </si>
  <si>
    <t>포기김치</t>
  </si>
  <si>
    <t>즉석</t>
  </si>
  <si>
    <t>즉석해장라면/삼곡밥/김치</t>
  </si>
  <si>
    <t>일품</t>
  </si>
  <si>
    <t>계란후라이</t>
  </si>
  <si>
    <t>우유</t>
  </si>
  <si>
    <t>스크램블에그</t>
  </si>
  <si>
    <t>플러스메뉴</t>
  </si>
  <si>
    <t>누룽지/계란후라이</t>
  </si>
  <si>
    <t>누룽지/김구이</t>
  </si>
  <si>
    <t>점심
11:30
~13:00</t>
  </si>
  <si>
    <t>수수밥</t>
  </si>
  <si>
    <t>기장밥</t>
  </si>
  <si>
    <t>흑향미밥</t>
  </si>
  <si>
    <t>포기김치/석박지</t>
  </si>
  <si>
    <t>네이쳐데이</t>
  </si>
  <si>
    <t>건강도시락</t>
  </si>
  <si>
    <t>그린샐러드*닭가슴살(닭:국내산)</t>
  </si>
  <si>
    <t>그린샐러드*흑임자두부</t>
  </si>
  <si>
    <t>단호박구이/메추리알</t>
  </si>
  <si>
    <t>야채스틱/바나나/방울토마토</t>
  </si>
  <si>
    <t>야채스틱/바나나/토마토</t>
  </si>
  <si>
    <t>야채스틱/바나나/오렌지</t>
  </si>
  <si>
    <t>두유/참깨롤빵</t>
  </si>
  <si>
    <t>두유/모닝빵</t>
  </si>
  <si>
    <t>현미밥/볶음고추장(소:호주산)</t>
  </si>
  <si>
    <t>그린샐러드</t>
  </si>
  <si>
    <t>견과류</t>
  </si>
  <si>
    <t>크루통</t>
  </si>
  <si>
    <t>스위트콘,빈스</t>
  </si>
  <si>
    <t>저녁
 17:30
~19:00</t>
  </si>
  <si>
    <t>한식
or
일품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</si>
  <si>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</si>
  <si>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두유/떡갈비주먹밥(돼지:국내산)</t>
  </si>
  <si>
    <t>쥐어채무침(갈치:국내산)</t>
  </si>
  <si>
    <t>차조밥</t>
  </si>
  <si>
    <t>얼갈이된장국</t>
  </si>
  <si>
    <t>쑥갓양파무침</t>
  </si>
  <si>
    <t>975kcal</t>
  </si>
  <si>
    <t>맑은우동국물</t>
  </si>
  <si>
    <t>그린샐러드*견과류올린구운야채</t>
  </si>
  <si>
    <t>통감자구이/메추리알</t>
  </si>
  <si>
    <t>통감자구이/삶은계란</t>
  </si>
  <si>
    <t>두유/부시맥브레드</t>
  </si>
  <si>
    <t>보리밥</t>
  </si>
  <si>
    <t>단호박구이/삶은계란</t>
  </si>
  <si>
    <t>초코첵스</t>
  </si>
  <si>
    <t>콩나물무침</t>
  </si>
  <si>
    <t>오복채무침</t>
  </si>
  <si>
    <t>1008kcal</t>
  </si>
  <si>
    <t>그린샐러드*올리브참치</t>
  </si>
  <si>
    <t>그린샐러드*꽃맛살</t>
  </si>
  <si>
    <t>고구마찜/메추리알</t>
  </si>
  <si>
    <t>유자레몬D/오리엔탈D</t>
  </si>
  <si>
    <t>야채계란말이</t>
  </si>
  <si>
    <t>열무김치</t>
  </si>
  <si>
    <t>979kcal</t>
  </si>
  <si>
    <t>515kcal</t>
  </si>
  <si>
    <t>7월 1일 (화)</t>
  </si>
  <si>
    <t>7월 2일 (수)</t>
  </si>
  <si>
    <t>7월 3일 (목)</t>
  </si>
  <si>
    <t>7월 4일 (금)</t>
  </si>
  <si>
    <t>건새우시금치된장국</t>
  </si>
  <si>
    <t>김치콩나물국</t>
  </si>
  <si>
    <t>꼬맹이만두국(소:호주산)</t>
  </si>
  <si>
    <t>무채어묵국(갈치:수입산)</t>
  </si>
  <si>
    <t>장터국(소:호주산)</t>
  </si>
  <si>
    <t>떡갈비가래떡조림(돼지:국내산)</t>
  </si>
  <si>
    <t>비엔나야채볶음</t>
  </si>
  <si>
    <t>양배추진미채무침</t>
  </si>
  <si>
    <t>호박맛살볶음</t>
  </si>
  <si>
    <t>따뜻한연두부*절임고추간장s</t>
  </si>
  <si>
    <t>석박지</t>
  </si>
  <si>
    <t>726kcal</t>
  </si>
  <si>
    <t>730kcal</t>
  </si>
  <si>
    <t>715kcal</t>
  </si>
  <si>
    <t>728kcal</t>
  </si>
  <si>
    <t>744kcal</t>
  </si>
  <si>
    <t>곡물식빵*토스트식빵/딸기잼*버터</t>
  </si>
  <si>
    <t>곡물식빵*모닝빵/딸기잼*버터</t>
  </si>
  <si>
    <t>토스트식빵*핫케익/딸기잼*버터</t>
  </si>
  <si>
    <t>토스트식빵*부시맥브레드/딸기잼*버터</t>
  </si>
  <si>
    <t>곡물식빵*참깨롤빵/딸기잼*버터</t>
  </si>
  <si>
    <t>그린샐러드*유자레몬D</t>
  </si>
  <si>
    <t>해쉬브라운</t>
  </si>
  <si>
    <t>콘후레이크</t>
  </si>
  <si>
    <t>단호박범벅</t>
  </si>
  <si>
    <t>감자볼튀김</t>
  </si>
  <si>
    <t>제육김치두루치기*두부찜
(돼지:국내산)</t>
  </si>
  <si>
    <t>뚝배기불고기버섯전골*떡만두사리
(소:호주산)</t>
  </si>
  <si>
    <t>[철판]매운오삼불고기*콩나물파채
(돼지:독일산)</t>
  </si>
  <si>
    <t>[철판]뼈없는닭갈비*고구마사리
(닭:브라질산)</t>
  </si>
  <si>
    <t>흑마늘훈제삼겹보쌈*두부찜
(돼지:미국산)</t>
  </si>
  <si>
    <t>북어감자국</t>
  </si>
  <si>
    <t>들깨미역국</t>
  </si>
  <si>
    <t>근대국</t>
  </si>
  <si>
    <t>완자어묵새송이볶음(갈치:수입산)</t>
  </si>
  <si>
    <t>연근땅콩조림</t>
  </si>
  <si>
    <t>두부계란지짐*양념장</t>
  </si>
  <si>
    <t>녹두빈대떡*양파간장절임</t>
  </si>
  <si>
    <t>모듬쌈채소*견과류쌈장</t>
  </si>
  <si>
    <t>치커리유자청무침</t>
  </si>
  <si>
    <t>오이사과흑초무침</t>
  </si>
  <si>
    <t>깐마늘마늘쫑양념무침</t>
  </si>
  <si>
    <t>청포묵오미자샐러드</t>
  </si>
  <si>
    <t>청양풍잡채</t>
  </si>
  <si>
    <t>980kcal</t>
  </si>
  <si>
    <t>982kcal</t>
  </si>
  <si>
    <t>996kcal</t>
  </si>
  <si>
    <t>991kcal</t>
  </si>
  <si>
    <t>장조림버터비빔밥
(돼지:국내산)</t>
  </si>
  <si>
    <t>허브통살치킨까스*양념치킨소스
(닭:국내산)</t>
  </si>
  <si>
    <t>빠네로제스파게티</t>
  </si>
  <si>
    <t>[부산밀면]시원한 사누끼밀면</t>
  </si>
  <si>
    <t>파인애플함박스테이크*데미s
(돼지:국내산)</t>
  </si>
  <si>
    <t>검정깨밥/콘크림스프</t>
  </si>
  <si>
    <t>스파클링오렌지쥬스</t>
  </si>
  <si>
    <t>충무김밥*충무식오징어무침</t>
  </si>
  <si>
    <t>야채볶음밥/맑은우동국물</t>
  </si>
  <si>
    <t>매콤볼만두</t>
  </si>
  <si>
    <t>블루베리와플/통감자구이*사워크림</t>
  </si>
  <si>
    <t>치킨텐더샐러드(닭:국내산)</t>
  </si>
  <si>
    <t>고기손만두찜</t>
  </si>
  <si>
    <t>칠리치즈후라이</t>
  </si>
  <si>
    <t>오이양파간장절임</t>
  </si>
  <si>
    <t>무비트피클</t>
  </si>
  <si>
    <t>생오이피클*할라페뇨</t>
  </si>
  <si>
    <t>시나몬토스트/야채피클</t>
  </si>
  <si>
    <t>1010kcal</t>
  </si>
  <si>
    <t>1016kcal</t>
  </si>
  <si>
    <t>1019kcal</t>
  </si>
  <si>
    <t>1003kcal</t>
  </si>
  <si>
    <t>뿌리채소영양밥*부추양념장</t>
  </si>
  <si>
    <t>옥수수애호박찹쌀전</t>
  </si>
  <si>
    <t>연두부샐러드/파래김구이</t>
  </si>
  <si>
    <t>653kcal</t>
  </si>
  <si>
    <t>고구마찜/삶은계란</t>
  </si>
  <si>
    <t>두유/현미후리가케주먹밥</t>
  </si>
  <si>
    <t>532kcal</t>
  </si>
  <si>
    <t>529kcal</t>
  </si>
  <si>
    <t>520kcal</t>
  </si>
  <si>
    <t>530kcal</t>
  </si>
  <si>
    <t>과일화채</t>
  </si>
  <si>
    <t>파인애플D/오리엔탈D</t>
  </si>
  <si>
    <t>애플D/오리엔탈D</t>
  </si>
  <si>
    <t>흑임자D/오리엔탈D</t>
  </si>
  <si>
    <t>가츠동[일본식돈까스덮밥]
(돼지:국내산)</t>
  </si>
  <si>
    <t>뚝배기순대국*부추무침
(돼지:미국산,국내산)</t>
  </si>
  <si>
    <t>[즉석]냄비닭칼국수
(닭:국내산)</t>
  </si>
  <si>
    <t>육개장
(소:호주산,국내산(육우))</t>
  </si>
  <si>
    <t>뚝배기버섯된장찌개</t>
  </si>
  <si>
    <t>미니메밀소바</t>
  </si>
  <si>
    <t>쌀밥</t>
  </si>
  <si>
    <t>미니열무비빔밥</t>
  </si>
  <si>
    <t>고구마튀김*연근튀김</t>
  </si>
  <si>
    <t>해물잡채완자전</t>
  </si>
  <si>
    <t>수제고추튀김*오미산적</t>
  </si>
  <si>
    <t>야채계란찜</t>
  </si>
  <si>
    <t>조기구이</t>
  </si>
  <si>
    <t>일식치자단무지,락교</t>
  </si>
  <si>
    <t>모듬야채스틱*쌈장</t>
  </si>
  <si>
    <t>무말랭이깻잎무침</t>
  </si>
  <si>
    <t>감자채당근볶음</t>
  </si>
  <si>
    <t>이색묵*양념장</t>
  </si>
  <si>
    <t>배추겉절이김치</t>
  </si>
  <si>
    <t>989kcal</t>
  </si>
  <si>
    <t>976kcal</t>
  </si>
  <si>
    <t>983kcal</t>
  </si>
  <si>
    <t>977kcal</t>
  </si>
  <si>
    <t>그린샐러드*참치키드빈</t>
  </si>
  <si>
    <t>그린샐러드*오이두부</t>
  </si>
  <si>
    <t>두유/장조림주먹밥(소:호주산)</t>
  </si>
  <si>
    <t>522kcal</t>
  </si>
  <si>
    <t>519kcal</t>
  </si>
  <si>
    <t>525kcal</t>
  </si>
  <si>
    <t>528kcal</t>
  </si>
  <si>
    <t>526kcal</t>
  </si>
  <si>
    <t>그린샐러드*견과류*오리엔탈D</t>
  </si>
  <si>
    <t>그린샐러드*스위트콘*오리엔탈D</t>
  </si>
  <si>
    <t>그린샐러드*콘후레이크*오리엔탈D</t>
  </si>
  <si>
    <t>그린샐러드*크루통*오리엔탈D</t>
  </si>
  <si>
    <t>6월 30일 (월)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</si>
</sst>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0_ "/>
    <numFmt numFmtId="178" formatCode="#\ &quot;Kcal&quot;"/>
    <numFmt numFmtId="179" formatCode="#\ \K\c\a\l"/>
    <numFmt numFmtId="181" formatCode="_-* #,##0_-;\-* #,##0_-;_-* &quot;-&quot;_-;_-@_-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8"/>
      <name val="맑은 고딕"/>
      <family val="3"/>
      <charset val="129"/>
    </font>
    <font>
      <b/>
      <sz val="18"/>
      <color indexed="8"/>
      <name val="맑은 고딕"/>
      <family val="3"/>
      <charset val="129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19"/>
      </patternFill>
    </fill>
    <fill>
      <patternFill patternType="solid">
        <fgColor theme="6" tint="0.799981688894314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9"/>
      </patternFill>
    </fill>
    <fill>
      <patternFill patternType="solid">
        <fgColor rgb="FF3F8D41"/>
        <bgColor indexed="19"/>
      </patternFill>
    </fill>
    <fill>
      <patternFill patternType="solid">
        <fgColor rgb="FF3F8D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19"/>
      </patternFill>
    </fill>
    <fill>
      <patternFill patternType="solid">
        <fgColor rgb="FFA8EEA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A8EEA4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 style="medium">
        <color theme="0" tint="-0.249977111117893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indexed="22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theme="0" tint="-0.249977111117893"/>
      </right>
      <top/>
      <bottom style="thick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 style="thin">
        <color theme="0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theme="0" tint="-0.249977111117893"/>
      </left>
      <right style="medium">
        <color indexed="22"/>
      </right>
      <top/>
      <bottom/>
      <diagonal/>
    </border>
    <border>
      <left style="medium">
        <color theme="0" tint="-0.249977111117893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/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 style="thick">
        <color theme="0" tint="-0.14996795556505021"/>
      </top>
      <bottom/>
      <diagonal/>
    </border>
    <border>
      <left style="medium">
        <color indexed="9"/>
      </left>
      <right style="medium">
        <color theme="0"/>
      </right>
      <top style="medium">
        <color indexed="9"/>
      </top>
      <bottom/>
      <diagonal/>
    </border>
    <border>
      <left style="medium">
        <color indexed="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indexed="9"/>
      </top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indexed="9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theme="0" tint="-0.249977111117893"/>
      </right>
      <top/>
      <bottom style="thick">
        <color indexed="9"/>
      </bottom>
      <diagonal/>
    </border>
    <border>
      <left style="medium">
        <color theme="0"/>
      </left>
      <right/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22"/>
      </left>
      <right/>
      <top/>
      <bottom/>
      <diagonal/>
    </border>
    <border>
      <left style="medium">
        <color theme="0" tint="-0.249977111117893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 style="medium">
        <color theme="0" tint="-0.24997711111789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 tint="-0.24994659260841701"/>
      </left>
      <right/>
      <top style="medium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ck">
        <color theme="0" tint="-0.14996795556505021"/>
      </bottom>
      <diagonal/>
    </border>
    <border>
      <left style="medium">
        <color rgb="FF7919AF"/>
      </left>
      <right style="medium">
        <color rgb="FF7919AF"/>
      </right>
      <top style="medium">
        <color rgb="FF7919AF"/>
      </top>
      <bottom/>
      <diagonal/>
    </border>
    <border>
      <left style="medium">
        <color rgb="FF7919AF"/>
      </left>
      <right style="medium">
        <color rgb="FF7919AF"/>
      </right>
      <top/>
      <bottom/>
      <diagonal/>
    </border>
    <border>
      <left style="medium">
        <color rgb="FF7919AF"/>
      </left>
      <right style="medium">
        <color rgb="FF7919AF"/>
      </right>
      <top/>
      <bottom style="medium">
        <color rgb="FF7919AF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thick">
        <color indexed="9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thick">
        <color indexed="9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0"/>
      </left>
      <right style="medium">
        <color theme="0"/>
      </right>
      <top style="thick">
        <color indexed="9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14" fontId="21" fillId="0" borderId="0" xfId="0" applyNumberFormat="1" applyFont="1">
      <alignment vertical="center"/>
    </xf>
    <xf numFmtId="0" fontId="21" fillId="0" borderId="0" xfId="0" applyFont="1" applyAlignment="1">
      <alignment vertical="center" wrapText="1"/>
    </xf>
    <xf numFmtId="21" fontId="21" fillId="0" borderId="0" xfId="0" applyNumberFormat="1" applyFont="1">
      <alignment vertical="center"/>
    </xf>
    <xf numFmtId="18" fontId="21" fillId="0" borderId="0" xfId="0" applyNumberFormat="1" applyFont="1">
      <alignment vertical="center"/>
    </xf>
    <xf numFmtId="0" fontId="29" fillId="0" borderId="0" xfId="43">
      <alignment vertical="center"/>
    </xf>
    <xf numFmtId="0" fontId="23" fillId="0" borderId="0" xfId="43" applyFont="1" applyBorder="1" applyAlignment="1">
      <alignment horizontal="center" vertical="center"/>
    </xf>
    <xf numFmtId="0" fontId="31" fillId="0" borderId="0" xfId="43" applyFont="1" applyBorder="1" applyAlignment="1">
      <alignment horizontal="center" vertical="center"/>
    </xf>
    <xf numFmtId="0" fontId="31" fillId="0" borderId="0" xfId="43" applyFont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3" fillId="47" borderId="0" xfId="43" applyFont="1" applyFill="1" applyBorder="1" applyAlignment="1">
      <alignment horizontal="center" vertical="center"/>
    </xf>
    <xf numFmtId="0" fontId="23" fillId="0" borderId="77" xfId="43" applyFont="1" applyBorder="1" applyAlignment="1">
      <alignment horizontal="center" vertical="center"/>
    </xf>
    <xf numFmtId="0" fontId="23" fillId="0" borderId="78" xfId="43" applyFont="1" applyBorder="1" applyAlignment="1">
      <alignment horizontal="center" vertical="center"/>
    </xf>
    <xf numFmtId="0" fontId="28" fillId="47" borderId="0" xfId="42" applyFont="1" applyFill="1" applyBorder="1" applyAlignment="1">
      <alignment horizontal="center" vertical="center"/>
    </xf>
    <xf numFmtId="177" fontId="28" fillId="0" borderId="0" xfId="45" applyNumberFormat="1" applyFont="1" applyBorder="1" applyAlignment="1">
      <alignment horizontal="center" vertical="center" wrapText="1" readingOrder="1"/>
    </xf>
    <xf numFmtId="0" fontId="28" fillId="0" borderId="12" xfId="43" applyFont="1" applyBorder="1" applyAlignment="1">
      <alignment horizontal="center" vertical="center" wrapText="1"/>
    </xf>
    <xf numFmtId="0" fontId="28" fillId="0" borderId="22" xfId="43" applyFont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 wrapText="1"/>
    </xf>
    <xf numFmtId="0" fontId="28" fillId="0" borderId="79" xfId="42" applyFont="1" applyFill="1" applyBorder="1" applyAlignment="1">
      <alignment horizontal="center" vertical="center"/>
    </xf>
    <xf numFmtId="0" fontId="32" fillId="0" borderId="74" xfId="43" applyFont="1" applyBorder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/>
    </xf>
    <xf numFmtId="0" fontId="23" fillId="0" borderId="80" xfId="43" applyFont="1" applyBorder="1" applyAlignment="1">
      <alignment horizontal="center" vertical="center"/>
    </xf>
    <xf numFmtId="0" fontId="26" fillId="0" borderId="0" xfId="42" applyFont="1" applyFill="1" applyBorder="1" applyAlignment="1">
      <alignment horizontal="center" vertical="center" wrapText="1"/>
    </xf>
    <xf numFmtId="0" fontId="28" fillId="0" borderId="0" xfId="42" applyFont="1" applyFill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/>
    </xf>
    <xf numFmtId="0" fontId="26" fillId="40" borderId="38" xfId="43" applyFont="1" applyFill="1" applyBorder="1" applyAlignment="1">
      <alignment horizontal="center" vertical="center"/>
    </xf>
    <xf numFmtId="0" fontId="26" fillId="40" borderId="62" xfId="43" applyFont="1" applyFill="1" applyBorder="1" applyAlignment="1">
      <alignment horizontal="center" vertical="center"/>
    </xf>
    <xf numFmtId="0" fontId="22" fillId="33" borderId="10" xfId="43" applyFont="1" applyFill="1" applyBorder="1" applyAlignment="1">
      <alignment horizontal="left" vertical="center" wrapText="1"/>
    </xf>
    <xf numFmtId="0" fontId="22" fillId="33" borderId="11" xfId="43" applyFont="1" applyFill="1" applyBorder="1" applyAlignment="1">
      <alignment horizontal="left" vertical="center" wrapText="1"/>
    </xf>
    <xf numFmtId="0" fontId="23" fillId="33" borderId="11" xfId="43" applyFont="1" applyFill="1" applyBorder="1" applyAlignment="1">
      <alignment horizontal="right" vertical="center" wrapText="1"/>
    </xf>
    <xf numFmtId="0" fontId="23" fillId="33" borderId="12" xfId="43" applyFont="1" applyFill="1" applyBorder="1" applyAlignment="1">
      <alignment horizontal="right" vertical="center" wrapText="1"/>
    </xf>
    <xf numFmtId="0" fontId="26" fillId="34" borderId="13" xfId="43" applyFont="1" applyFill="1" applyBorder="1" applyAlignment="1">
      <alignment horizontal="center" vertical="center"/>
    </xf>
    <xf numFmtId="0" fontId="26" fillId="34" borderId="14" xfId="43" applyFont="1" applyFill="1" applyBorder="1" applyAlignment="1">
      <alignment horizontal="center" vertical="center"/>
    </xf>
    <xf numFmtId="0" fontId="26" fillId="35" borderId="18" xfId="43" applyFont="1" applyFill="1" applyBorder="1" applyAlignment="1">
      <alignment horizontal="center" vertical="center" wrapText="1"/>
    </xf>
    <xf numFmtId="0" fontId="26" fillId="35" borderId="33" xfId="43" applyFont="1" applyFill="1" applyBorder="1" applyAlignment="1">
      <alignment horizontal="center" vertical="center" wrapText="1"/>
    </xf>
    <xf numFmtId="0" fontId="26" fillId="36" borderId="19" xfId="43" applyFont="1" applyFill="1" applyBorder="1" applyAlignment="1">
      <alignment horizontal="center" vertical="center" wrapText="1"/>
    </xf>
    <xf numFmtId="0" fontId="26" fillId="39" borderId="19" xfId="43" applyFont="1" applyFill="1" applyBorder="1" applyAlignment="1">
      <alignment horizontal="center" vertical="center" wrapText="1"/>
    </xf>
    <xf numFmtId="0" fontId="26" fillId="43" borderId="28" xfId="43" applyFont="1" applyFill="1" applyBorder="1" applyAlignment="1">
      <alignment horizontal="center" vertical="center"/>
    </xf>
    <xf numFmtId="0" fontId="26" fillId="44" borderId="44" xfId="43" applyFont="1" applyFill="1" applyBorder="1" applyAlignment="1">
      <alignment horizontal="center" vertical="center" wrapText="1"/>
    </xf>
    <xf numFmtId="0" fontId="26" fillId="44" borderId="45" xfId="43" applyFont="1" applyFill="1" applyBorder="1" applyAlignment="1">
      <alignment horizontal="center" vertical="center" wrapText="1"/>
    </xf>
    <xf numFmtId="0" fontId="26" fillId="44" borderId="46" xfId="43" applyFont="1" applyFill="1" applyBorder="1" applyAlignment="1">
      <alignment horizontal="center" vertical="center" wrapText="1"/>
    </xf>
    <xf numFmtId="0" fontId="26" fillId="40" borderId="48" xfId="43" applyFont="1" applyFill="1" applyBorder="1" applyAlignment="1">
      <alignment horizontal="center" vertical="center"/>
    </xf>
    <xf numFmtId="0" fontId="26" fillId="40" borderId="18" xfId="43" applyFont="1" applyFill="1" applyBorder="1" applyAlignment="1">
      <alignment horizontal="center" vertical="center"/>
    </xf>
    <xf numFmtId="0" fontId="26" fillId="40" borderId="49" xfId="43" applyFont="1" applyFill="1" applyBorder="1" applyAlignment="1">
      <alignment horizontal="center" vertical="center"/>
    </xf>
    <xf numFmtId="0" fontId="26" fillId="40" borderId="33" xfId="43" applyFont="1" applyFill="1" applyBorder="1" applyAlignment="1">
      <alignment horizontal="center" vertical="center"/>
    </xf>
    <xf numFmtId="0" fontId="26" fillId="35" borderId="61" xfId="43" applyFont="1" applyFill="1" applyBorder="1" applyAlignment="1">
      <alignment horizontal="center" vertical="center" wrapText="1"/>
    </xf>
    <xf numFmtId="0" fontId="26" fillId="35" borderId="75" xfId="43" applyFont="1" applyFill="1" applyBorder="1" applyAlignment="1">
      <alignment horizontal="center" vertical="center" wrapText="1"/>
    </xf>
    <xf numFmtId="0" fontId="26" fillId="35" borderId="53" xfId="43" applyFont="1" applyFill="1" applyBorder="1" applyAlignment="1">
      <alignment horizontal="center" vertical="center" wrapText="1"/>
    </xf>
    <xf numFmtId="0" fontId="26" fillId="35" borderId="38" xfId="43" applyFont="1" applyFill="1" applyBorder="1" applyAlignment="1">
      <alignment horizontal="center" vertical="center" wrapText="1"/>
    </xf>
    <xf numFmtId="0" fontId="26" fillId="35" borderId="35" xfId="43" applyFont="1" applyFill="1" applyBorder="1" applyAlignment="1">
      <alignment horizontal="center" vertical="center" wrapText="1"/>
    </xf>
    <xf numFmtId="0" fontId="26" fillId="45" borderId="54" xfId="43" applyFont="1" applyFill="1" applyBorder="1" applyAlignment="1">
      <alignment horizontal="center" vertical="center" wrapText="1"/>
    </xf>
    <xf numFmtId="0" fontId="26" fillId="45" borderId="56" xfId="43" applyFont="1" applyFill="1" applyBorder="1" applyAlignment="1">
      <alignment horizontal="center" vertical="center"/>
    </xf>
    <xf numFmtId="0" fontId="26" fillId="45" borderId="57" xfId="43" applyFont="1" applyFill="1" applyBorder="1" applyAlignment="1">
      <alignment horizontal="center" vertical="center"/>
    </xf>
    <xf numFmtId="0" fontId="26" fillId="46" borderId="59" xfId="43" applyFont="1" applyFill="1" applyBorder="1" applyAlignment="1">
      <alignment horizontal="center" vertical="center"/>
    </xf>
    <xf numFmtId="0" fontId="26" fillId="46" borderId="60" xfId="43" applyFont="1" applyFill="1" applyBorder="1" applyAlignment="1">
      <alignment horizontal="center" vertical="center"/>
    </xf>
    <xf numFmtId="0" fontId="26" fillId="46" borderId="76" xfId="43" applyFont="1" applyFill="1" applyBorder="1" applyAlignment="1">
      <alignment horizontal="center" vertical="center"/>
    </xf>
    <xf numFmtId="0" fontId="33" fillId="0" borderId="64" xfId="43" applyFont="1" applyBorder="1" applyAlignment="1">
      <alignment vertical="center" wrapText="1"/>
    </xf>
    <xf numFmtId="0" fontId="33" fillId="0" borderId="65" xfId="43" applyFont="1" applyBorder="1" applyAlignment="1">
      <alignment vertical="center" wrapText="1"/>
    </xf>
    <xf numFmtId="0" fontId="33" fillId="0" borderId="66" xfId="43" applyFont="1" applyBorder="1" applyAlignment="1">
      <alignment vertical="center" wrapText="1"/>
    </xf>
    <xf numFmtId="0" fontId="26" fillId="40" borderId="35" xfId="43" applyFont="1" applyFill="1" applyBorder="1" applyAlignment="1">
      <alignment horizontal="center" vertical="center"/>
    </xf>
    <xf numFmtId="0" fontId="26" fillId="40" borderId="28" xfId="43" applyFont="1" applyFill="1" applyBorder="1" applyAlignment="1">
      <alignment horizontal="center" vertical="center"/>
    </xf>
    <xf numFmtId="0" fontId="26" fillId="42" borderId="28" xfId="43" applyFont="1" applyFill="1" applyBorder="1" applyAlignment="1">
      <alignment horizontal="center" vertical="center"/>
    </xf>
    <xf numFmtId="0" fontId="23" fillId="33" borderId="11" xfId="43" applyFont="1" applyFill="1" applyBorder="1" applyAlignment="1">
      <alignment horizontal="center" vertical="center"/>
    </xf>
    <xf numFmtId="176" fontId="28" fillId="34" borderId="15" xfId="42" applyNumberFormat="1" applyFont="1" applyFill="1" applyBorder="1" applyAlignment="1">
      <alignment horizontal="center" vertical="center"/>
    </xf>
    <xf numFmtId="176" fontId="28" fillId="34" borderId="16" xfId="42" applyNumberFormat="1" applyFont="1" applyFill="1" applyBorder="1" applyAlignment="1">
      <alignment horizontal="center" vertical="center"/>
    </xf>
    <xf numFmtId="176" fontId="28" fillId="34" borderId="17" xfId="42" applyNumberFormat="1" applyFont="1" applyFill="1" applyBorder="1" applyAlignment="1">
      <alignment horizontal="center" vertical="center"/>
    </xf>
    <xf numFmtId="0" fontId="28" fillId="0" borderId="20" xfId="42" applyFont="1" applyFill="1" applyBorder="1" applyAlignment="1">
      <alignment horizontal="center" vertical="center"/>
    </xf>
    <xf numFmtId="0" fontId="28" fillId="0" borderId="21" xfId="42" applyFont="1" applyFill="1" applyBorder="1" applyAlignment="1">
      <alignment horizontal="center" vertical="center"/>
    </xf>
    <xf numFmtId="0" fontId="28" fillId="0" borderId="22" xfId="42" applyFont="1" applyFill="1" applyBorder="1" applyAlignment="1">
      <alignment horizontal="center" vertical="center"/>
    </xf>
    <xf numFmtId="0" fontId="28" fillId="0" borderId="23" xfId="43" applyFont="1" applyBorder="1" applyAlignment="1">
      <alignment horizontal="center" vertical="center"/>
    </xf>
    <xf numFmtId="177" fontId="28" fillId="0" borderId="67" xfId="48" applyNumberFormat="1" applyFont="1" applyBorder="1" applyAlignment="1">
      <alignment horizontal="center" vertical="center" wrapText="1" readingOrder="1"/>
    </xf>
    <xf numFmtId="177" fontId="28" fillId="0" borderId="25" xfId="48" applyNumberFormat="1" applyFont="1" applyBorder="1" applyAlignment="1">
      <alignment horizontal="center" vertical="center" wrapText="1" readingOrder="1"/>
    </xf>
    <xf numFmtId="177" fontId="28" fillId="0" borderId="26" xfId="48" applyNumberFormat="1" applyFont="1" applyBorder="1" applyAlignment="1">
      <alignment horizontal="center" vertical="center" wrapText="1" readingOrder="1"/>
    </xf>
    <xf numFmtId="177" fontId="28" fillId="0" borderId="27" xfId="48" applyNumberFormat="1" applyFont="1" applyBorder="1" applyAlignment="1">
      <alignment horizontal="center" vertical="center" wrapText="1" readingOrder="1"/>
    </xf>
    <xf numFmtId="0" fontId="26" fillId="37" borderId="19" xfId="43" applyFont="1" applyFill="1" applyBorder="1" applyAlignment="1">
      <alignment horizontal="center" vertical="center" wrapText="1"/>
    </xf>
    <xf numFmtId="0" fontId="28" fillId="38" borderId="68" xfId="42" applyFont="1" applyFill="1" applyBorder="1" applyAlignment="1">
      <alignment horizontal="center" vertical="center"/>
    </xf>
    <xf numFmtId="0" fontId="28" fillId="38" borderId="29" xfId="42" applyFont="1" applyFill="1" applyBorder="1" applyAlignment="1">
      <alignment horizontal="center" vertical="center"/>
    </xf>
    <xf numFmtId="0" fontId="28" fillId="38" borderId="30" xfId="42" applyFont="1" applyFill="1" applyBorder="1" applyAlignment="1">
      <alignment horizontal="center" vertical="center"/>
    </xf>
    <xf numFmtId="0" fontId="28" fillId="0" borderId="69" xfId="42" applyFont="1" applyFill="1" applyBorder="1" applyAlignment="1">
      <alignment horizontal="center" vertical="center"/>
    </xf>
    <xf numFmtId="0" fontId="28" fillId="0" borderId="31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8" fillId="0" borderId="23" xfId="42" applyFont="1" applyFill="1" applyBorder="1" applyAlignment="1">
      <alignment horizontal="center" vertical="center"/>
    </xf>
    <xf numFmtId="178" fontId="28" fillId="0" borderId="67" xfId="48" applyNumberFormat="1" applyFont="1" applyBorder="1" applyAlignment="1">
      <alignment horizontal="center" vertical="center" wrapText="1" readingOrder="1"/>
    </xf>
    <xf numFmtId="178" fontId="28" fillId="0" borderId="21" xfId="48" applyNumberFormat="1" applyFont="1" applyBorder="1" applyAlignment="1">
      <alignment horizontal="center" vertical="center" wrapText="1" readingOrder="1"/>
    </xf>
    <xf numFmtId="178" fontId="28" fillId="0" borderId="25" xfId="48" applyNumberFormat="1" applyFont="1" applyBorder="1" applyAlignment="1">
      <alignment horizontal="center" vertical="center" wrapText="1" readingOrder="1"/>
    </xf>
    <xf numFmtId="178" fontId="28" fillId="0" borderId="0" xfId="48" applyNumberFormat="1" applyFont="1" applyBorder="1" applyAlignment="1">
      <alignment horizontal="center" vertical="center" wrapText="1" readingOrder="1"/>
    </xf>
    <xf numFmtId="178" fontId="28" fillId="0" borderId="34" xfId="48" applyNumberFormat="1" applyFont="1" applyBorder="1" applyAlignment="1">
      <alignment horizontal="center" vertical="center" wrapText="1" readingOrder="1"/>
    </xf>
    <xf numFmtId="0" fontId="28" fillId="41" borderId="37" xfId="42" applyFont="1" applyFill="1" applyBorder="1" applyAlignment="1">
      <alignment horizontal="center" vertical="center"/>
    </xf>
    <xf numFmtId="0" fontId="28" fillId="41" borderId="36" xfId="42" applyFont="1" applyFill="1" applyBorder="1" applyAlignment="1">
      <alignment horizontal="center" vertical="center"/>
    </xf>
    <xf numFmtId="0" fontId="28" fillId="41" borderId="88" xfId="42" applyFont="1" applyFill="1" applyBorder="1" applyAlignment="1">
      <alignment horizontal="center" vertical="center"/>
    </xf>
    <xf numFmtId="0" fontId="28" fillId="0" borderId="89" xfId="42" applyFont="1" applyFill="1" applyBorder="1" applyAlignment="1">
      <alignment horizontal="center" vertical="center" wrapText="1"/>
    </xf>
    <xf numFmtId="0" fontId="28" fillId="0" borderId="81" xfId="42" applyFont="1" applyFill="1" applyBorder="1" applyAlignment="1">
      <alignment horizontal="center" vertical="center" wrapText="1"/>
    </xf>
    <xf numFmtId="0" fontId="28" fillId="0" borderId="90" xfId="42" applyFont="1" applyFill="1" applyBorder="1" applyAlignment="1">
      <alignment horizontal="center" vertical="center" wrapText="1"/>
    </xf>
    <xf numFmtId="0" fontId="28" fillId="0" borderId="91" xfId="42" applyFont="1" applyFill="1" applyBorder="1" applyAlignment="1">
      <alignment horizontal="center" vertical="center" wrapText="1"/>
    </xf>
    <xf numFmtId="0" fontId="28" fillId="0" borderId="85" xfId="42" applyFont="1" applyFill="1" applyBorder="1" applyAlignment="1">
      <alignment horizontal="center" vertical="center" wrapText="1"/>
    </xf>
    <xf numFmtId="0" fontId="28" fillId="0" borderId="40" xfId="42" applyFont="1" applyFill="1" applyBorder="1" applyAlignment="1">
      <alignment horizontal="center" vertical="center"/>
    </xf>
    <xf numFmtId="0" fontId="28" fillId="0" borderId="82" xfId="42" applyFont="1" applyFill="1" applyBorder="1" applyAlignment="1">
      <alignment horizontal="center" vertical="center"/>
    </xf>
    <xf numFmtId="0" fontId="28" fillId="0" borderId="92" xfId="42" applyFont="1" applyFill="1" applyBorder="1" applyAlignment="1">
      <alignment horizontal="center" vertical="center" wrapText="1"/>
    </xf>
    <xf numFmtId="0" fontId="28" fillId="0" borderId="0" xfId="43" applyFont="1" applyFill="1" applyBorder="1" applyAlignment="1">
      <alignment horizontal="center" vertical="center"/>
    </xf>
    <xf numFmtId="0" fontId="28" fillId="0" borderId="86" xfId="42" applyFont="1" applyFill="1" applyBorder="1" applyAlignment="1">
      <alignment horizontal="center" vertical="center"/>
    </xf>
    <xf numFmtId="0" fontId="26" fillId="0" borderId="40" xfId="43" applyFont="1" applyBorder="1" applyAlignment="1">
      <alignment horizontal="center" vertical="center"/>
    </xf>
    <xf numFmtId="0" fontId="28" fillId="0" borderId="82" xfId="43" applyFont="1" applyFill="1" applyBorder="1" applyAlignment="1">
      <alignment horizontal="center" vertical="center" wrapText="1"/>
    </xf>
    <xf numFmtId="0" fontId="26" fillId="0" borderId="0" xfId="43" applyFont="1" applyFill="1" applyBorder="1" applyAlignment="1">
      <alignment horizontal="center" vertical="center"/>
    </xf>
    <xf numFmtId="0" fontId="28" fillId="0" borderId="86" xfId="43" applyFont="1" applyBorder="1" applyAlignment="1">
      <alignment horizontal="center" vertical="center" wrapText="1"/>
    </xf>
    <xf numFmtId="0" fontId="28" fillId="0" borderId="40" xfId="43" applyFont="1" applyBorder="1" applyAlignment="1">
      <alignment horizontal="center" vertical="center"/>
    </xf>
    <xf numFmtId="0" fontId="28" fillId="0" borderId="82" xfId="43" applyFont="1" applyFill="1" applyBorder="1" applyAlignment="1">
      <alignment horizontal="center" vertical="center"/>
    </xf>
    <xf numFmtId="0" fontId="28" fillId="0" borderId="86" xfId="43" applyFont="1" applyBorder="1" applyAlignment="1">
      <alignment horizontal="center" vertical="center"/>
    </xf>
    <xf numFmtId="0" fontId="28" fillId="0" borderId="82" xfId="43" applyFont="1" applyBorder="1" applyAlignment="1">
      <alignment horizontal="center" vertical="center"/>
    </xf>
    <xf numFmtId="0" fontId="28" fillId="0" borderId="92" xfId="43" applyFont="1" applyBorder="1" applyAlignment="1">
      <alignment horizontal="center" vertical="center"/>
    </xf>
    <xf numFmtId="0" fontId="28" fillId="0" borderId="0" xfId="43" applyFont="1" applyBorder="1" applyAlignment="1">
      <alignment horizontal="center" vertical="center"/>
    </xf>
    <xf numFmtId="0" fontId="28" fillId="0" borderId="86" xfId="42" applyFont="1" applyFill="1" applyBorder="1" applyAlignment="1">
      <alignment horizontal="center" vertical="center" wrapText="1"/>
    </xf>
    <xf numFmtId="177" fontId="28" fillId="0" borderId="40" xfId="48" applyNumberFormat="1" applyFont="1" applyFill="1" applyBorder="1" applyAlignment="1">
      <alignment horizontal="center" vertical="center" wrapText="1" readingOrder="1"/>
    </xf>
    <xf numFmtId="177" fontId="28" fillId="0" borderId="93" xfId="48" applyNumberFormat="1" applyFont="1" applyFill="1" applyBorder="1" applyAlignment="1">
      <alignment horizontal="center" vertical="center" wrapText="1" readingOrder="1"/>
    </xf>
    <xf numFmtId="177" fontId="28" fillId="0" borderId="94" xfId="48" applyNumberFormat="1" applyFont="1" applyFill="1" applyBorder="1" applyAlignment="1">
      <alignment horizontal="center" vertical="center" wrapText="1" readingOrder="1"/>
    </xf>
    <xf numFmtId="0" fontId="28" fillId="0" borderId="83" xfId="43" applyFont="1" applyFill="1" applyBorder="1" applyAlignment="1">
      <alignment horizontal="center" vertical="center"/>
    </xf>
    <xf numFmtId="177" fontId="28" fillId="0" borderId="87" xfId="42" applyNumberFormat="1" applyFont="1" applyFill="1" applyBorder="1" applyAlignment="1">
      <alignment horizontal="center" vertical="center"/>
    </xf>
    <xf numFmtId="0" fontId="28" fillId="0" borderId="95" xfId="43" applyFont="1" applyFill="1" applyBorder="1" applyAlignment="1">
      <alignment horizontal="center" vertical="center" wrapText="1"/>
    </xf>
    <xf numFmtId="0" fontId="28" fillId="0" borderId="12" xfId="42" applyFont="1" applyFill="1" applyBorder="1" applyAlignment="1">
      <alignment horizontal="center" vertical="center" wrapText="1"/>
    </xf>
    <xf numFmtId="0" fontId="28" fillId="0" borderId="22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28" fillId="0" borderId="41" xfId="43" applyFont="1" applyBorder="1" applyAlignment="1">
      <alignment horizontal="center" vertical="center" wrapText="1"/>
    </xf>
    <xf numFmtId="0" fontId="28" fillId="0" borderId="96" xfId="42" applyFont="1" applyFill="1" applyBorder="1" applyAlignment="1">
      <alignment horizontal="center" vertical="center"/>
    </xf>
    <xf numFmtId="0" fontId="26" fillId="0" borderId="22" xfId="43" applyFont="1" applyFill="1" applyBorder="1" applyAlignment="1">
      <alignment horizontal="center" vertical="center"/>
    </xf>
    <xf numFmtId="0" fontId="28" fillId="0" borderId="41" xfId="42" applyFont="1" applyFill="1" applyBorder="1" applyAlignment="1">
      <alignment horizontal="center" vertical="center"/>
    </xf>
    <xf numFmtId="0" fontId="28" fillId="0" borderId="96" xfId="42" applyFont="1" applyFill="1" applyBorder="1" applyAlignment="1">
      <alignment horizontal="center" vertical="center" wrapText="1"/>
    </xf>
    <xf numFmtId="0" fontId="28" fillId="0" borderId="22" xfId="42" applyFont="1" applyFill="1" applyBorder="1" applyAlignment="1">
      <alignment horizontal="center" vertical="center" wrapText="1"/>
    </xf>
    <xf numFmtId="0" fontId="26" fillId="0" borderId="41" xfId="43" applyFont="1" applyBorder="1" applyAlignment="1">
      <alignment horizontal="center" vertical="center"/>
    </xf>
    <xf numFmtId="0" fontId="28" fillId="0" borderId="96" xfId="43" applyFont="1" applyFill="1" applyBorder="1" applyAlignment="1">
      <alignment horizontal="center" vertical="center"/>
    </xf>
    <xf numFmtId="0" fontId="26" fillId="0" borderId="96" xfId="43" applyFont="1" applyFill="1" applyBorder="1" applyAlignment="1">
      <alignment horizontal="center" vertical="center"/>
    </xf>
    <xf numFmtId="0" fontId="28" fillId="0" borderId="39" xfId="43" applyFont="1" applyBorder="1" applyAlignment="1">
      <alignment horizontal="center" vertical="center"/>
    </xf>
    <xf numFmtId="0" fontId="28" fillId="0" borderId="97" xfId="43" applyFont="1" applyFill="1" applyBorder="1" applyAlignment="1">
      <alignment horizontal="center" vertical="center"/>
    </xf>
    <xf numFmtId="0" fontId="28" fillId="0" borderId="43" xfId="42" applyFont="1" applyFill="1" applyBorder="1" applyAlignment="1">
      <alignment horizontal="center" vertical="center"/>
    </xf>
    <xf numFmtId="0" fontId="28" fillId="0" borderId="83" xfId="42" applyFont="1" applyFill="1" applyBorder="1" applyAlignment="1">
      <alignment horizontal="center" vertical="center"/>
    </xf>
    <xf numFmtId="0" fontId="26" fillId="0" borderId="42" xfId="43" applyFont="1" applyBorder="1" applyAlignment="1">
      <alignment horizontal="center" vertical="center"/>
    </xf>
    <xf numFmtId="0" fontId="23" fillId="0" borderId="12" xfId="43" applyFont="1" applyBorder="1" applyAlignment="1">
      <alignment horizontal="center" vertical="center"/>
    </xf>
    <xf numFmtId="0" fontId="28" fillId="0" borderId="84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32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center" vertical="center"/>
    </xf>
    <xf numFmtId="0" fontId="28" fillId="0" borderId="25" xfId="42" applyFont="1" applyFill="1" applyBorder="1" applyAlignment="1">
      <alignment horizontal="center" vertical="center"/>
    </xf>
    <xf numFmtId="0" fontId="28" fillId="0" borderId="70" xfId="42" applyFont="1" applyFill="1" applyBorder="1" applyAlignment="1">
      <alignment horizontal="center" vertical="center"/>
    </xf>
    <xf numFmtId="0" fontId="28" fillId="0" borderId="27" xfId="42" applyFont="1" applyFill="1" applyBorder="1" applyAlignment="1">
      <alignment horizontal="center" vertical="center"/>
    </xf>
    <xf numFmtId="0" fontId="28" fillId="41" borderId="98" xfId="42" applyFont="1" applyFill="1" applyBorder="1" applyAlignment="1">
      <alignment horizontal="center" vertical="center" wrapText="1"/>
    </xf>
    <xf numFmtId="0" fontId="28" fillId="41" borderId="91" xfId="42" applyFont="1" applyFill="1" applyBorder="1" applyAlignment="1">
      <alignment horizontal="center" vertical="center" wrapText="1"/>
    </xf>
    <xf numFmtId="0" fontId="28" fillId="41" borderId="71" xfId="42" applyFont="1" applyFill="1" applyBorder="1" applyAlignment="1">
      <alignment horizontal="center" vertical="center" wrapText="1"/>
    </xf>
    <xf numFmtId="0" fontId="28" fillId="41" borderId="72" xfId="42" applyFont="1" applyFill="1" applyBorder="1" applyAlignment="1">
      <alignment horizontal="center" vertical="center" wrapText="1"/>
    </xf>
    <xf numFmtId="0" fontId="28" fillId="41" borderId="50" xfId="42" applyFont="1" applyFill="1" applyBorder="1" applyAlignment="1">
      <alignment horizontal="center" vertical="center"/>
    </xf>
    <xf numFmtId="0" fontId="28" fillId="41" borderId="51" xfId="42" applyFont="1" applyFill="1" applyBorder="1" applyAlignment="1">
      <alignment horizontal="center" vertical="center"/>
    </xf>
    <xf numFmtId="0" fontId="28" fillId="41" borderId="52" xfId="42" applyFont="1" applyFill="1" applyBorder="1" applyAlignment="1">
      <alignment horizontal="center" vertical="center"/>
    </xf>
    <xf numFmtId="0" fontId="28" fillId="41" borderId="73" xfId="42" applyFont="1" applyFill="1" applyBorder="1" applyAlignment="1">
      <alignment horizontal="center" vertical="center"/>
    </xf>
    <xf numFmtId="0" fontId="28" fillId="0" borderId="10" xfId="43" applyFont="1" applyBorder="1" applyAlignment="1">
      <alignment horizontal="center" vertical="center" wrapText="1"/>
    </xf>
    <xf numFmtId="0" fontId="28" fillId="0" borderId="99" xfId="42" applyFont="1" applyFill="1" applyBorder="1" applyAlignment="1">
      <alignment horizontal="center" vertical="center" wrapText="1"/>
    </xf>
    <xf numFmtId="0" fontId="28" fillId="0" borderId="12" xfId="43" applyFont="1" applyFill="1" applyBorder="1" applyAlignment="1">
      <alignment horizontal="center" vertical="center" wrapText="1"/>
    </xf>
    <xf numFmtId="0" fontId="28" fillId="0" borderId="55" xfId="43" applyFont="1" applyBorder="1" applyAlignment="1">
      <alignment horizontal="center" vertical="center" wrapText="1"/>
    </xf>
    <xf numFmtId="0" fontId="28" fillId="0" borderId="100" xfId="43" applyFont="1" applyBorder="1" applyAlignment="1">
      <alignment horizontal="center" vertical="center"/>
    </xf>
    <xf numFmtId="0" fontId="28" fillId="0" borderId="101" xfId="42" applyFont="1" applyFill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/>
    </xf>
    <xf numFmtId="0" fontId="28" fillId="0" borderId="22" xfId="43" applyFont="1" applyFill="1" applyBorder="1" applyAlignment="1">
      <alignment horizontal="center" vertical="center"/>
    </xf>
    <xf numFmtId="0" fontId="28" fillId="0" borderId="41" xfId="43" applyFont="1" applyBorder="1" applyAlignment="1">
      <alignment horizontal="center" vertical="center"/>
    </xf>
    <xf numFmtId="0" fontId="28" fillId="0" borderId="100" xfId="43" applyFont="1" applyBorder="1" applyAlignment="1">
      <alignment horizontal="center" vertical="center" wrapText="1"/>
    </xf>
    <xf numFmtId="0" fontId="28" fillId="0" borderId="22" xfId="43" applyFont="1" applyFill="1" applyBorder="1" applyAlignment="1">
      <alignment horizontal="center" vertical="center" wrapText="1"/>
    </xf>
    <xf numFmtId="0" fontId="26" fillId="0" borderId="22" xfId="43" applyFont="1" applyBorder="1" applyAlignment="1">
      <alignment horizontal="center" vertical="center"/>
    </xf>
    <xf numFmtId="0" fontId="28" fillId="0" borderId="41" xfId="43" applyFont="1" applyFill="1" applyBorder="1" applyAlignment="1">
      <alignment horizontal="center" vertical="center"/>
    </xf>
    <xf numFmtId="0" fontId="28" fillId="0" borderId="100" xfId="43" applyFont="1" applyFill="1" applyBorder="1" applyAlignment="1">
      <alignment horizontal="center" vertical="center"/>
    </xf>
    <xf numFmtId="0" fontId="28" fillId="0" borderId="101" xfId="43" applyFont="1" applyBorder="1" applyAlignment="1">
      <alignment horizontal="center" vertical="center"/>
    </xf>
    <xf numFmtId="177" fontId="28" fillId="0" borderId="22" xfId="48" applyNumberFormat="1" applyFont="1" applyBorder="1" applyAlignment="1">
      <alignment horizontal="center" vertical="center" wrapText="1" readingOrder="1"/>
    </xf>
    <xf numFmtId="177" fontId="28" fillId="0" borderId="22" xfId="48" applyNumberFormat="1" applyFont="1" applyFill="1" applyBorder="1" applyAlignment="1">
      <alignment horizontal="center" vertical="center" readingOrder="1"/>
    </xf>
    <xf numFmtId="177" fontId="28" fillId="0" borderId="41" xfId="48" applyNumberFormat="1" applyFont="1" applyBorder="1" applyAlignment="1">
      <alignment horizontal="center" vertical="center" wrapText="1" readingOrder="1"/>
    </xf>
    <xf numFmtId="0" fontId="28" fillId="0" borderId="58" xfId="42" applyFont="1" applyFill="1" applyBorder="1" applyAlignment="1">
      <alignment horizontal="center" vertical="center"/>
    </xf>
    <xf numFmtId="0" fontId="26" fillId="0" borderId="102" xfId="43" applyFont="1" applyBorder="1" applyAlignment="1">
      <alignment horizontal="center" vertical="center"/>
    </xf>
    <xf numFmtId="0" fontId="28" fillId="0" borderId="43" xfId="43" applyFont="1" applyFill="1" applyBorder="1" applyAlignment="1">
      <alignment horizontal="center" vertical="center"/>
    </xf>
    <xf numFmtId="0" fontId="28" fillId="0" borderId="42" xfId="43" applyFont="1" applyFill="1" applyBorder="1" applyAlignment="1">
      <alignment horizontal="center" vertical="center"/>
    </xf>
    <xf numFmtId="0" fontId="28" fillId="0" borderId="43" xfId="43" applyFont="1" applyBorder="1" applyAlignment="1">
      <alignment horizontal="center" vertical="center"/>
    </xf>
    <xf numFmtId="0" fontId="28" fillId="0" borderId="55" xfId="42" applyFont="1" applyFill="1" applyBorder="1" applyAlignment="1">
      <alignment horizontal="center" vertical="center"/>
    </xf>
    <xf numFmtId="0" fontId="28" fillId="41" borderId="45" xfId="42" applyFont="1" applyFill="1" applyBorder="1" applyAlignment="1">
      <alignment horizontal="center" vertical="center"/>
    </xf>
    <xf numFmtId="0" fontId="28" fillId="41" borderId="54" xfId="42" applyFont="1" applyFill="1" applyBorder="1" applyAlignment="1">
      <alignment horizontal="center" vertical="center"/>
    </xf>
    <xf numFmtId="179" fontId="28" fillId="41" borderId="54" xfId="42" applyNumberFormat="1" applyFont="1" applyFill="1" applyBorder="1" applyAlignment="1">
      <alignment horizontal="center" vertical="center"/>
    </xf>
    <xf numFmtId="0" fontId="28" fillId="41" borderId="63" xfId="42" applyFon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쉼표 [0] 3" xfId="45"/>
    <cellStyle name="쉼표 [0] 4" xfId="46"/>
    <cellStyle name="쉼표 [0] 5" xfId="47"/>
    <cellStyle name="쉼표 [0] 6" xfId="48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_신메뉴(1)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55</xdr:row>
      <xdr:rowOff>19050</xdr:rowOff>
    </xdr:from>
    <xdr:to>
      <xdr:col>7</xdr:col>
      <xdr:colOff>476250</xdr:colOff>
      <xdr:row>56</xdr:row>
      <xdr:rowOff>2722</xdr:rowOff>
    </xdr:to>
    <xdr:pic>
      <xdr:nvPicPr>
        <xdr:cNvPr id="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68925" y="19507200"/>
          <a:ext cx="28289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504825</xdr:colOff>
      <xdr:row>55</xdr:row>
      <xdr:rowOff>19050</xdr:rowOff>
    </xdr:from>
    <xdr:to>
      <xdr:col>6</xdr:col>
      <xdr:colOff>123825</xdr:colOff>
      <xdr:row>55</xdr:row>
      <xdr:rowOff>790575</xdr:rowOff>
    </xdr:to>
    <xdr:sp macro="" textlink="">
      <xdr:nvSpPr>
        <xdr:cNvPr id="4" name="직사각형 6"/>
        <xdr:cNvSpPr>
          <a:spLocks noChangeArrowheads="1"/>
        </xdr:cNvSpPr>
      </xdr:nvSpPr>
      <xdr:spPr bwMode="auto">
        <a:xfrm>
          <a:off x="14782800" y="19507200"/>
          <a:ext cx="3314700" cy="771525"/>
        </a:xfrm>
        <a:prstGeom prst="rect">
          <a:avLst/>
        </a:prstGeom>
        <a:solidFill>
          <a:srgbClr val="FFFFFF"/>
        </a:solidFill>
        <a:ln w="25400" algn="ctr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ko-KR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New : </a:t>
          </a:r>
          <a:r>
            <a:rPr lang="ko-KR" altLang="en-US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신메뉴</a:t>
          </a:r>
        </a:p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           </a:t>
          </a:r>
          <a:r>
            <a:rPr lang="en-US" altLang="ko-KR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: </a:t>
          </a: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추천메뉴</a:t>
          </a:r>
        </a:p>
      </xdr:txBody>
    </xdr:sp>
    <xdr:clientData/>
  </xdr:twoCellAnchor>
  <xdr:twoCellAnchor>
    <xdr:from>
      <xdr:col>5</xdr:col>
      <xdr:colOff>1477814</xdr:colOff>
      <xdr:row>55</xdr:row>
      <xdr:rowOff>425450</xdr:rowOff>
    </xdr:from>
    <xdr:to>
      <xdr:col>5</xdr:col>
      <xdr:colOff>1874689</xdr:colOff>
      <xdr:row>55</xdr:row>
      <xdr:rowOff>695325</xdr:rowOff>
    </xdr:to>
    <xdr:sp macro="" textlink="">
      <xdr:nvSpPr>
        <xdr:cNvPr id="5" name="모서리가 둥근 직사각형 4"/>
        <xdr:cNvSpPr/>
      </xdr:nvSpPr>
      <xdr:spPr>
        <a:xfrm>
          <a:off x="15755789" y="19913600"/>
          <a:ext cx="396875" cy="269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438151</xdr:colOff>
      <xdr:row>41</xdr:row>
      <xdr:rowOff>228600</xdr:rowOff>
    </xdr:from>
    <xdr:to>
      <xdr:col>6</xdr:col>
      <xdr:colOff>1231551</xdr:colOff>
      <xdr:row>42</xdr:row>
      <xdr:rowOff>390644</xdr:rowOff>
    </xdr:to>
    <xdr:sp macro="" textlink="">
      <xdr:nvSpPr>
        <xdr:cNvPr id="6" name="TextBox 5"/>
        <xdr:cNvSpPr txBox="1"/>
      </xdr:nvSpPr>
      <xdr:spPr>
        <a:xfrm rot="20848690">
          <a:off x="18411826" y="14611350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38101</xdr:colOff>
      <xdr:row>20</xdr:row>
      <xdr:rowOff>171450</xdr:rowOff>
    </xdr:from>
    <xdr:to>
      <xdr:col>4</xdr:col>
      <xdr:colOff>831501</xdr:colOff>
      <xdr:row>21</xdr:row>
      <xdr:rowOff>333494</xdr:rowOff>
    </xdr:to>
    <xdr:sp macro="" textlink="">
      <xdr:nvSpPr>
        <xdr:cNvPr id="7" name="TextBox 6"/>
        <xdr:cNvSpPr txBox="1"/>
      </xdr:nvSpPr>
      <xdr:spPr>
        <a:xfrm rot="20848690">
          <a:off x="10506076" y="7705725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"/>
  <sheetViews>
    <sheetView tabSelected="1" zoomScale="70" zoomScaleNormal="70" workbookViewId="0">
      <selection activeCell="C3" sqref="C3"/>
    </sheetView>
  </sheetViews>
  <sheetFormatPr defaultRowHeight="16.5" x14ac:dyDescent="0.3"/>
  <cols>
    <col min="1" max="2" width="11" bestFit="1" customWidth="1"/>
    <col min="3" max="3" width="34.375" bestFit="1" customWidth="1"/>
    <col min="4" max="4" width="32.625" bestFit="1" customWidth="1"/>
    <col min="5" max="5" width="36.125" bestFit="1" customWidth="1"/>
    <col min="6" max="6" width="34.375" bestFit="1" customWidth="1"/>
    <col min="7" max="7" width="32.125" bestFit="1" customWidth="1"/>
    <col min="11" max="11" width="1.875" bestFit="1" customWidth="1"/>
  </cols>
  <sheetData>
    <row r="1" spans="1:22" ht="39" customHeight="1" thickBot="1" x14ac:dyDescent="0.35">
      <c r="A1" s="33"/>
      <c r="B1" s="34"/>
      <c r="C1" s="34"/>
      <c r="D1" s="68"/>
      <c r="E1" s="35" t="s">
        <v>48</v>
      </c>
      <c r="F1" s="35"/>
      <c r="G1" s="36"/>
      <c r="H1" s="10"/>
      <c r="I1" s="10"/>
      <c r="J1" s="10"/>
      <c r="K1" s="10"/>
      <c r="L1" s="10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27" thickBot="1" x14ac:dyDescent="0.35">
      <c r="A2" s="37" t="s">
        <v>0</v>
      </c>
      <c r="B2" s="38"/>
      <c r="C2" s="69" t="s">
        <v>232</v>
      </c>
      <c r="D2" s="70" t="s">
        <v>109</v>
      </c>
      <c r="E2" s="70" t="s">
        <v>110</v>
      </c>
      <c r="F2" s="70" t="s">
        <v>111</v>
      </c>
      <c r="G2" s="71" t="s">
        <v>112</v>
      </c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27" customHeight="1" thickBot="1" x14ac:dyDescent="0.35">
      <c r="A3" s="39" t="s">
        <v>49</v>
      </c>
      <c r="B3" s="41" t="s">
        <v>1</v>
      </c>
      <c r="C3" s="72" t="s">
        <v>113</v>
      </c>
      <c r="D3" s="73" t="s">
        <v>114</v>
      </c>
      <c r="E3" s="73" t="s">
        <v>115</v>
      </c>
      <c r="F3" s="73" t="s">
        <v>116</v>
      </c>
      <c r="G3" s="74" t="s">
        <v>117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7" thickBot="1" x14ac:dyDescent="0.35">
      <c r="A4" s="39"/>
      <c r="B4" s="41"/>
      <c r="C4" s="72" t="s">
        <v>50</v>
      </c>
      <c r="D4" s="72" t="s">
        <v>50</v>
      </c>
      <c r="E4" s="72" t="s">
        <v>50</v>
      </c>
      <c r="F4" s="72" t="s">
        <v>50</v>
      </c>
      <c r="G4" s="74" t="s">
        <v>50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7" thickBot="1" x14ac:dyDescent="0.35">
      <c r="A5" s="39"/>
      <c r="B5" s="41"/>
      <c r="C5" s="72" t="s">
        <v>118</v>
      </c>
      <c r="D5" s="73" t="s">
        <v>119</v>
      </c>
      <c r="E5" s="75" t="s">
        <v>120</v>
      </c>
      <c r="F5" s="72" t="s">
        <v>121</v>
      </c>
      <c r="G5" s="74" t="s">
        <v>122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7" thickBot="1" x14ac:dyDescent="0.35">
      <c r="A6" s="39"/>
      <c r="B6" s="41"/>
      <c r="C6" s="72" t="s">
        <v>106</v>
      </c>
      <c r="D6" s="73" t="s">
        <v>123</v>
      </c>
      <c r="E6" s="72" t="s">
        <v>51</v>
      </c>
      <c r="F6" s="72" t="s">
        <v>51</v>
      </c>
      <c r="G6" s="74" t="s">
        <v>51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7" thickBot="1" x14ac:dyDescent="0.35">
      <c r="A7" s="39"/>
      <c r="B7" s="41"/>
      <c r="C7" s="76" t="s">
        <v>124</v>
      </c>
      <c r="D7" s="77" t="s">
        <v>125</v>
      </c>
      <c r="E7" s="77" t="s">
        <v>126</v>
      </c>
      <c r="F7" s="78" t="s">
        <v>127</v>
      </c>
      <c r="G7" s="79" t="s">
        <v>128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7.75" thickTop="1" thickBot="1" x14ac:dyDescent="0.35">
      <c r="A8" s="39"/>
      <c r="B8" s="80" t="s">
        <v>52</v>
      </c>
      <c r="C8" s="81" t="s">
        <v>53</v>
      </c>
      <c r="D8" s="82" t="s">
        <v>53</v>
      </c>
      <c r="E8" s="82" t="s">
        <v>53</v>
      </c>
      <c r="F8" s="82" t="s">
        <v>53</v>
      </c>
      <c r="G8" s="83" t="s">
        <v>53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7.75" thickTop="1" thickBot="1" x14ac:dyDescent="0.35">
      <c r="A9" s="39"/>
      <c r="B9" s="42" t="s">
        <v>54</v>
      </c>
      <c r="C9" s="84" t="s">
        <v>129</v>
      </c>
      <c r="D9" s="85" t="s">
        <v>130</v>
      </c>
      <c r="E9" s="85" t="s">
        <v>131</v>
      </c>
      <c r="F9" s="86" t="s">
        <v>132</v>
      </c>
      <c r="G9" s="87" t="s">
        <v>133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7" thickBot="1" x14ac:dyDescent="0.35">
      <c r="A10" s="39"/>
      <c r="B10" s="42"/>
      <c r="C10" s="72" t="s">
        <v>134</v>
      </c>
      <c r="D10" s="72" t="s">
        <v>134</v>
      </c>
      <c r="E10" s="72" t="s">
        <v>134</v>
      </c>
      <c r="F10" s="72" t="s">
        <v>134</v>
      </c>
      <c r="G10" s="72" t="s">
        <v>134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27" thickBot="1" x14ac:dyDescent="0.35">
      <c r="A11" s="39"/>
      <c r="B11" s="42"/>
      <c r="C11" s="72" t="s">
        <v>56</v>
      </c>
      <c r="D11" s="73" t="s">
        <v>56</v>
      </c>
      <c r="E11" s="73" t="s">
        <v>56</v>
      </c>
      <c r="F11" s="86" t="s">
        <v>56</v>
      </c>
      <c r="G11" s="87" t="s">
        <v>56</v>
      </c>
      <c r="H11" s="10"/>
      <c r="I11" s="10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27" thickBot="1" x14ac:dyDescent="0.35">
      <c r="A12" s="39"/>
      <c r="B12" s="42"/>
      <c r="C12" s="72" t="s">
        <v>57</v>
      </c>
      <c r="D12" s="73" t="s">
        <v>55</v>
      </c>
      <c r="E12" s="73" t="s">
        <v>57</v>
      </c>
      <c r="F12" s="73" t="s">
        <v>55</v>
      </c>
      <c r="G12" s="73" t="s">
        <v>57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2" ht="27" thickBot="1" x14ac:dyDescent="0.35">
      <c r="A13" s="40"/>
      <c r="B13" s="42"/>
      <c r="C13" s="88" t="s">
        <v>135</v>
      </c>
      <c r="D13" s="89" t="s">
        <v>136</v>
      </c>
      <c r="E13" s="90" t="s">
        <v>137</v>
      </c>
      <c r="F13" s="91" t="s">
        <v>138</v>
      </c>
      <c r="G13" s="92" t="s">
        <v>97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27" thickBot="1" x14ac:dyDescent="0.35">
      <c r="A14" s="65" t="s">
        <v>58</v>
      </c>
      <c r="B14" s="66"/>
      <c r="C14" s="93" t="s">
        <v>60</v>
      </c>
      <c r="D14" s="93" t="s">
        <v>59</v>
      </c>
      <c r="E14" s="94" t="s">
        <v>60</v>
      </c>
      <c r="F14" s="93" t="s">
        <v>59</v>
      </c>
      <c r="G14" s="95" t="s">
        <v>60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54" customHeight="1" thickTop="1" thickBot="1" x14ac:dyDescent="0.35">
      <c r="A15" s="54" t="s">
        <v>61</v>
      </c>
      <c r="B15" s="67" t="s">
        <v>1</v>
      </c>
      <c r="C15" s="96" t="s">
        <v>139</v>
      </c>
      <c r="D15" s="97" t="s">
        <v>140</v>
      </c>
      <c r="E15" s="98" t="s">
        <v>141</v>
      </c>
      <c r="F15" s="99" t="s">
        <v>142</v>
      </c>
      <c r="G15" s="100" t="s">
        <v>143</v>
      </c>
      <c r="H15" s="10"/>
      <c r="I15" s="10"/>
      <c r="J15" s="10"/>
      <c r="K15" s="10"/>
      <c r="L15" s="10"/>
      <c r="M15" s="10"/>
      <c r="N15" s="10"/>
      <c r="O15" s="14"/>
      <c r="P15" s="10"/>
      <c r="Q15" s="10"/>
      <c r="R15" s="10"/>
      <c r="S15" s="10"/>
      <c r="T15" s="10"/>
      <c r="U15" s="10"/>
      <c r="V15" s="10"/>
    </row>
    <row r="16" spans="1:22" ht="27" customHeight="1" thickBot="1" x14ac:dyDescent="0.35">
      <c r="A16" s="39"/>
      <c r="B16" s="67"/>
      <c r="C16" s="101" t="s">
        <v>95</v>
      </c>
      <c r="D16" s="102" t="s">
        <v>64</v>
      </c>
      <c r="E16" s="103" t="s">
        <v>86</v>
      </c>
      <c r="F16" s="104" t="s">
        <v>62</v>
      </c>
      <c r="G16" s="105" t="s">
        <v>63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60" ht="53.25" customHeight="1" thickBot="1" x14ac:dyDescent="0.35">
      <c r="A17" s="39"/>
      <c r="B17" s="67"/>
      <c r="C17" s="106" t="s">
        <v>144</v>
      </c>
      <c r="D17" s="107" t="s">
        <v>105</v>
      </c>
      <c r="E17" s="103" t="s">
        <v>87</v>
      </c>
      <c r="F17" s="108" t="s">
        <v>145</v>
      </c>
      <c r="G17" s="109" t="s">
        <v>146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27" customHeight="1" thickBot="1" x14ac:dyDescent="0.35">
      <c r="A18" s="39"/>
      <c r="B18" s="67"/>
      <c r="C18" s="110" t="s">
        <v>147</v>
      </c>
      <c r="D18" s="111" t="s">
        <v>148</v>
      </c>
      <c r="E18" s="103" t="s">
        <v>149</v>
      </c>
      <c r="F18" s="86" t="s">
        <v>150</v>
      </c>
      <c r="G18" s="112" t="s">
        <v>151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27" customHeight="1" thickBot="1" x14ac:dyDescent="0.35">
      <c r="A19" s="39"/>
      <c r="B19" s="67"/>
      <c r="C19" s="110" t="s">
        <v>152</v>
      </c>
      <c r="D19" s="102" t="s">
        <v>153</v>
      </c>
      <c r="E19" s="103" t="s">
        <v>154</v>
      </c>
      <c r="F19" s="86" t="s">
        <v>155</v>
      </c>
      <c r="G19" s="105" t="s">
        <v>156</v>
      </c>
      <c r="H19" s="9"/>
      <c r="I19" s="10"/>
      <c r="J19" s="10"/>
      <c r="K19" s="10"/>
      <c r="L19" s="10"/>
      <c r="M19" s="9"/>
      <c r="N19" s="9"/>
      <c r="O19" s="9"/>
      <c r="P19" s="10"/>
      <c r="Q19" s="10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t="27" customHeight="1" thickBot="1" x14ac:dyDescent="0.35">
      <c r="A20" s="39"/>
      <c r="B20" s="67"/>
      <c r="C20" s="110" t="s">
        <v>65</v>
      </c>
      <c r="D20" s="113" t="s">
        <v>65</v>
      </c>
      <c r="E20" s="114" t="s">
        <v>65</v>
      </c>
      <c r="F20" s="115" t="s">
        <v>65</v>
      </c>
      <c r="G20" s="116" t="s">
        <v>65</v>
      </c>
      <c r="H20" s="9"/>
      <c r="I20" s="10"/>
      <c r="J20" s="10"/>
      <c r="K20" s="10"/>
      <c r="L20" s="10"/>
      <c r="M20" s="9"/>
      <c r="N20" s="9"/>
      <c r="O20" s="9"/>
      <c r="P20" s="10"/>
      <c r="Q20" s="10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ht="27" customHeight="1" thickBot="1" x14ac:dyDescent="0.35">
      <c r="A21" s="39"/>
      <c r="B21" s="67"/>
      <c r="C21" s="117" t="s">
        <v>157</v>
      </c>
      <c r="D21" s="118" t="s">
        <v>158</v>
      </c>
      <c r="E21" s="119" t="s">
        <v>159</v>
      </c>
      <c r="F21" s="120" t="s">
        <v>160</v>
      </c>
      <c r="G21" s="121" t="s">
        <v>107</v>
      </c>
      <c r="H21" s="9"/>
      <c r="I21" s="10"/>
      <c r="J21" s="10"/>
      <c r="K21" s="10"/>
      <c r="L21" s="10"/>
      <c r="M21" s="9"/>
      <c r="N21" s="9"/>
      <c r="O21" s="16"/>
      <c r="P21" s="10"/>
      <c r="Q21" s="10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ht="79.5" thickBot="1" x14ac:dyDescent="0.35">
      <c r="A22" s="39"/>
      <c r="B22" s="43" t="s">
        <v>54</v>
      </c>
      <c r="C22" s="122" t="s">
        <v>161</v>
      </c>
      <c r="D22" s="123" t="s">
        <v>162</v>
      </c>
      <c r="E22" s="124" t="s">
        <v>163</v>
      </c>
      <c r="F22" s="125" t="s">
        <v>164</v>
      </c>
      <c r="G22" s="126" t="s">
        <v>165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27" customHeight="1" thickBot="1" x14ac:dyDescent="0.35">
      <c r="A23" s="39"/>
      <c r="B23" s="43"/>
      <c r="C23" s="127" t="s">
        <v>90</v>
      </c>
      <c r="D23" s="74" t="s">
        <v>166</v>
      </c>
      <c r="E23" s="128" t="s">
        <v>167</v>
      </c>
      <c r="F23" s="108" t="s">
        <v>168</v>
      </c>
      <c r="G23" s="129" t="s">
        <v>169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27" customHeight="1" thickBot="1" x14ac:dyDescent="0.35">
      <c r="A24" s="39"/>
      <c r="B24" s="43"/>
      <c r="C24" s="130" t="s">
        <v>170</v>
      </c>
      <c r="D24" s="131" t="s">
        <v>171</v>
      </c>
      <c r="E24" s="128" t="s">
        <v>172</v>
      </c>
      <c r="F24" s="108" t="s">
        <v>173</v>
      </c>
      <c r="G24" s="132" t="s">
        <v>174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27" customHeight="1" thickBot="1" x14ac:dyDescent="0.35">
      <c r="A25" s="39"/>
      <c r="B25" s="43"/>
      <c r="C25" s="133" t="s">
        <v>175</v>
      </c>
      <c r="D25" s="74" t="s">
        <v>176</v>
      </c>
      <c r="E25" s="128" t="s">
        <v>177</v>
      </c>
      <c r="F25" s="108" t="s">
        <v>99</v>
      </c>
      <c r="G25" s="132" t="s">
        <v>178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27" customHeight="1" thickBot="1" x14ac:dyDescent="0.35">
      <c r="A26" s="39"/>
      <c r="B26" s="43"/>
      <c r="C26" s="134" t="s">
        <v>65</v>
      </c>
      <c r="D26" s="135" t="s">
        <v>65</v>
      </c>
      <c r="E26" s="110" t="s">
        <v>65</v>
      </c>
      <c r="F26" s="135" t="s">
        <v>65</v>
      </c>
      <c r="G26" s="110" t="s">
        <v>65</v>
      </c>
      <c r="H26" s="10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27" customHeight="1" thickBot="1" x14ac:dyDescent="0.35">
      <c r="A27" s="39"/>
      <c r="B27" s="43"/>
      <c r="C27" s="136" t="s">
        <v>179</v>
      </c>
      <c r="D27" s="137" t="s">
        <v>180</v>
      </c>
      <c r="E27" s="137" t="s">
        <v>181</v>
      </c>
      <c r="F27" s="138" t="s">
        <v>182</v>
      </c>
      <c r="G27" s="139" t="s">
        <v>100</v>
      </c>
      <c r="H27" s="9"/>
      <c r="I27" s="9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26.25" customHeight="1" x14ac:dyDescent="0.3">
      <c r="A28" s="39"/>
      <c r="B28" s="44" t="s">
        <v>66</v>
      </c>
      <c r="C28" s="129"/>
      <c r="D28" s="123"/>
      <c r="E28" s="72" t="s">
        <v>183</v>
      </c>
      <c r="F28" s="87"/>
      <c r="G28" s="140"/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26.25" customHeight="1" x14ac:dyDescent="0.3">
      <c r="A29" s="39"/>
      <c r="B29" s="45"/>
      <c r="C29" s="129"/>
      <c r="D29" s="72"/>
      <c r="E29" s="73" t="s">
        <v>87</v>
      </c>
      <c r="F29" s="73"/>
      <c r="G29" s="87"/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26.25" customHeight="1" x14ac:dyDescent="0.3">
      <c r="A30" s="39"/>
      <c r="B30" s="45"/>
      <c r="C30" s="129"/>
      <c r="D30" s="72"/>
      <c r="E30" s="73" t="s">
        <v>184</v>
      </c>
      <c r="F30" s="73"/>
      <c r="G30" s="87"/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26.25" customHeight="1" x14ac:dyDescent="0.3">
      <c r="A31" s="39"/>
      <c r="B31" s="45"/>
      <c r="C31" s="129"/>
      <c r="D31" s="72"/>
      <c r="E31" s="87" t="s">
        <v>185</v>
      </c>
      <c r="F31" s="74"/>
      <c r="G31" s="74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26.25" customHeight="1" x14ac:dyDescent="0.3">
      <c r="A32" s="39"/>
      <c r="B32" s="45"/>
      <c r="C32" s="129"/>
      <c r="D32" s="72"/>
      <c r="E32" s="87" t="s">
        <v>65</v>
      </c>
      <c r="F32" s="74"/>
      <c r="G32" s="74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27" customHeight="1" thickBot="1" x14ac:dyDescent="0.35">
      <c r="A33" s="39"/>
      <c r="B33" s="46"/>
      <c r="C33" s="129"/>
      <c r="D33" s="72"/>
      <c r="E33" s="87" t="s">
        <v>186</v>
      </c>
      <c r="F33" s="74"/>
      <c r="G33" s="141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27" customHeight="1" thickTop="1" x14ac:dyDescent="0.3">
      <c r="A34" s="39"/>
      <c r="B34" s="44" t="s">
        <v>67</v>
      </c>
      <c r="C34" s="142" t="s">
        <v>68</v>
      </c>
      <c r="D34" s="142" t="s">
        <v>101</v>
      </c>
      <c r="E34" s="142" t="s">
        <v>69</v>
      </c>
      <c r="F34" s="142" t="s">
        <v>91</v>
      </c>
      <c r="G34" s="142" t="s">
        <v>68</v>
      </c>
      <c r="H34" s="17"/>
      <c r="I34" s="14"/>
      <c r="J34" s="1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26.25" customHeight="1" x14ac:dyDescent="0.3">
      <c r="A35" s="39"/>
      <c r="B35" s="45"/>
      <c r="C35" s="73" t="s">
        <v>187</v>
      </c>
      <c r="D35" s="73" t="s">
        <v>70</v>
      </c>
      <c r="E35" s="73" t="s">
        <v>93</v>
      </c>
      <c r="F35" s="73" t="s">
        <v>103</v>
      </c>
      <c r="G35" s="87" t="s">
        <v>96</v>
      </c>
      <c r="H35" s="17"/>
      <c r="I35" s="14"/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26.25" customHeight="1" x14ac:dyDescent="0.3">
      <c r="A36" s="39"/>
      <c r="B36" s="45"/>
      <c r="C36" s="73" t="s">
        <v>71</v>
      </c>
      <c r="D36" s="73" t="s">
        <v>73</v>
      </c>
      <c r="E36" s="73" t="s">
        <v>73</v>
      </c>
      <c r="F36" s="73" t="s">
        <v>71</v>
      </c>
      <c r="G36" s="73" t="s">
        <v>72</v>
      </c>
      <c r="H36" s="17"/>
      <c r="I36" s="14"/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26.25" customHeight="1" x14ac:dyDescent="0.3">
      <c r="A37" s="39"/>
      <c r="B37" s="45"/>
      <c r="C37" s="143" t="s">
        <v>74</v>
      </c>
      <c r="D37" s="72" t="s">
        <v>75</v>
      </c>
      <c r="E37" s="72" t="s">
        <v>84</v>
      </c>
      <c r="F37" s="74" t="s">
        <v>188</v>
      </c>
      <c r="G37" s="87" t="s">
        <v>94</v>
      </c>
      <c r="H37" s="17"/>
      <c r="I37" s="14"/>
      <c r="J37" s="14"/>
      <c r="K37" s="10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spans="1:60" ht="27" customHeight="1" thickBot="1" x14ac:dyDescent="0.35">
      <c r="A38" s="40"/>
      <c r="B38" s="45"/>
      <c r="C38" s="144" t="s">
        <v>189</v>
      </c>
      <c r="D38" s="145" t="s">
        <v>190</v>
      </c>
      <c r="E38" s="145" t="s">
        <v>191</v>
      </c>
      <c r="F38" s="146" t="s">
        <v>108</v>
      </c>
      <c r="G38" s="147" t="s">
        <v>192</v>
      </c>
      <c r="H38" s="17"/>
      <c r="I38" s="14"/>
      <c r="J38" s="14"/>
      <c r="K38" s="10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</row>
    <row r="39" spans="1:60" ht="53.25" thickTop="1" x14ac:dyDescent="0.3">
      <c r="A39" s="31" t="s">
        <v>58</v>
      </c>
      <c r="B39" s="47"/>
      <c r="C39" s="148" t="s">
        <v>76</v>
      </c>
      <c r="D39" s="149" t="s">
        <v>76</v>
      </c>
      <c r="E39" s="150"/>
      <c r="F39" s="150" t="s">
        <v>76</v>
      </c>
      <c r="G39" s="151" t="s">
        <v>76</v>
      </c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</row>
    <row r="40" spans="1:60" ht="26.25" x14ac:dyDescent="0.3">
      <c r="A40" s="48"/>
      <c r="B40" s="49"/>
      <c r="C40" s="152" t="s">
        <v>77</v>
      </c>
      <c r="D40" s="153" t="s">
        <v>77</v>
      </c>
      <c r="E40" s="153" t="s">
        <v>76</v>
      </c>
      <c r="F40" s="153" t="s">
        <v>77</v>
      </c>
      <c r="G40" s="154" t="s">
        <v>77</v>
      </c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  <row r="41" spans="1:60" ht="26.25" x14ac:dyDescent="0.3">
      <c r="A41" s="48"/>
      <c r="B41" s="49"/>
      <c r="C41" s="152" t="s">
        <v>78</v>
      </c>
      <c r="D41" s="152" t="s">
        <v>80</v>
      </c>
      <c r="E41" s="152" t="s">
        <v>193</v>
      </c>
      <c r="F41" s="152" t="s">
        <v>79</v>
      </c>
      <c r="G41" s="154" t="s">
        <v>78</v>
      </c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</row>
    <row r="42" spans="1:60" ht="27" thickBot="1" x14ac:dyDescent="0.35">
      <c r="A42" s="50"/>
      <c r="B42" s="49"/>
      <c r="C42" s="152" t="s">
        <v>194</v>
      </c>
      <c r="D42" s="152" t="s">
        <v>195</v>
      </c>
      <c r="E42" s="152"/>
      <c r="F42" s="152" t="s">
        <v>104</v>
      </c>
      <c r="G42" s="155" t="s">
        <v>196</v>
      </c>
      <c r="H42" s="14"/>
      <c r="I42" s="10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0" ht="54" customHeight="1" thickTop="1" thickBot="1" x14ac:dyDescent="0.35">
      <c r="A43" s="51" t="s">
        <v>81</v>
      </c>
      <c r="B43" s="56" t="s">
        <v>82</v>
      </c>
      <c r="C43" s="156" t="s">
        <v>197</v>
      </c>
      <c r="D43" s="157" t="s">
        <v>198</v>
      </c>
      <c r="E43" s="125" t="s">
        <v>199</v>
      </c>
      <c r="F43" s="158" t="s">
        <v>200</v>
      </c>
      <c r="G43" s="159" t="s">
        <v>201</v>
      </c>
      <c r="H43" s="19"/>
      <c r="I43" s="10"/>
      <c r="J43" s="14"/>
      <c r="K43" s="1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spans="1:60" ht="27" thickBot="1" x14ac:dyDescent="0.35">
      <c r="A44" s="52"/>
      <c r="B44" s="57"/>
      <c r="C44" s="160" t="s">
        <v>202</v>
      </c>
      <c r="D44" s="161" t="s">
        <v>203</v>
      </c>
      <c r="E44" s="162" t="s">
        <v>204</v>
      </c>
      <c r="F44" s="163" t="s">
        <v>203</v>
      </c>
      <c r="G44" s="164" t="s">
        <v>64</v>
      </c>
      <c r="H44" s="20"/>
      <c r="I44" s="10"/>
      <c r="J44" s="1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</row>
    <row r="45" spans="1:60" ht="27" thickBot="1" x14ac:dyDescent="0.35">
      <c r="A45" s="52"/>
      <c r="B45" s="57"/>
      <c r="C45" s="165" t="s">
        <v>205</v>
      </c>
      <c r="D45" s="161" t="s">
        <v>206</v>
      </c>
      <c r="E45" s="124" t="s">
        <v>207</v>
      </c>
      <c r="F45" s="166" t="s">
        <v>208</v>
      </c>
      <c r="G45" s="126" t="s">
        <v>209</v>
      </c>
      <c r="H45" s="21"/>
      <c r="I45" s="10"/>
      <c r="J45" s="1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</row>
    <row r="46" spans="1:60" ht="27" thickBot="1" x14ac:dyDescent="0.35">
      <c r="A46" s="52"/>
      <c r="B46" s="57"/>
      <c r="C46" s="160" t="s">
        <v>210</v>
      </c>
      <c r="D46" s="161" t="s">
        <v>211</v>
      </c>
      <c r="E46" s="167" t="s">
        <v>212</v>
      </c>
      <c r="F46" s="168" t="s">
        <v>213</v>
      </c>
      <c r="G46" s="164" t="s">
        <v>214</v>
      </c>
      <c r="H46" s="20"/>
      <c r="I46" s="10"/>
      <c r="J46" s="1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spans="1:60" ht="27" thickBot="1" x14ac:dyDescent="0.35">
      <c r="A47" s="52"/>
      <c r="B47" s="57"/>
      <c r="C47" s="169" t="s">
        <v>51</v>
      </c>
      <c r="D47" s="170" t="s">
        <v>85</v>
      </c>
      <c r="E47" s="167" t="s">
        <v>215</v>
      </c>
      <c r="F47" s="108" t="s">
        <v>88</v>
      </c>
      <c r="G47" s="132" t="s">
        <v>98</v>
      </c>
      <c r="H47" s="20"/>
      <c r="I47" s="9"/>
      <c r="J47" s="1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spans="1:60" ht="27" thickBot="1" x14ac:dyDescent="0.35">
      <c r="A48" s="53"/>
      <c r="B48" s="57"/>
      <c r="C48" s="169"/>
      <c r="D48" s="170" t="s">
        <v>123</v>
      </c>
      <c r="E48" s="171"/>
      <c r="F48" s="172" t="s">
        <v>51</v>
      </c>
      <c r="G48" s="173" t="s">
        <v>51</v>
      </c>
      <c r="H48" s="22"/>
      <c r="I48" s="9"/>
      <c r="J48" s="14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</row>
    <row r="49" spans="1:60" ht="27" thickBot="1" x14ac:dyDescent="0.35">
      <c r="A49" s="53"/>
      <c r="B49" s="58"/>
      <c r="C49" s="174" t="s">
        <v>216</v>
      </c>
      <c r="D49" s="175" t="s">
        <v>217</v>
      </c>
      <c r="E49" s="176" t="s">
        <v>218</v>
      </c>
      <c r="F49" s="177" t="s">
        <v>89</v>
      </c>
      <c r="G49" s="178" t="s">
        <v>219</v>
      </c>
      <c r="H49" s="14"/>
      <c r="I49" s="14"/>
      <c r="J49" s="14"/>
      <c r="K49" s="10" t="s">
        <v>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</row>
    <row r="50" spans="1:60" ht="27.75" thickTop="1" thickBot="1" x14ac:dyDescent="0.35">
      <c r="A50" s="54"/>
      <c r="B50" s="59" t="s">
        <v>67</v>
      </c>
      <c r="C50" s="179" t="s">
        <v>220</v>
      </c>
      <c r="D50" s="129" t="s">
        <v>221</v>
      </c>
      <c r="E50" s="179" t="s">
        <v>68</v>
      </c>
      <c r="F50" s="179" t="s">
        <v>101</v>
      </c>
      <c r="G50" s="179" t="s">
        <v>102</v>
      </c>
      <c r="H50" s="14"/>
      <c r="I50" s="14"/>
      <c r="J50" s="1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</row>
    <row r="51" spans="1:60" ht="27" thickBot="1" x14ac:dyDescent="0.35">
      <c r="A51" s="54"/>
      <c r="B51" s="60"/>
      <c r="C51" s="129" t="s">
        <v>92</v>
      </c>
      <c r="D51" s="72" t="s">
        <v>187</v>
      </c>
      <c r="E51" s="72" t="s">
        <v>70</v>
      </c>
      <c r="F51" s="73" t="s">
        <v>93</v>
      </c>
      <c r="G51" s="74" t="s">
        <v>103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ht="27" thickBot="1" x14ac:dyDescent="0.35">
      <c r="A52" s="54"/>
      <c r="B52" s="60"/>
      <c r="C52" s="143" t="s">
        <v>72</v>
      </c>
      <c r="D52" s="73" t="s">
        <v>71</v>
      </c>
      <c r="E52" s="73" t="s">
        <v>72</v>
      </c>
      <c r="F52" s="73" t="s">
        <v>73</v>
      </c>
      <c r="G52" s="74" t="s">
        <v>71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ht="27" thickBot="1" x14ac:dyDescent="0.35">
      <c r="A53" s="54"/>
      <c r="B53" s="60"/>
      <c r="C53" s="143" t="s">
        <v>188</v>
      </c>
      <c r="D53" s="73" t="s">
        <v>222</v>
      </c>
      <c r="E53" s="73" t="s">
        <v>94</v>
      </c>
      <c r="F53" s="73" t="s">
        <v>74</v>
      </c>
      <c r="G53" s="74" t="s">
        <v>84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ht="27" thickBot="1" x14ac:dyDescent="0.35">
      <c r="A54" s="55"/>
      <c r="B54" s="61"/>
      <c r="C54" s="144" t="s">
        <v>223</v>
      </c>
      <c r="D54" s="145" t="s">
        <v>224</v>
      </c>
      <c r="E54" s="145" t="s">
        <v>225</v>
      </c>
      <c r="F54" s="145" t="s">
        <v>226</v>
      </c>
      <c r="G54" s="146" t="s">
        <v>227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ht="27.75" thickTop="1" thickBot="1" x14ac:dyDescent="0.35">
      <c r="A55" s="31" t="s">
        <v>58</v>
      </c>
      <c r="B55" s="32"/>
      <c r="C55" s="180" t="s">
        <v>228</v>
      </c>
      <c r="D55" s="181" t="s">
        <v>229</v>
      </c>
      <c r="E55" s="182" t="s">
        <v>230</v>
      </c>
      <c r="F55" s="181" t="s">
        <v>231</v>
      </c>
      <c r="G55" s="183" t="s">
        <v>228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ht="27" customHeight="1" thickBot="1" x14ac:dyDescent="0.35">
      <c r="A56" s="62" t="s">
        <v>83</v>
      </c>
      <c r="B56" s="63"/>
      <c r="C56" s="63"/>
      <c r="D56" s="63"/>
      <c r="E56" s="63"/>
      <c r="F56" s="63"/>
      <c r="G56" s="6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ht="26.25" x14ac:dyDescent="0.3">
      <c r="A57" s="23"/>
      <c r="B57" s="24"/>
      <c r="C57" s="25"/>
      <c r="D57" s="10"/>
      <c r="E57" s="10"/>
      <c r="F57" s="10"/>
      <c r="G57" s="2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ht="26.25" x14ac:dyDescent="0.3">
      <c r="A58" s="24"/>
      <c r="B58" s="24"/>
      <c r="C58" s="27"/>
      <c r="D58" s="2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ht="26.25" x14ac:dyDescent="0.3">
      <c r="A59" s="24"/>
      <c r="B59" s="24"/>
      <c r="C59" s="27"/>
      <c r="D59" s="27"/>
      <c r="E59" s="10"/>
      <c r="F59" s="10"/>
      <c r="G59" s="10"/>
      <c r="H59" s="10"/>
      <c r="I59" s="10"/>
      <c r="J59" s="10"/>
      <c r="K59" s="10"/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ht="26.25" x14ac:dyDescent="0.3">
      <c r="A60" s="24"/>
      <c r="B60" s="24"/>
      <c r="C60" s="27"/>
      <c r="D60" s="27"/>
      <c r="E60" s="10"/>
      <c r="F60" s="10"/>
      <c r="G60" s="10"/>
      <c r="H60" s="10"/>
      <c r="I60" s="10"/>
      <c r="J60" s="10"/>
      <c r="K60" s="10"/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26.25" x14ac:dyDescent="0.3">
      <c r="A61" s="24"/>
      <c r="B61" s="24"/>
      <c r="C61" s="27"/>
      <c r="D61" s="27"/>
      <c r="E61" s="10"/>
      <c r="F61" s="10"/>
      <c r="G61" s="10"/>
      <c r="H61" s="10"/>
      <c r="I61" s="10"/>
      <c r="J61" s="10"/>
      <c r="K61" s="10"/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1:60" ht="26.25" x14ac:dyDescent="0.3">
      <c r="A62" s="24"/>
      <c r="B62" s="24"/>
      <c r="C62" s="27"/>
      <c r="D62" s="27"/>
      <c r="E62" s="10"/>
      <c r="F62" s="10"/>
      <c r="G62" s="10"/>
      <c r="H62" s="10"/>
      <c r="I62" s="10"/>
      <c r="J62" s="10"/>
      <c r="K62" s="10"/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ht="26.25" x14ac:dyDescent="0.3">
      <c r="A63" s="24"/>
      <c r="B63" s="24"/>
      <c r="C63" s="27"/>
      <c r="D63" s="27"/>
      <c r="E63" s="10"/>
      <c r="F63" s="10"/>
      <c r="G63" s="10"/>
      <c r="H63" s="10"/>
      <c r="I63" s="10"/>
      <c r="J63" s="10"/>
      <c r="K63" s="10"/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1:60" ht="26.25" x14ac:dyDescent="0.3">
      <c r="A64" s="24"/>
      <c r="B64" s="24"/>
      <c r="C64" s="27"/>
      <c r="D64" s="27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1:13" ht="26.25" x14ac:dyDescent="0.3">
      <c r="A65" s="24"/>
      <c r="B65" s="24"/>
      <c r="C65" s="27"/>
      <c r="D65" s="27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26.25" x14ac:dyDescent="0.3">
      <c r="A66" s="24"/>
      <c r="B66" s="24"/>
      <c r="C66" s="28"/>
      <c r="D66" s="29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26.25" x14ac:dyDescent="0.3">
      <c r="A67" s="24"/>
      <c r="B67" s="24"/>
      <c r="C67" s="30"/>
      <c r="D67" s="13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26.25" x14ac:dyDescent="0.3">
      <c r="A68" s="24"/>
      <c r="B68" s="24"/>
      <c r="C68" s="30"/>
      <c r="D68" s="3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26.25" x14ac:dyDescent="0.3">
      <c r="A69" s="24"/>
      <c r="B69" s="24"/>
      <c r="C69" s="30"/>
      <c r="D69" s="3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26.25" x14ac:dyDescent="0.3">
      <c r="A70" s="24"/>
      <c r="B70" s="24"/>
      <c r="C70" s="30"/>
      <c r="D70" s="3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26.25" x14ac:dyDescent="0.3">
      <c r="A71" s="24"/>
      <c r="B71" s="24"/>
      <c r="C71" s="13"/>
      <c r="D71" s="13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26.25" x14ac:dyDescent="0.3">
      <c r="A72" s="24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26.25" x14ac:dyDescent="0.3">
      <c r="A73" s="24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26.25" x14ac:dyDescent="0.3">
      <c r="A74" s="24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26.25" x14ac:dyDescent="0.3">
      <c r="A75" s="24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26.25" x14ac:dyDescent="0.3">
      <c r="A76" s="24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26.25" x14ac:dyDescent="0.3">
      <c r="A77" s="24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26.25" x14ac:dyDescent="0.3">
      <c r="A78" s="24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</sheetData>
  <mergeCells count="18">
    <mergeCell ref="A56:G56"/>
    <mergeCell ref="A14:B14"/>
    <mergeCell ref="A15:A38"/>
    <mergeCell ref="B15:B21"/>
    <mergeCell ref="B22:B27"/>
    <mergeCell ref="B28:B33"/>
    <mergeCell ref="B34:B38"/>
    <mergeCell ref="A39:B42"/>
    <mergeCell ref="A43:A54"/>
    <mergeCell ref="B43:B49"/>
    <mergeCell ref="B50:B54"/>
    <mergeCell ref="A55:B55"/>
    <mergeCell ref="E1:G1"/>
    <mergeCell ref="A2:B2"/>
    <mergeCell ref="A3:A13"/>
    <mergeCell ref="B3:B7"/>
    <mergeCell ref="B9:B13"/>
    <mergeCell ref="A1:C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C2" sqref="C2"/>
    </sheetView>
  </sheetViews>
  <sheetFormatPr defaultRowHeight="16.5" x14ac:dyDescent="0.3"/>
  <cols>
    <col min="1" max="1" width="5.25" bestFit="1" customWidth="1"/>
    <col min="2" max="2" width="12.375" bestFit="1" customWidth="1"/>
    <col min="3" max="3" width="32.5" style="2" customWidth="1"/>
    <col min="4" max="7" width="32.5" customWidth="1"/>
  </cols>
  <sheetData>
    <row r="2" spans="1:7" x14ac:dyDescent="0.3">
      <c r="B2" t="s">
        <v>47</v>
      </c>
      <c r="C2" s="2">
        <f>DATEVALUE(SUBSTITUTE(SUBSTITUTE(LEFT(input!C2,6),"일",""),"월 ","-"))</f>
        <v>41820</v>
      </c>
      <c r="D2" s="3"/>
    </row>
    <row r="3" spans="1:7" ht="99" x14ac:dyDescent="0.3">
      <c r="A3" t="s">
        <v>7</v>
      </c>
      <c r="B3" t="s">
        <v>3</v>
      </c>
      <c r="C3" s="2" t="str">
        <f>$B3&amp;CHAR(10)&amp;input!C3&amp;CHAR(10)&amp;input!C4&amp;CHAR(10)&amp;input!C5&amp;CHAR(10)&amp;input!C6&amp;CHAR(10)&amp;input!C7</f>
        <v>[한식]
건새우시금치된장국
삼곡밥
떡갈비가래떡조림(돼지:국내산)
열무김치
726kcal</v>
      </c>
      <c r="D3" s="2" t="str">
        <f>$B3&amp;CHAR(10)&amp;input!D3&amp;CHAR(10)&amp;input!D4&amp;CHAR(10)&amp;input!D5&amp;CHAR(10)&amp;input!D6&amp;CHAR(10)&amp;input!D7</f>
        <v>[한식]
김치콩나물국
삼곡밥
비엔나야채볶음
석박지
730kcal</v>
      </c>
      <c r="E3" s="2" t="str">
        <f>$B3&amp;CHAR(10)&amp;input!E3&amp;CHAR(10)&amp;input!E4&amp;CHAR(10)&amp;input!E5&amp;CHAR(10)&amp;input!E6&amp;CHAR(10)&amp;input!E7</f>
        <v>[한식]
꼬맹이만두국(소:호주산)
삼곡밥
양배추진미채무침
포기김치
715kcal</v>
      </c>
      <c r="F3" s="2" t="str">
        <f>$B3&amp;CHAR(10)&amp;input!F3&amp;CHAR(10)&amp;input!F4&amp;CHAR(10)&amp;input!F5&amp;CHAR(10)&amp;input!F6&amp;CHAR(10)&amp;input!F7</f>
        <v>[한식]
무채어묵국(갈치:수입산)
삼곡밥
호박맛살볶음
포기김치
728kcal</v>
      </c>
      <c r="G3" s="2" t="str">
        <f>$B3&amp;CHAR(10)&amp;input!G3&amp;CHAR(10)&amp;input!G4&amp;CHAR(10)&amp;input!G5&amp;CHAR(10)&amp;input!G6&amp;CHAR(10)&amp;input!G7</f>
        <v>[한식]
장터국(소:호주산)
삼곡밥
따뜻한연두부*절임고추간장s
포기김치
744kcal</v>
      </c>
    </row>
    <row r="4" spans="1:7" ht="33" x14ac:dyDescent="0.3">
      <c r="A4" t="s">
        <v>7</v>
      </c>
      <c r="B4" t="s">
        <v>4</v>
      </c>
      <c r="C4" s="2" t="str">
        <f>$B4&amp;CHAR(10)&amp;input!C8</f>
        <v>[즉석]
즉석해장라면/삼곡밥/김치</v>
      </c>
      <c r="D4" s="2" t="str">
        <f>$B4&amp;CHAR(10)&amp;input!D8</f>
        <v>[즉석]
즉석해장라면/삼곡밥/김치</v>
      </c>
      <c r="E4" s="2" t="str">
        <f>$B4&amp;CHAR(10)&amp;input!E8</f>
        <v>[즉석]
즉석해장라면/삼곡밥/김치</v>
      </c>
      <c r="F4" s="2" t="str">
        <f>$B4&amp;CHAR(10)&amp;input!F8</f>
        <v>[즉석]
즉석해장라면/삼곡밥/김치</v>
      </c>
      <c r="G4" s="2" t="str">
        <f>$B4&amp;CHAR(10)&amp;input!G8</f>
        <v>[즉석]
즉석해장라면/삼곡밥/김치</v>
      </c>
    </row>
    <row r="5" spans="1:7" ht="99" x14ac:dyDescent="0.3">
      <c r="A5" t="s">
        <v>7</v>
      </c>
      <c r="B5" t="s">
        <v>5</v>
      </c>
      <c r="C5" s="2" t="str">
        <f>$B5&amp;CHAR(10)&amp;input!C9&amp;CHAR(10)&amp;input!C10&amp;CHAR(10)&amp;input!C11&amp;CHAR(10)&amp;input!C12&amp;CHAR(10)&amp;input!C13</f>
        <v>[일품]
곡물식빵*토스트식빵/딸기잼*버터
그린샐러드*유자레몬D
우유
스크램블에그
해쉬브라운</v>
      </c>
      <c r="D5" s="2" t="str">
        <f>$B5&amp;CHAR(10)&amp;input!D9&amp;CHAR(10)&amp;input!D10&amp;CHAR(10)&amp;input!D11&amp;CHAR(10)&amp;input!D12&amp;CHAR(10)&amp;input!D13</f>
        <v>[일품]
곡물식빵*모닝빵/딸기잼*버터
그린샐러드*유자레몬D
우유
계란후라이
콘후레이크</v>
      </c>
      <c r="E5" s="2" t="str">
        <f>$B5&amp;CHAR(10)&amp;input!E9&amp;CHAR(10)&amp;input!E10&amp;CHAR(10)&amp;input!E11&amp;CHAR(10)&amp;input!E12&amp;CHAR(10)&amp;input!E13</f>
        <v>[일품]
토스트식빵*핫케익/딸기잼*버터
그린샐러드*유자레몬D
우유
스크램블에그
단호박범벅</v>
      </c>
      <c r="F5" s="2" t="str">
        <f>$B5&amp;CHAR(10)&amp;input!F9&amp;CHAR(10)&amp;input!F10&amp;CHAR(10)&amp;input!F11&amp;CHAR(10)&amp;input!F12&amp;CHAR(10)&amp;input!F13</f>
        <v>[일품]
토스트식빵*부시맥브레드/딸기잼*버터
그린샐러드*유자레몬D
우유
계란후라이
감자볼튀김</v>
      </c>
      <c r="G5" s="2" t="str">
        <f>$B5&amp;CHAR(10)&amp;input!G9&amp;CHAR(10)&amp;input!G10&amp;CHAR(10)&amp;input!G11&amp;CHAR(10)&amp;input!G12&amp;CHAR(10)&amp;input!G13</f>
        <v>[일품]
곡물식빵*참깨롤빵/딸기잼*버터
그린샐러드*유자레몬D
우유
스크램블에그
초코첵스</v>
      </c>
    </row>
    <row r="6" spans="1:7" ht="33" x14ac:dyDescent="0.3">
      <c r="A6" t="s">
        <v>7</v>
      </c>
      <c r="B6" t="s">
        <v>6</v>
      </c>
      <c r="C6" s="2" t="str">
        <f>$B6&amp;CHAR(10)&amp;input!C14</f>
        <v>[플러스메뉴]
누룽지/김구이</v>
      </c>
      <c r="D6" s="2" t="str">
        <f>$B6&amp;CHAR(10)&amp;input!D14</f>
        <v>[플러스메뉴]
누룽지/계란후라이</v>
      </c>
      <c r="E6" s="2" t="str">
        <f>$B6&amp;CHAR(10)&amp;input!E14</f>
        <v>[플러스메뉴]
누룽지/김구이</v>
      </c>
      <c r="F6" s="2" t="str">
        <f>$B6&amp;CHAR(10)&amp;input!F14</f>
        <v>[플러스메뉴]
누룽지/계란후라이</v>
      </c>
      <c r="G6" s="2" t="str">
        <f>$B6&amp;CHAR(10)&amp;input!G14</f>
        <v>[플러스메뉴]
누룽지/김구이</v>
      </c>
    </row>
    <row r="7" spans="1:7" ht="148.5" x14ac:dyDescent="0.3">
      <c r="A7" t="s">
        <v>8</v>
      </c>
      <c r="B7" t="s">
        <v>3</v>
      </c>
      <c r="C7" s="2" t="str">
        <f>$B7&amp;CHAR(10)&amp;input!C15&amp;CHAR(10)&amp;input!C16&amp;CHAR(10)&amp;input!C17&amp;CHAR(10)&amp;input!C18&amp;CHAR(10)&amp;input!C19&amp;CHAR(10)&amp;input!C20&amp;CHAR(10)&amp;input!C21</f>
        <v>[한식]
제육김치두루치기*두부찜
(돼지:국내산)
보리밥
북어감자국
완자어묵새송이볶음(갈치:수입산)
치커리유자청무침
포기김치/석박지
980kcal</v>
      </c>
      <c r="D7" s="2" t="str">
        <f>$B7&amp;CHAR(10)&amp;input!D15&amp;CHAR(10)&amp;input!D16&amp;CHAR(10)&amp;input!D17&amp;CHAR(10)&amp;input!D18&amp;CHAR(10)&amp;input!D19&amp;CHAR(10)&amp;input!D20&amp;CHAR(10)&amp;input!D21</f>
        <v>[한식]
뚝배기불고기버섯전골*떡만두사리
(소:호주산)
흑향미밥
야채계란말이
연근땅콩조림
오이사과흑초무침
포기김치/석박지
982kcal</v>
      </c>
      <c r="E7" s="2" t="str">
        <f>$B7&amp;CHAR(10)&amp;input!E15&amp;CHAR(10)&amp;input!E16&amp;CHAR(10)&amp;input!E17&amp;CHAR(10)&amp;input!E18&amp;CHAR(10)&amp;input!E19&amp;CHAR(10)&amp;input!E20&amp;CHAR(10)&amp;input!E21</f>
        <v>[한식]
[철판]매운오삼불고기*콩나물파채
(돼지:독일산)
차조밥
얼갈이된장국
두부계란지짐*양념장
깐마늘마늘쫑양념무침
포기김치/석박지
996kcal</v>
      </c>
      <c r="F7" s="2" t="str">
        <f>$B7&amp;CHAR(10)&amp;input!F15&amp;CHAR(10)&amp;input!F16&amp;CHAR(10)&amp;input!F17&amp;CHAR(10)&amp;input!F18&amp;CHAR(10)&amp;input!F19&amp;CHAR(10)&amp;input!F20&amp;CHAR(10)&amp;input!F21</f>
        <v>[한식]
[철판]뼈없는닭갈비*고구마사리
(닭:브라질산)
수수밥
들깨미역국
녹두빈대떡*양파간장절임
청포묵오미자샐러드
포기김치/석박지
991kcal</v>
      </c>
      <c r="G7" s="2" t="str">
        <f>$B7&amp;CHAR(10)&amp;input!G15&amp;CHAR(10)&amp;input!G16&amp;CHAR(10)&amp;input!G17&amp;CHAR(10)&amp;input!G18&amp;CHAR(10)&amp;input!G19&amp;CHAR(10)&amp;input!G20&amp;CHAR(10)&amp;input!G21</f>
        <v>[한식]
흑마늘훈제삼겹보쌈*두부찜
(돼지:미국산)
기장밥
근대국
모듬쌈채소*견과류쌈장
청양풍잡채
포기김치/석박지
979kcal</v>
      </c>
    </row>
    <row r="8" spans="1:7" ht="132" x14ac:dyDescent="0.3">
      <c r="A8" t="s">
        <v>8</v>
      </c>
      <c r="B8" t="s">
        <v>5</v>
      </c>
      <c r="C8" s="2" t="str">
        <f>$B8&amp;CHAR(10)&amp;input!C22&amp;CHAR(10)&amp;input!C23&amp;CHAR(10)&amp;input!C24&amp;CHAR(10)&amp;input!C25&amp;CHAR(10)&amp;input!C26&amp;CHAR(10)&amp;input!C27</f>
        <v>[일품]
장조림버터비빔밥
(돼지:국내산)
맑은우동국물
매콤볼만두
오이양파간장절임
포기김치/석박지
1010kcal</v>
      </c>
      <c r="D8" s="2" t="str">
        <f>$B8&amp;CHAR(10)&amp;input!D22&amp;CHAR(10)&amp;input!D23&amp;CHAR(10)&amp;input!D24&amp;CHAR(10)&amp;input!D25&amp;CHAR(10)&amp;input!D26&amp;CHAR(10)&amp;input!D27</f>
        <v>[일품]
허브통살치킨까스*양념치킨소스
(닭:국내산)
검정깨밥/콘크림스프
블루베리와플/통감자구이*사워크림
무비트피클
포기김치/석박지
1016kcal</v>
      </c>
      <c r="E8" s="2" t="str">
        <f>$B8&amp;CHAR(10)&amp;input!E22&amp;CHAR(10)&amp;input!E23&amp;CHAR(10)&amp;input!E24&amp;CHAR(10)&amp;input!E25&amp;CHAR(10)&amp;input!E26&amp;CHAR(10)&amp;input!E27</f>
        <v>[일품]
빠네로제스파게티
스파클링오렌지쥬스
치킨텐더샐러드(닭:국내산)
생오이피클*할라페뇨
포기김치/석박지
1019kcal</v>
      </c>
      <c r="F8" s="2" t="str">
        <f>$B8&amp;CHAR(10)&amp;input!F22&amp;CHAR(10)&amp;input!F23&amp;CHAR(10)&amp;input!F24&amp;CHAR(10)&amp;input!F25&amp;CHAR(10)&amp;input!F26&amp;CHAR(10)&amp;input!F27</f>
        <v>[일품]
[부산밀면]시원한 사누끼밀면
충무김밥*충무식오징어무침
고기손만두찜
오복채무침
포기김치/석박지
1003kcal</v>
      </c>
      <c r="G8" s="2" t="str">
        <f>$B8&amp;CHAR(10)&amp;input!G22&amp;CHAR(10)&amp;input!G23&amp;CHAR(10)&amp;input!G24&amp;CHAR(10)&amp;input!G25&amp;CHAR(10)&amp;input!G26&amp;CHAR(10)&amp;input!G27</f>
        <v>[일품]
파인애플함박스테이크*데미s
(돼지:국내산)
야채볶음밥/맑은우동국물
칠리치즈후라이
시나몬토스트/야채피클
포기김치/석박지
1008kcal</v>
      </c>
    </row>
    <row r="9" spans="1:7" ht="115.5" x14ac:dyDescent="0.3">
      <c r="A9" t="s">
        <v>8</v>
      </c>
      <c r="B9" s="1" t="s">
        <v>9</v>
      </c>
      <c r="C9" s="2" t="str">
        <f>IF(input!C28="","",$B9&amp;CHAR(10)&amp;input!C28&amp;CHAR(10)&amp;input!C29&amp;CHAR(10)&amp;input!C30&amp;CHAR(10)&amp;input!C31&amp;CHAR(10)&amp;input!C32&amp;CHAR(10)&amp;input!C33)</f>
        <v/>
      </c>
      <c r="D9" s="2" t="str">
        <f>IF(input!D28="","",$B9&amp;CHAR(10)&amp;input!D28&amp;CHAR(10)&amp;input!D29&amp;CHAR(10)&amp;input!D30&amp;CHAR(10)&amp;input!D31&amp;CHAR(10)&amp;input!D32&amp;CHAR(10)&amp;input!D33)</f>
        <v/>
      </c>
      <c r="E9" s="2" t="str">
        <f>IF(input!E28="","",$B9&amp;CHAR(10)&amp;input!E28&amp;CHAR(10)&amp;input!E29&amp;CHAR(10)&amp;input!E30&amp;CHAR(10)&amp;input!E31&amp;CHAR(10)&amp;input!E32&amp;CHAR(10)&amp;input!E33)</f>
        <v>[네이쳐데이]
뿌리채소영양밥*부추양념장
얼갈이된장국
옥수수애호박찹쌀전
연두부샐러드/파래김구이
포기김치/석박지
653kcal</v>
      </c>
      <c r="F9" s="2" t="str">
        <f>IF(input!F28="","",$B9&amp;CHAR(10)&amp;input!F28&amp;CHAR(10)&amp;input!F29&amp;CHAR(10)&amp;input!F30&amp;CHAR(10)&amp;input!F31&amp;CHAR(10)&amp;input!F32&amp;CHAR(10)&amp;input!F33)</f>
        <v/>
      </c>
      <c r="G9" s="2" t="str">
        <f>IF(input!G28="","",$B9&amp;CHAR(10)&amp;input!G28&amp;CHAR(10)&amp;input!G29&amp;CHAR(10)&amp;input!G30&amp;CHAR(10)&amp;input!G31&amp;CHAR(10)&amp;input!G32&amp;CHAR(10)&amp;input!G33)</f>
        <v/>
      </c>
    </row>
    <row r="10" spans="1:7" ht="99" x14ac:dyDescent="0.3">
      <c r="A10" t="s">
        <v>8</v>
      </c>
      <c r="B10" t="s">
        <v>10</v>
      </c>
      <c r="C10" s="2" t="str">
        <f>$B10&amp;CHAR(10)&amp;input!C34&amp;CHAR(10)&amp;input!C35&amp;CHAR(10)&amp;input!C36&amp;CHAR(10)&amp;input!C37&amp;CHAR(10)&amp;input!C38</f>
        <v>[건강도시락]
그린샐러드*닭가슴살(닭:국내산)
고구마찜/삶은계란
야채스틱/바나나/방울토마토
두유/참깨롤빵
532kcal</v>
      </c>
      <c r="D10" s="2" t="str">
        <f>$B10&amp;CHAR(10)&amp;input!D34&amp;CHAR(10)&amp;input!D35&amp;CHAR(10)&amp;input!D36&amp;CHAR(10)&amp;input!D37&amp;CHAR(10)&amp;input!D38</f>
        <v>[건강도시락]
그린샐러드*올리브참치
단호박구이/메추리알
야채스틱/바나나/오렌지
두유/모닝빵
529kcal</v>
      </c>
      <c r="E10" s="2" t="str">
        <f>$B10&amp;CHAR(10)&amp;input!E34&amp;CHAR(10)&amp;input!E35&amp;CHAR(10)&amp;input!E36&amp;CHAR(10)&amp;input!E37&amp;CHAR(10)&amp;input!E38</f>
        <v>[건강도시락]
그린샐러드*흑임자두부
통감자구이/삶은계란
야채스틱/바나나/오렌지
두유/떡갈비주먹밥(돼지:국내산)
520kcal</v>
      </c>
      <c r="F10" s="2" t="str">
        <f>$B10&amp;CHAR(10)&amp;input!F34&amp;CHAR(10)&amp;input!F35&amp;CHAR(10)&amp;input!F36&amp;CHAR(10)&amp;input!F37&amp;CHAR(10)&amp;input!F38</f>
        <v>[건강도시락]
그린샐러드*견과류올린구운야채
고구마찜/메추리알
야채스틱/바나나/방울토마토
두유/현미후리가케주먹밥
515kcal</v>
      </c>
      <c r="G10" s="2" t="str">
        <f>$B10&amp;CHAR(10)&amp;input!G34&amp;CHAR(10)&amp;input!G35&amp;CHAR(10)&amp;input!G36&amp;CHAR(10)&amp;input!G37&amp;CHAR(10)&amp;input!G38</f>
        <v>[건강도시락]
그린샐러드*닭가슴살(닭:국내산)
단호박구이/삶은계란
야채스틱/바나나/토마토
두유/부시맥브레드
530kcal</v>
      </c>
    </row>
    <row r="11" spans="1:7" ht="82.5" x14ac:dyDescent="0.3">
      <c r="A11" t="s">
        <v>8</v>
      </c>
      <c r="B11" t="s">
        <v>6</v>
      </c>
      <c r="C11" s="2" t="str">
        <f>$B11&amp;CHAR(10)&amp;input!C39&amp;CHAR(10)&amp;input!C40&amp;CHAR(10)&amp;input!C41&amp;CHAR(10)&amp;input!C42</f>
        <v>[플러스메뉴]
현미밥/볶음고추장(소:호주산)
그린샐러드
견과류
파인애플D/오리엔탈D</v>
      </c>
      <c r="D11" s="2" t="str">
        <f>$B11&amp;CHAR(10)&amp;input!D39&amp;CHAR(10)&amp;input!D40&amp;CHAR(10)&amp;input!D41&amp;CHAR(10)&amp;input!D42</f>
        <v>[플러스메뉴]
현미밥/볶음고추장(소:호주산)
그린샐러드
스위트콘,빈스
애플D/오리엔탈D</v>
      </c>
      <c r="E11" s="2" t="str">
        <f>$B11&amp;CHAR(10)&amp;input!E39&amp;CHAR(10)&amp;input!E40&amp;CHAR(10)&amp;input!E41&amp;CHAR(10)&amp;input!E42</f>
        <v xml:space="preserve">[플러스메뉴]
현미밥/볶음고추장(소:호주산)
과일화채
</v>
      </c>
      <c r="F11" s="2" t="str">
        <f>$B11&amp;CHAR(10)&amp;input!F39&amp;CHAR(10)&amp;input!F40&amp;CHAR(10)&amp;input!F41&amp;CHAR(10)&amp;input!F42</f>
        <v>[플러스메뉴]
현미밥/볶음고추장(소:호주산)
그린샐러드
크루통
유자레몬D/오리엔탈D</v>
      </c>
      <c r="G11" s="2" t="str">
        <f>$B11&amp;CHAR(10)&amp;input!G39&amp;CHAR(10)&amp;input!G40&amp;CHAR(10)&amp;input!G41&amp;CHAR(10)&amp;input!G42</f>
        <v>[플러스메뉴]
현미밥/볶음고추장(소:호주산)
그린샐러드
견과류
흑임자D/오리엔탈D</v>
      </c>
    </row>
    <row r="12" spans="1:7" ht="148.5" x14ac:dyDescent="0.3">
      <c r="A12" t="s">
        <v>11</v>
      </c>
      <c r="B12" t="s">
        <v>12</v>
      </c>
      <c r="C12" s="2" t="str">
        <f>$B12&amp;CHAR(10)&amp;input!C43&amp;CHAR(10)&amp;input!C44&amp;CHAR(10)&amp;input!C45&amp;CHAR(10)&amp;input!C46&amp;CHAR(10)&amp;input!C47&amp;CHAR(10)&amp;input!C48&amp;CHAR(10)&amp;input!C49</f>
        <v>[한식or일품]
가츠동[일본식돈까스덮밥]
(돼지:국내산)
미니메밀소바
고구마튀김*연근튀김
일식치자단무지,락교
포기김치
989kcal</v>
      </c>
      <c r="D12" s="2" t="str">
        <f>$B12&amp;CHAR(10)&amp;input!D43&amp;CHAR(10)&amp;input!D44&amp;CHAR(10)&amp;input!D45&amp;CHAR(10)&amp;input!D46&amp;CHAR(10)&amp;input!D47&amp;CHAR(10)&amp;input!D48&amp;CHAR(10)&amp;input!D49</f>
        <v>[한식or일품]
뚝배기순대국*부추무침
(돼지:미국산,국내산)
쌀밥
해물잡채완자전
모듬야채스틱*쌈장
쥐어채무침(갈치:국내산)
석박지
976kcal</v>
      </c>
      <c r="E12" s="2" t="str">
        <f>$B12&amp;CHAR(10)&amp;input!E43&amp;CHAR(10)&amp;input!E44&amp;CHAR(10)&amp;input!E45&amp;CHAR(10)&amp;input!E46&amp;CHAR(10)&amp;input!E47&amp;CHAR(10)&amp;input!E48&amp;CHAR(10)&amp;input!E49</f>
        <v>[한식or일품]
[즉석]냄비닭칼국수
(닭:국내산)
미니열무비빔밥
수제고추튀김*오미산적
무말랭이깻잎무침
배추겉절이김치
983kcal</v>
      </c>
      <c r="F12" s="2" t="str">
        <f>$B12&amp;CHAR(10)&amp;input!F43&amp;CHAR(10)&amp;input!F44&amp;CHAR(10)&amp;input!F45&amp;CHAR(10)&amp;input!F46&amp;CHAR(10)&amp;input!F47&amp;CHAR(10)&amp;input!F48&amp;CHAR(10)&amp;input!F49</f>
        <v>[한식or일품]
육개장
(소:호주산,국내산(육우))
쌀밥
야채계란찜
감자채당근볶음
쑥갓양파무침
포기김치
975kcal</v>
      </c>
      <c r="G12" s="2" t="str">
        <f>$B12&amp;CHAR(10)&amp;input!G43&amp;CHAR(10)&amp;input!G44&amp;CHAR(10)&amp;input!G45&amp;CHAR(10)&amp;input!G46&amp;CHAR(10)&amp;input!G47&amp;CHAR(10)&amp;input!G48&amp;CHAR(10)&amp;input!G49</f>
        <v>[한식or일품]
뚝배기버섯된장찌개
흑향미밥
조기구이
이색묵*양념장
콩나물무침
포기김치
977kcal</v>
      </c>
    </row>
    <row r="13" spans="1:7" ht="99" x14ac:dyDescent="0.3">
      <c r="A13" t="s">
        <v>11</v>
      </c>
      <c r="B13" t="s">
        <v>10</v>
      </c>
      <c r="C13" s="2" t="str">
        <f>$B13&amp;CHAR(10)&amp;input!C50&amp;CHAR(10)&amp;input!C51&amp;CHAR(10)&amp;input!C52&amp;CHAR(10)&amp;input!C53&amp;CHAR(10)&amp;input!C54</f>
        <v>[건강도시락]
그린샐러드*참치키드빈
통감자구이/메추리알
야채스틱/바나나/토마토
두유/현미후리가케주먹밥
522kcal</v>
      </c>
      <c r="D13" s="2" t="str">
        <f>$B13&amp;CHAR(10)&amp;input!D50&amp;CHAR(10)&amp;input!D51&amp;CHAR(10)&amp;input!D52&amp;CHAR(10)&amp;input!D53&amp;CHAR(10)&amp;input!D54</f>
        <v>[건강도시락]
그린샐러드*오이두부
고구마찜/삶은계란
야채스틱/바나나/방울토마토
두유/장조림주먹밥(소:호주산)
519kcal</v>
      </c>
      <c r="E13" s="2" t="str">
        <f>$B13&amp;CHAR(10)&amp;input!E50&amp;CHAR(10)&amp;input!E51&amp;CHAR(10)&amp;input!E52&amp;CHAR(10)&amp;input!E53&amp;CHAR(10)&amp;input!E54</f>
        <v>[건강도시락]
그린샐러드*닭가슴살(닭:국내산)
단호박구이/메추리알
야채스틱/바나나/토마토
두유/부시맥브레드
525kcal</v>
      </c>
      <c r="F13" s="2" t="str">
        <f>$B13&amp;CHAR(10)&amp;input!F50&amp;CHAR(10)&amp;input!F51&amp;CHAR(10)&amp;input!F52&amp;CHAR(10)&amp;input!F53&amp;CHAR(10)&amp;input!F54</f>
        <v>[건강도시락]
그린샐러드*올리브참치
통감자구이/삶은계란
야채스틱/바나나/오렌지
두유/참깨롤빵
528kcal</v>
      </c>
      <c r="G13" s="2" t="str">
        <f>$B13&amp;CHAR(10)&amp;input!G50&amp;CHAR(10)&amp;input!G51&amp;CHAR(10)&amp;input!G52&amp;CHAR(10)&amp;input!G53&amp;CHAR(10)&amp;input!G54</f>
        <v>[건강도시락]
그린샐러드*꽃맛살
고구마찜/메추리알
야채스틱/바나나/방울토마토
두유/떡갈비주먹밥(돼지:국내산)
526kcal</v>
      </c>
    </row>
    <row r="14" spans="1:7" ht="33" x14ac:dyDescent="0.3">
      <c r="A14" t="s">
        <v>11</v>
      </c>
      <c r="B14" t="s">
        <v>6</v>
      </c>
      <c r="C14" s="2" t="str">
        <f>$B14&amp;CHAR(10)&amp;input!C55</f>
        <v>[플러스메뉴]
그린샐러드*견과류*오리엔탈D</v>
      </c>
      <c r="D14" s="2" t="str">
        <f>$B14&amp;CHAR(10)&amp;input!D55</f>
        <v>[플러스메뉴]
그린샐러드*스위트콘*오리엔탈D</v>
      </c>
      <c r="E14" s="2" t="str">
        <f>$B14&amp;CHAR(10)&amp;input!E55</f>
        <v>[플러스메뉴]
그린샐러드*콘후레이크*오리엔탈D</v>
      </c>
      <c r="F14" s="2" t="str">
        <f>$B14&amp;CHAR(10)&amp;input!F55</f>
        <v>[플러스메뉴]
그린샐러드*크루통*오리엔탈D</v>
      </c>
      <c r="G14" s="2" t="str">
        <f>$B14&amp;CHAR(10)&amp;input!G55</f>
        <v>[플러스메뉴]
그린샐러드*견과류*오리엔탈D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/>
  </sheetViews>
  <sheetFormatPr defaultRowHeight="16.5" customHeight="1" x14ac:dyDescent="0.3"/>
  <cols>
    <col min="2" max="2" width="11.125" bestFit="1" customWidth="1"/>
    <col min="3" max="3" width="9.625" bestFit="1" customWidth="1"/>
    <col min="4" max="4" width="11.125" bestFit="1" customWidth="1"/>
    <col min="5" max="5" width="7.75" bestFit="1" customWidth="1"/>
    <col min="6" max="6" width="9.625" bestFit="1" customWidth="1"/>
    <col min="7" max="7" width="19.375" bestFit="1" customWidth="1"/>
    <col min="8" max="9" width="14.375" bestFit="1" customWidth="1"/>
    <col min="10" max="13" width="11.625" bestFit="1" customWidth="1"/>
    <col min="14" max="14" width="5.25" bestFit="1" customWidth="1"/>
    <col min="15" max="16" width="9.625" bestFit="1" customWidth="1"/>
    <col min="17" max="17" width="24.625" style="1" customWidth="1"/>
    <col min="18" max="18" width="6.5" bestFit="1" customWidth="1"/>
    <col min="19" max="19" width="14.375" bestFit="1" customWidth="1"/>
    <col min="20" max="20" width="9.625" bestFit="1" customWidth="1"/>
    <col min="21" max="21" width="11.625" bestFit="1" customWidth="1"/>
    <col min="22" max="22" width="5.25" bestFit="1" customWidth="1"/>
  </cols>
  <sheetData>
    <row r="1" spans="1:22" ht="16.5" customHeight="1" x14ac:dyDescent="0.3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6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</row>
    <row r="2" spans="1:22" ht="16.5" customHeight="1" x14ac:dyDescent="0.3">
      <c r="A2" s="4" t="s">
        <v>35</v>
      </c>
      <c r="B2" s="5">
        <f>converter_phase1!C2</f>
        <v>41820</v>
      </c>
      <c r="C2" s="7">
        <f>IF(A2="점심메뉴", TIME(11,30,0),IF(A2="저녁메뉴",TIME(17,30,0),TIME(7,30,0)))</f>
        <v>0.3125</v>
      </c>
      <c r="D2" s="5">
        <f>B2</f>
        <v>41820</v>
      </c>
      <c r="E2" s="7">
        <f>C2+TIME(1,30,0)</f>
        <v>0.375</v>
      </c>
      <c r="F2" s="4" t="b">
        <v>0</v>
      </c>
      <c r="G2" s="4" t="b">
        <v>0</v>
      </c>
      <c r="H2" s="5">
        <f>B2</f>
        <v>41820</v>
      </c>
      <c r="I2" s="8">
        <f>C2-TIME(0,15,0)</f>
        <v>0.30208333333333331</v>
      </c>
      <c r="J2" s="4" t="s">
        <v>36</v>
      </c>
      <c r="K2" s="4"/>
      <c r="L2" s="4"/>
      <c r="M2" s="4"/>
      <c r="N2" s="4"/>
      <c r="O2" s="4"/>
      <c r="P2" s="4"/>
      <c r="Q2" s="6" t="str">
        <f>converter_phase1!C3&amp;CHAR(10)&amp;CHAR(10)&amp;converter_phase1!C4&amp;CHAR(10)&amp;CHAR(10)&amp;converter_phase1!C5&amp;CHAR(10)&amp;CHAR(10)&amp;converter_phase1!C6</f>
        <v>[한식]
건새우시금치된장국
삼곡밥
떡갈비가래떡조림(돼지:국내산)
열무김치
726kcal
[즉석]
즉석해장라면/삼곡밥/김치
[일품]
곡물식빵*토스트식빵/딸기잼*버터
그린샐러드*유자레몬D
우유
스크램블에그
해쉬브라운
[플러스메뉴]
누룽지/김구이</v>
      </c>
      <c r="R2" s="4" t="b">
        <v>0</v>
      </c>
      <c r="S2" s="4">
        <v>2</v>
      </c>
      <c r="T2" s="4" t="s">
        <v>37</v>
      </c>
      <c r="U2" s="4" t="s">
        <v>38</v>
      </c>
      <c r="V2" s="4"/>
    </row>
    <row r="3" spans="1:22" ht="16.5" customHeight="1" x14ac:dyDescent="0.3">
      <c r="A3" s="4" t="s">
        <v>42</v>
      </c>
      <c r="B3" s="5">
        <f>B2</f>
        <v>41820</v>
      </c>
      <c r="C3" s="7">
        <f t="shared" ref="C3:C4" si="0">IF(A3="점심메뉴", TIME(11,30,0),IF(A3="저녁메뉴",TIME(17,30,0),TIME(7,30,0)))</f>
        <v>0.47916666666666669</v>
      </c>
      <c r="D3" s="5">
        <f>B3</f>
        <v>41820</v>
      </c>
      <c r="E3" s="7">
        <f t="shared" ref="E3:E4" si="1">C3+TIME(1,30,0)</f>
        <v>0.54166666666666674</v>
      </c>
      <c r="F3" s="4" t="b">
        <v>0</v>
      </c>
      <c r="G3" s="4" t="b">
        <v>0</v>
      </c>
      <c r="H3" s="5">
        <f t="shared" ref="H3:H4" si="2">B3</f>
        <v>41820</v>
      </c>
      <c r="I3" s="8">
        <f t="shared" ref="I3:I4" si="3">C3-TIME(0,15,0)</f>
        <v>0.46875</v>
      </c>
      <c r="J3" s="4" t="s">
        <v>43</v>
      </c>
      <c r="K3" s="4"/>
      <c r="L3" s="4"/>
      <c r="M3" s="4"/>
      <c r="N3" s="4"/>
      <c r="O3" s="4"/>
      <c r="P3" s="4"/>
      <c r="Q3" s="6" t="str">
        <f>converter_phase1!C7&amp;CHAR(10)&amp;CHAR(10)&amp;converter_phase1!C8&amp;CHAR(10)&amp;CHAR(10)&amp;converter_phase1!C9&amp;CHAR(10)&amp;CHAR(10)&amp;converter_phase1!C10&amp;CHAR(10)&amp;CHAR(10)&amp;converter_phase1!C11</f>
        <v>[한식]
제육김치두루치기*두부찜
(돼지:국내산)
보리밥
북어감자국
완자어묵새송이볶음(갈치:수입산)
치커리유자청무침
포기김치/석박지
980kcal
[일품]
장조림버터비빔밥
(돼지:국내산)
맑은우동국물
매콤볼만두
오이양파간장절임
포기김치/석박지
1010kcal
[건강도시락]
그린샐러드*닭가슴살(닭:국내산)
고구마찜/삶은계란
야채스틱/바나나/방울토마토
두유/참깨롤빵
532kcal
[플러스메뉴]
현미밥/볶음고추장(소:호주산)
그린샐러드
견과류
파인애플D/오리엔탈D</v>
      </c>
      <c r="R3" s="4" t="b">
        <v>0</v>
      </c>
      <c r="S3" s="4">
        <v>2</v>
      </c>
      <c r="T3" s="4" t="s">
        <v>44</v>
      </c>
      <c r="U3" s="4" t="s">
        <v>45</v>
      </c>
      <c r="V3" s="4"/>
    </row>
    <row r="4" spans="1:22" ht="16.5" customHeight="1" x14ac:dyDescent="0.3">
      <c r="A4" s="4" t="s">
        <v>46</v>
      </c>
      <c r="B4" s="5">
        <f>B2</f>
        <v>41820</v>
      </c>
      <c r="C4" s="7">
        <f t="shared" si="0"/>
        <v>0.72916666666666663</v>
      </c>
      <c r="D4" s="5">
        <f>B4</f>
        <v>41820</v>
      </c>
      <c r="E4" s="7">
        <f t="shared" si="1"/>
        <v>0.79166666666666663</v>
      </c>
      <c r="F4" s="4" t="b">
        <v>0</v>
      </c>
      <c r="G4" s="4" t="b">
        <v>0</v>
      </c>
      <c r="H4" s="5">
        <f t="shared" si="2"/>
        <v>41820</v>
      </c>
      <c r="I4" s="8">
        <f t="shared" si="3"/>
        <v>0.71875</v>
      </c>
      <c r="J4" s="4" t="s">
        <v>39</v>
      </c>
      <c r="K4" s="4"/>
      <c r="L4" s="4"/>
      <c r="M4" s="4"/>
      <c r="N4" s="4"/>
      <c r="O4" s="4"/>
      <c r="P4" s="4"/>
      <c r="Q4" s="6" t="str">
        <f>converter_phase1!C12&amp;CHAR(10)&amp;CHAR(10)&amp;converter_phase1!C13&amp;CHAR(10)&amp;CHAR(10)&amp;converter_phase1!C14</f>
        <v>[한식or일품]
가츠동[일본식돈까스덮밥]
(돼지:국내산)
미니메밀소바
고구마튀김*연근튀김
일식치자단무지,락교
포기김치
989kcal
[건강도시락]
그린샐러드*참치키드빈
통감자구이/메추리알
야채스틱/바나나/토마토
두유/현미후리가케주먹밥
522kcal
[플러스메뉴]
그린샐러드*견과류*오리엔탈D</v>
      </c>
      <c r="R4" s="4" t="b">
        <v>0</v>
      </c>
      <c r="S4" s="4">
        <v>2</v>
      </c>
      <c r="T4" s="4" t="s">
        <v>40</v>
      </c>
      <c r="U4" s="4" t="s">
        <v>41</v>
      </c>
      <c r="V4" s="4"/>
    </row>
    <row r="5" spans="1:22" ht="16.5" customHeight="1" x14ac:dyDescent="0.3">
      <c r="A5" s="4" t="s">
        <v>35</v>
      </c>
      <c r="B5" s="5">
        <f>B2+1</f>
        <v>41821</v>
      </c>
      <c r="C5" s="7">
        <f t="shared" ref="C5:C7" si="4">IF(A5="점심메뉴", TIME(11,30,0),IF(A5="저녁메뉴",TIME(17,30,0),TIME(7,30,0)))</f>
        <v>0.3125</v>
      </c>
      <c r="D5" s="5">
        <f t="shared" ref="D5:D7" si="5">B5</f>
        <v>41821</v>
      </c>
      <c r="E5" s="7">
        <f t="shared" ref="E5:E7" si="6">C5+TIME(1,30,0)</f>
        <v>0.375</v>
      </c>
      <c r="F5" s="4" t="b">
        <v>0</v>
      </c>
      <c r="G5" s="4" t="b">
        <v>0</v>
      </c>
      <c r="H5" s="5">
        <f t="shared" ref="H5:H7" si="7">B5</f>
        <v>41821</v>
      </c>
      <c r="I5" s="8">
        <f t="shared" ref="I5:I7" si="8">C5-TIME(0,15,0)</f>
        <v>0.30208333333333331</v>
      </c>
      <c r="J5" s="4" t="s">
        <v>39</v>
      </c>
      <c r="K5" s="4"/>
      <c r="L5" s="4"/>
      <c r="M5" s="4"/>
      <c r="N5" s="4"/>
      <c r="O5" s="4"/>
      <c r="P5" s="4"/>
      <c r="Q5" s="6" t="str">
        <f>converter_phase1!D3&amp;CHAR(10)&amp;CHAR(10)&amp;converter_phase1!D4&amp;CHAR(10)&amp;CHAR(10)&amp;converter_phase1!D5&amp;CHAR(10)&amp;CHAR(10)&amp;converter_phase1!D6</f>
        <v>[한식]
김치콩나물국
삼곡밥
비엔나야채볶음
석박지
730kcal
[즉석]
즉석해장라면/삼곡밥/김치
[일품]
곡물식빵*모닝빵/딸기잼*버터
그린샐러드*유자레몬D
우유
계란후라이
콘후레이크
[플러스메뉴]
누룽지/계란후라이</v>
      </c>
      <c r="R5" s="4" t="b">
        <v>0</v>
      </c>
      <c r="S5" s="4">
        <v>2</v>
      </c>
      <c r="T5" s="4" t="s">
        <v>40</v>
      </c>
      <c r="U5" s="4" t="s">
        <v>41</v>
      </c>
      <c r="V5" s="4"/>
    </row>
    <row r="6" spans="1:22" ht="16.5" customHeight="1" x14ac:dyDescent="0.3">
      <c r="A6" s="4" t="s">
        <v>42</v>
      </c>
      <c r="B6" s="5">
        <f t="shared" ref="B6:B16" si="9">B3+1</f>
        <v>41821</v>
      </c>
      <c r="C6" s="7">
        <f t="shared" si="4"/>
        <v>0.47916666666666669</v>
      </c>
      <c r="D6" s="5">
        <f t="shared" si="5"/>
        <v>41821</v>
      </c>
      <c r="E6" s="7">
        <f t="shared" si="6"/>
        <v>0.54166666666666674</v>
      </c>
      <c r="F6" s="4" t="b">
        <v>0</v>
      </c>
      <c r="G6" s="4" t="b">
        <v>0</v>
      </c>
      <c r="H6" s="5">
        <f t="shared" si="7"/>
        <v>41821</v>
      </c>
      <c r="I6" s="8">
        <f t="shared" si="8"/>
        <v>0.46875</v>
      </c>
      <c r="J6" s="4" t="s">
        <v>39</v>
      </c>
      <c r="K6" s="4"/>
      <c r="L6" s="4"/>
      <c r="M6" s="4"/>
      <c r="N6" s="4"/>
      <c r="O6" s="4"/>
      <c r="P6" s="4"/>
      <c r="Q6" s="6" t="str">
        <f>converter_phase1!D7&amp;CHAR(10)&amp;CHAR(10)&amp;converter_phase1!D8&amp;CHAR(10)&amp;CHAR(10)&amp;converter_phase1!D9&amp;CHAR(10)&amp;CHAR(10)&amp;converter_phase1!D10&amp;CHAR(10)&amp;CHAR(10)&amp;converter_phase1!D11</f>
        <v>[한식]
뚝배기불고기버섯전골*떡만두사리
(소:호주산)
흑향미밥
야채계란말이
연근땅콩조림
오이사과흑초무침
포기김치/석박지
982kcal
[일품]
허브통살치킨까스*양념치킨소스
(닭:국내산)
검정깨밥/콘크림스프
블루베리와플/통감자구이*사워크림
무비트피클
포기김치/석박지
1016kcal
[건강도시락]
그린샐러드*올리브참치
단호박구이/메추리알
야채스틱/바나나/오렌지
두유/모닝빵
529kcal
[플러스메뉴]
현미밥/볶음고추장(소:호주산)
그린샐러드
스위트콘,빈스
애플D/오리엔탈D</v>
      </c>
      <c r="R6" s="4" t="b">
        <v>0</v>
      </c>
      <c r="S6" s="4">
        <v>2</v>
      </c>
      <c r="T6" s="4" t="s">
        <v>40</v>
      </c>
      <c r="U6" s="4" t="s">
        <v>41</v>
      </c>
      <c r="V6" s="4"/>
    </row>
    <row r="7" spans="1:22" ht="16.5" customHeight="1" x14ac:dyDescent="0.3">
      <c r="A7" s="4" t="s">
        <v>46</v>
      </c>
      <c r="B7" s="5">
        <f t="shared" si="9"/>
        <v>41821</v>
      </c>
      <c r="C7" s="7">
        <f t="shared" si="4"/>
        <v>0.72916666666666663</v>
      </c>
      <c r="D7" s="5">
        <f t="shared" si="5"/>
        <v>41821</v>
      </c>
      <c r="E7" s="7">
        <f t="shared" si="6"/>
        <v>0.79166666666666663</v>
      </c>
      <c r="F7" s="4" t="b">
        <v>0</v>
      </c>
      <c r="G7" s="4" t="b">
        <v>0</v>
      </c>
      <c r="H7" s="5">
        <f t="shared" si="7"/>
        <v>41821</v>
      </c>
      <c r="I7" s="8">
        <f t="shared" si="8"/>
        <v>0.71875</v>
      </c>
      <c r="J7" s="4" t="s">
        <v>39</v>
      </c>
      <c r="K7" s="4"/>
      <c r="L7" s="4"/>
      <c r="M7" s="4"/>
      <c r="N7" s="4"/>
      <c r="O7" s="4"/>
      <c r="P7" s="4"/>
      <c r="Q7" s="6" t="str">
        <f>converter_phase1!D12&amp;CHAR(10)&amp;CHAR(10)&amp;converter_phase1!D13&amp;CHAR(10)&amp;CHAR(10)&amp;converter_phase1!D14</f>
        <v>[한식or일품]
뚝배기순대국*부추무침
(돼지:미국산,국내산)
쌀밥
해물잡채완자전
모듬야채스틱*쌈장
쥐어채무침(갈치:국내산)
석박지
976kcal
[건강도시락]
그린샐러드*오이두부
고구마찜/삶은계란
야채스틱/바나나/방울토마토
두유/장조림주먹밥(소:호주산)
519kcal
[플러스메뉴]
그린샐러드*스위트콘*오리엔탈D</v>
      </c>
      <c r="R7" s="4" t="b">
        <v>0</v>
      </c>
      <c r="S7" s="4">
        <v>2</v>
      </c>
      <c r="T7" s="4" t="s">
        <v>40</v>
      </c>
      <c r="U7" s="4" t="s">
        <v>41</v>
      </c>
      <c r="V7" s="4"/>
    </row>
    <row r="8" spans="1:22" ht="16.5" customHeight="1" x14ac:dyDescent="0.3">
      <c r="A8" s="4" t="s">
        <v>35</v>
      </c>
      <c r="B8" s="5">
        <f>B5+1</f>
        <v>41822</v>
      </c>
      <c r="C8" s="7">
        <f t="shared" ref="C8:C16" si="10">IF(A8="점심메뉴", TIME(11,30,0),IF(A8="저녁메뉴",TIME(17,30,0),TIME(7,30,0)))</f>
        <v>0.3125</v>
      </c>
      <c r="D8" s="5">
        <f t="shared" ref="D8:D16" si="11">B8</f>
        <v>41822</v>
      </c>
      <c r="E8" s="7">
        <f t="shared" ref="E8:E16" si="12">C8+TIME(1,30,0)</f>
        <v>0.375</v>
      </c>
      <c r="F8" s="4" t="b">
        <v>0</v>
      </c>
      <c r="G8" s="4" t="b">
        <v>0</v>
      </c>
      <c r="H8" s="5">
        <f t="shared" ref="H8:H16" si="13">B8</f>
        <v>41822</v>
      </c>
      <c r="I8" s="8">
        <f t="shared" ref="I8:I16" si="14">C8-TIME(0,15,0)</f>
        <v>0.30208333333333331</v>
      </c>
      <c r="J8" s="4" t="s">
        <v>39</v>
      </c>
      <c r="K8" s="4"/>
      <c r="L8" s="4"/>
      <c r="M8" s="4"/>
      <c r="N8" s="4"/>
      <c r="O8" s="4"/>
      <c r="P8" s="4"/>
      <c r="Q8" s="6" t="str">
        <f>converter_phase1!E3&amp;CHAR(10)&amp;CHAR(10)&amp;converter_phase1!E4&amp;CHAR(10)&amp;CHAR(10)&amp;converter_phase1!E5&amp;CHAR(10)&amp;CHAR(10)&amp;converter_phase1!E6</f>
        <v>[한식]
꼬맹이만두국(소:호주산)
삼곡밥
양배추진미채무침
포기김치
715kcal
[즉석]
즉석해장라면/삼곡밥/김치
[일품]
토스트식빵*핫케익/딸기잼*버터
그린샐러드*유자레몬D
우유
스크램블에그
단호박범벅
[플러스메뉴]
누룽지/김구이</v>
      </c>
      <c r="R8" s="4" t="b">
        <v>0</v>
      </c>
      <c r="S8" s="4">
        <v>2</v>
      </c>
      <c r="T8" s="4" t="s">
        <v>40</v>
      </c>
      <c r="U8" s="4" t="s">
        <v>41</v>
      </c>
      <c r="V8" s="4"/>
    </row>
    <row r="9" spans="1:22" ht="16.5" customHeight="1" x14ac:dyDescent="0.3">
      <c r="A9" s="4" t="s">
        <v>42</v>
      </c>
      <c r="B9" s="5">
        <f t="shared" si="9"/>
        <v>41822</v>
      </c>
      <c r="C9" s="7">
        <f t="shared" si="10"/>
        <v>0.47916666666666669</v>
      </c>
      <c r="D9" s="5">
        <f t="shared" si="11"/>
        <v>41822</v>
      </c>
      <c r="E9" s="7">
        <f t="shared" si="12"/>
        <v>0.54166666666666674</v>
      </c>
      <c r="F9" s="4" t="b">
        <v>0</v>
      </c>
      <c r="G9" s="4" t="b">
        <v>0</v>
      </c>
      <c r="H9" s="5">
        <f t="shared" si="13"/>
        <v>41822</v>
      </c>
      <c r="I9" s="8">
        <f t="shared" si="14"/>
        <v>0.46875</v>
      </c>
      <c r="J9" s="4" t="s">
        <v>39</v>
      </c>
      <c r="K9" s="4"/>
      <c r="L9" s="4"/>
      <c r="M9" s="4"/>
      <c r="N9" s="4"/>
      <c r="O9" s="4"/>
      <c r="P9" s="4"/>
      <c r="Q9" s="6" t="str">
        <f>converter_phase1!E7&amp;CHAR(10)&amp;CHAR(10)&amp;converter_phase1!E8&amp;CHAR(10)&amp;CHAR(10)&amp;converter_phase1!E9&amp;CHAR(10)&amp;CHAR(10)&amp;converter_phase1!E10&amp;CHAR(10)&amp;CHAR(10)&amp;converter_phase1!E11</f>
        <v xml:space="preserve">[한식]
[철판]매운오삼불고기*콩나물파채
(돼지:독일산)
차조밥
얼갈이된장국
두부계란지짐*양념장
깐마늘마늘쫑양념무침
포기김치/석박지
996kcal
[일품]
빠네로제스파게티
스파클링오렌지쥬스
치킨텐더샐러드(닭:국내산)
생오이피클*할라페뇨
포기김치/석박지
1019kcal
[네이쳐데이]
뿌리채소영양밥*부추양념장
얼갈이된장국
옥수수애호박찹쌀전
연두부샐러드/파래김구이
포기김치/석박지
653kcal
[건강도시락]
그린샐러드*흑임자두부
통감자구이/삶은계란
야채스틱/바나나/오렌지
두유/떡갈비주먹밥(돼지:국내산)
520kcal
[플러스메뉴]
현미밥/볶음고추장(소:호주산)
과일화채
</v>
      </c>
      <c r="R9" s="4" t="b">
        <v>0</v>
      </c>
      <c r="S9" s="4">
        <v>2</v>
      </c>
      <c r="T9" s="4" t="s">
        <v>40</v>
      </c>
      <c r="U9" s="4" t="s">
        <v>41</v>
      </c>
      <c r="V9" s="4"/>
    </row>
    <row r="10" spans="1:22" ht="16.5" customHeight="1" x14ac:dyDescent="0.3">
      <c r="A10" s="4" t="s">
        <v>46</v>
      </c>
      <c r="B10" s="5">
        <f t="shared" si="9"/>
        <v>41822</v>
      </c>
      <c r="C10" s="7">
        <f t="shared" si="10"/>
        <v>0.72916666666666663</v>
      </c>
      <c r="D10" s="5">
        <f t="shared" si="11"/>
        <v>41822</v>
      </c>
      <c r="E10" s="7">
        <f t="shared" si="12"/>
        <v>0.79166666666666663</v>
      </c>
      <c r="F10" s="4" t="b">
        <v>0</v>
      </c>
      <c r="G10" s="4" t="b">
        <v>0</v>
      </c>
      <c r="H10" s="5">
        <f t="shared" si="13"/>
        <v>41822</v>
      </c>
      <c r="I10" s="8">
        <f t="shared" si="14"/>
        <v>0.71875</v>
      </c>
      <c r="J10" s="4" t="s">
        <v>39</v>
      </c>
      <c r="K10" s="4"/>
      <c r="L10" s="4"/>
      <c r="M10" s="4"/>
      <c r="N10" s="4"/>
      <c r="O10" s="4"/>
      <c r="P10" s="4"/>
      <c r="Q10" s="6" t="str">
        <f>converter_phase1!E12&amp;CHAR(10)&amp;CHAR(10)&amp;converter_phase1!E13&amp;CHAR(10)&amp;CHAR(10)&amp;converter_phase1!E14</f>
        <v>[한식or일품]
[즉석]냄비닭칼국수
(닭:국내산)
미니열무비빔밥
수제고추튀김*오미산적
무말랭이깻잎무침
배추겉절이김치
983kcal
[건강도시락]
그린샐러드*닭가슴살(닭:국내산)
단호박구이/메추리알
야채스틱/바나나/토마토
두유/부시맥브레드
525kcal
[플러스메뉴]
그린샐러드*콘후레이크*오리엔탈D</v>
      </c>
      <c r="R10" s="4" t="b">
        <v>0</v>
      </c>
      <c r="S10" s="4">
        <v>2</v>
      </c>
      <c r="T10" s="4" t="s">
        <v>40</v>
      </c>
      <c r="U10" s="4" t="s">
        <v>41</v>
      </c>
      <c r="V10" s="4"/>
    </row>
    <row r="11" spans="1:22" ht="16.5" customHeight="1" x14ac:dyDescent="0.3">
      <c r="A11" s="4" t="s">
        <v>35</v>
      </c>
      <c r="B11" s="5">
        <f>B8+1</f>
        <v>41823</v>
      </c>
      <c r="C11" s="7">
        <f t="shared" si="10"/>
        <v>0.3125</v>
      </c>
      <c r="D11" s="5">
        <f t="shared" si="11"/>
        <v>41823</v>
      </c>
      <c r="E11" s="7">
        <f t="shared" si="12"/>
        <v>0.375</v>
      </c>
      <c r="F11" s="4" t="b">
        <v>0</v>
      </c>
      <c r="G11" s="4" t="b">
        <v>0</v>
      </c>
      <c r="H11" s="5">
        <f t="shared" si="13"/>
        <v>41823</v>
      </c>
      <c r="I11" s="8">
        <f t="shared" si="14"/>
        <v>0.30208333333333331</v>
      </c>
      <c r="J11" s="4" t="s">
        <v>39</v>
      </c>
      <c r="K11" s="4"/>
      <c r="L11" s="4"/>
      <c r="M11" s="4"/>
      <c r="N11" s="4"/>
      <c r="O11" s="4"/>
      <c r="P11" s="4"/>
      <c r="Q11" s="6" t="str">
        <f>converter_phase1!F3&amp;CHAR(10)&amp;CHAR(10)&amp;converter_phase1!F4&amp;CHAR(10)&amp;CHAR(10)&amp;converter_phase1!F5&amp;CHAR(10)&amp;CHAR(10)&amp;converter_phase1!F6</f>
        <v>[한식]
무채어묵국(갈치:수입산)
삼곡밥
호박맛살볶음
포기김치
728kcal
[즉석]
즉석해장라면/삼곡밥/김치
[일품]
토스트식빵*부시맥브레드/딸기잼*버터
그린샐러드*유자레몬D
우유
계란후라이
감자볼튀김
[플러스메뉴]
누룽지/계란후라이</v>
      </c>
      <c r="R11" s="4" t="b">
        <v>0</v>
      </c>
      <c r="S11" s="4">
        <v>2</v>
      </c>
      <c r="T11" s="4" t="s">
        <v>40</v>
      </c>
      <c r="U11" s="4" t="s">
        <v>41</v>
      </c>
      <c r="V11" s="4"/>
    </row>
    <row r="12" spans="1:22" ht="16.5" customHeight="1" x14ac:dyDescent="0.3">
      <c r="A12" s="4" t="s">
        <v>42</v>
      </c>
      <c r="B12" s="5">
        <f t="shared" si="9"/>
        <v>41823</v>
      </c>
      <c r="C12" s="7">
        <f t="shared" si="10"/>
        <v>0.47916666666666669</v>
      </c>
      <c r="D12" s="5">
        <f t="shared" si="11"/>
        <v>41823</v>
      </c>
      <c r="E12" s="7">
        <f t="shared" si="12"/>
        <v>0.54166666666666674</v>
      </c>
      <c r="F12" s="4" t="b">
        <v>0</v>
      </c>
      <c r="G12" s="4" t="b">
        <v>0</v>
      </c>
      <c r="H12" s="5">
        <f t="shared" si="13"/>
        <v>41823</v>
      </c>
      <c r="I12" s="8">
        <f t="shared" si="14"/>
        <v>0.46875</v>
      </c>
      <c r="J12" s="4" t="s">
        <v>39</v>
      </c>
      <c r="K12" s="4"/>
      <c r="L12" s="4"/>
      <c r="M12" s="4"/>
      <c r="N12" s="4"/>
      <c r="O12" s="4"/>
      <c r="P12" s="4"/>
      <c r="Q12" s="6" t="str">
        <f>converter_phase1!F7&amp;CHAR(10)&amp;CHAR(10)&amp;converter_phase1!F8&amp;CHAR(10)&amp;CHAR(10)&amp;converter_phase1!F9&amp;CHAR(10)&amp;CHAR(10)&amp;converter_phase1!F10&amp;CHAR(10)&amp;CHAR(10)&amp;converter_phase1!F11</f>
        <v>[한식]
[철판]뼈없는닭갈비*고구마사리
(닭:브라질산)
수수밥
들깨미역국
녹두빈대떡*양파간장절임
청포묵오미자샐러드
포기김치/석박지
991kcal
[일품]
[부산밀면]시원한 사누끼밀면
충무김밥*충무식오징어무침
고기손만두찜
오복채무침
포기김치/석박지
1003kcal
[건강도시락]
그린샐러드*견과류올린구운야채
고구마찜/메추리알
야채스틱/바나나/방울토마토
두유/현미후리가케주먹밥
515kcal
[플러스메뉴]
현미밥/볶음고추장(소:호주산)
그린샐러드
크루통
유자레몬D/오리엔탈D</v>
      </c>
      <c r="R12" s="4" t="b">
        <v>0</v>
      </c>
      <c r="S12" s="4">
        <v>2</v>
      </c>
      <c r="T12" s="4" t="s">
        <v>40</v>
      </c>
      <c r="U12" s="4" t="s">
        <v>41</v>
      </c>
      <c r="V12" s="4"/>
    </row>
    <row r="13" spans="1:22" ht="16.5" customHeight="1" x14ac:dyDescent="0.3">
      <c r="A13" s="4" t="s">
        <v>46</v>
      </c>
      <c r="B13" s="5">
        <f t="shared" si="9"/>
        <v>41823</v>
      </c>
      <c r="C13" s="7">
        <f t="shared" si="10"/>
        <v>0.72916666666666663</v>
      </c>
      <c r="D13" s="5">
        <f t="shared" si="11"/>
        <v>41823</v>
      </c>
      <c r="E13" s="7">
        <f t="shared" si="12"/>
        <v>0.79166666666666663</v>
      </c>
      <c r="F13" s="4" t="b">
        <v>0</v>
      </c>
      <c r="G13" s="4" t="b">
        <v>0</v>
      </c>
      <c r="H13" s="5">
        <f t="shared" si="13"/>
        <v>41823</v>
      </c>
      <c r="I13" s="8">
        <f t="shared" si="14"/>
        <v>0.71875</v>
      </c>
      <c r="J13" s="4" t="s">
        <v>39</v>
      </c>
      <c r="K13" s="4"/>
      <c r="L13" s="4"/>
      <c r="M13" s="4"/>
      <c r="N13" s="4"/>
      <c r="O13" s="4"/>
      <c r="P13" s="4"/>
      <c r="Q13" s="6" t="str">
        <f>converter_phase1!F12&amp;CHAR(10)&amp;CHAR(10)&amp;converter_phase1!F13&amp;CHAR(10)&amp;CHAR(10)&amp;converter_phase1!F14</f>
        <v>[한식or일품]
육개장
(소:호주산,국내산(육우))
쌀밥
야채계란찜
감자채당근볶음
쑥갓양파무침
포기김치
975kcal
[건강도시락]
그린샐러드*올리브참치
통감자구이/삶은계란
야채스틱/바나나/오렌지
두유/참깨롤빵
528kcal
[플러스메뉴]
그린샐러드*크루통*오리엔탈D</v>
      </c>
      <c r="R13" s="4" t="b">
        <v>0</v>
      </c>
      <c r="S13" s="4">
        <v>2</v>
      </c>
      <c r="T13" s="4" t="s">
        <v>40</v>
      </c>
      <c r="U13" s="4" t="s">
        <v>41</v>
      </c>
      <c r="V13" s="4"/>
    </row>
    <row r="14" spans="1:22" ht="16.5" customHeight="1" x14ac:dyDescent="0.3">
      <c r="A14" s="4" t="s">
        <v>35</v>
      </c>
      <c r="B14" s="5">
        <f>B11+1</f>
        <v>41824</v>
      </c>
      <c r="C14" s="7">
        <f t="shared" si="10"/>
        <v>0.3125</v>
      </c>
      <c r="D14" s="5">
        <f t="shared" si="11"/>
        <v>41824</v>
      </c>
      <c r="E14" s="7">
        <f t="shared" si="12"/>
        <v>0.375</v>
      </c>
      <c r="F14" s="4" t="b">
        <v>0</v>
      </c>
      <c r="G14" s="4" t="b">
        <v>0</v>
      </c>
      <c r="H14" s="5">
        <f t="shared" si="13"/>
        <v>41824</v>
      </c>
      <c r="I14" s="8">
        <f t="shared" si="14"/>
        <v>0.30208333333333331</v>
      </c>
      <c r="J14" s="4" t="s">
        <v>39</v>
      </c>
      <c r="K14" s="4"/>
      <c r="L14" s="4"/>
      <c r="M14" s="4"/>
      <c r="N14" s="4"/>
      <c r="O14" s="4"/>
      <c r="P14" s="4"/>
      <c r="Q14" s="6" t="str">
        <f>converter_phase1!G3&amp;CHAR(10)&amp;CHAR(10)&amp;converter_phase1!G4&amp;CHAR(10)&amp;CHAR(10)&amp;converter_phase1!G5&amp;CHAR(10)&amp;CHAR(10)&amp;converter_phase1!G6</f>
        <v>[한식]
장터국(소:호주산)
삼곡밥
따뜻한연두부*절임고추간장s
포기김치
744kcal
[즉석]
즉석해장라면/삼곡밥/김치
[일품]
곡물식빵*참깨롤빵/딸기잼*버터
그린샐러드*유자레몬D
우유
스크램블에그
초코첵스
[플러스메뉴]
누룽지/김구이</v>
      </c>
      <c r="R14" s="4" t="b">
        <v>0</v>
      </c>
      <c r="S14" s="4">
        <v>2</v>
      </c>
      <c r="T14" s="4" t="s">
        <v>40</v>
      </c>
      <c r="U14" s="4" t="s">
        <v>41</v>
      </c>
      <c r="V14" s="4"/>
    </row>
    <row r="15" spans="1:22" ht="16.5" customHeight="1" x14ac:dyDescent="0.3">
      <c r="A15" s="4" t="s">
        <v>42</v>
      </c>
      <c r="B15" s="5">
        <f t="shared" si="9"/>
        <v>41824</v>
      </c>
      <c r="C15" s="7">
        <f t="shared" si="10"/>
        <v>0.47916666666666669</v>
      </c>
      <c r="D15" s="5">
        <f t="shared" si="11"/>
        <v>41824</v>
      </c>
      <c r="E15" s="7">
        <f t="shared" si="12"/>
        <v>0.54166666666666674</v>
      </c>
      <c r="F15" s="4" t="b">
        <v>0</v>
      </c>
      <c r="G15" s="4" t="b">
        <v>0</v>
      </c>
      <c r="H15" s="5">
        <f t="shared" si="13"/>
        <v>41824</v>
      </c>
      <c r="I15" s="8">
        <f t="shared" si="14"/>
        <v>0.46875</v>
      </c>
      <c r="J15" s="4" t="s">
        <v>39</v>
      </c>
      <c r="K15" s="4"/>
      <c r="L15" s="4"/>
      <c r="M15" s="4"/>
      <c r="N15" s="4"/>
      <c r="O15" s="4"/>
      <c r="P15" s="4"/>
      <c r="Q15" s="6" t="str">
        <f>converter_phase1!G7&amp;CHAR(10)&amp;CHAR(10)&amp;converter_phase1!G8&amp;CHAR(10)&amp;CHAR(10)&amp;converter_phase1!G9&amp;CHAR(10)&amp;CHAR(10)&amp;converter_phase1!G10&amp;CHAR(10)&amp;CHAR(10)&amp;converter_phase1!G11</f>
        <v>[한식]
흑마늘훈제삼겹보쌈*두부찜
(돼지:미국산)
기장밥
근대국
모듬쌈채소*견과류쌈장
청양풍잡채
포기김치/석박지
979kcal
[일품]
파인애플함박스테이크*데미s
(돼지:국내산)
야채볶음밥/맑은우동국물
칠리치즈후라이
시나몬토스트/야채피클
포기김치/석박지
1008kcal
[건강도시락]
그린샐러드*닭가슴살(닭:국내산)
단호박구이/삶은계란
야채스틱/바나나/토마토
두유/부시맥브레드
530kcal
[플러스메뉴]
현미밥/볶음고추장(소:호주산)
그린샐러드
견과류
흑임자D/오리엔탈D</v>
      </c>
      <c r="R15" s="4" t="b">
        <v>0</v>
      </c>
      <c r="S15" s="4">
        <v>2</v>
      </c>
      <c r="T15" s="4" t="s">
        <v>40</v>
      </c>
      <c r="U15" s="4" t="s">
        <v>41</v>
      </c>
      <c r="V15" s="4"/>
    </row>
    <row r="16" spans="1:22" ht="16.5" customHeight="1" x14ac:dyDescent="0.3">
      <c r="A16" s="4" t="s">
        <v>46</v>
      </c>
      <c r="B16" s="5">
        <f t="shared" si="9"/>
        <v>41824</v>
      </c>
      <c r="C16" s="7">
        <f t="shared" si="10"/>
        <v>0.72916666666666663</v>
      </c>
      <c r="D16" s="5">
        <f t="shared" si="11"/>
        <v>41824</v>
      </c>
      <c r="E16" s="7">
        <f t="shared" si="12"/>
        <v>0.79166666666666663</v>
      </c>
      <c r="F16" s="4" t="b">
        <v>0</v>
      </c>
      <c r="G16" s="4" t="b">
        <v>0</v>
      </c>
      <c r="H16" s="5">
        <f t="shared" si="13"/>
        <v>41824</v>
      </c>
      <c r="I16" s="8">
        <f t="shared" si="14"/>
        <v>0.71875</v>
      </c>
      <c r="J16" s="4" t="s">
        <v>39</v>
      </c>
      <c r="K16" s="4"/>
      <c r="L16" s="4"/>
      <c r="M16" s="4"/>
      <c r="N16" s="4"/>
      <c r="O16" s="4"/>
      <c r="P16" s="4"/>
      <c r="Q16" s="6" t="str">
        <f>converter_phase1!G12&amp;CHAR(10)&amp;CHAR(10)&amp;converter_phase1!G13&amp;CHAR(10)&amp;CHAR(10)&amp;converter_phase1!G14</f>
        <v>[한식or일품]
뚝배기버섯된장찌개
흑향미밥
조기구이
이색묵*양념장
콩나물무침
포기김치
977kcal
[건강도시락]
그린샐러드*꽃맛살
고구마찜/메추리알
야채스틱/바나나/방울토마토
두유/떡갈비주먹밥(돼지:국내산)
526kcal
[플러스메뉴]
그린샐러드*견과류*오리엔탈D</v>
      </c>
      <c r="R16" s="4" t="b">
        <v>0</v>
      </c>
      <c r="S16" s="4">
        <v>2</v>
      </c>
      <c r="T16" s="4" t="s">
        <v>40</v>
      </c>
      <c r="U16" s="4" t="s">
        <v>41</v>
      </c>
      <c r="V16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input</vt:lpstr>
      <vt:lpstr>converter_phase1</vt:lpstr>
      <vt:lpstr>csv_export</vt:lpstr>
      <vt:lpstr>제목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2014-05-16T07:24:16Z</dcterms:created>
  <dcterms:modified xsi:type="dcterms:W3CDTF">2014-06-27T09:37:33Z</dcterms:modified>
</cp:coreProperties>
</file>