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2fefc1f2386438d/Área de Trabalho/"/>
    </mc:Choice>
  </mc:AlternateContent>
  <xr:revisionPtr revIDLastSave="1062" documentId="8_{C6E5FD53-44CC-4BD9-B5D3-A9EB19ADFCE2}" xr6:coauthVersionLast="47" xr6:coauthVersionMax="47" xr10:uidLastSave="{FAA0C460-8204-487A-A6AE-17B80EF0DF83}"/>
  <bookViews>
    <workbookView minimized="1" xWindow="4320" yWindow="1005" windowWidth="15375" windowHeight="8325" firstSheet="5" activeTab="12" xr2:uid="{00000000-000D-0000-FFFF-FFFF00000000}"/>
  </bookViews>
  <sheets>
    <sheet name="Início" sheetId="21" r:id="rId1"/>
    <sheet name="Instruções" sheetId="22" r:id="rId2"/>
    <sheet name="Meus Gastos" sheetId="2" r:id="rId3"/>
    <sheet name="Custos Fixos" sheetId="23" r:id="rId4"/>
    <sheet name="Gastos Fixos" sheetId="8" r:id="rId5"/>
    <sheet name="Teste" sheetId="25" r:id="rId6"/>
    <sheet name="Gastos TOTAIS" sheetId="10" r:id="rId7"/>
    <sheet name="gastos" sheetId="20" r:id="rId8"/>
    <sheet name="Planilha3" sheetId="11" state="hidden" r:id="rId9"/>
    <sheet name="RENDAS" sheetId="17" state="hidden" r:id="rId10"/>
    <sheet name="RECEITAS" sheetId="19" r:id="rId11"/>
    <sheet name="Reserva de emergência" sheetId="24" r:id="rId12"/>
    <sheet name="BALANÇO GERAL" sheetId="3" r:id="rId13"/>
    <sheet name="CAIXINHAS (!)" sheetId="7" state="hidden" r:id="rId14"/>
    <sheet name="CAIXA" sheetId="4" state="hidden" r:id="rId15"/>
  </sheet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" i="25" l="1"/>
  <c r="J80" i="25"/>
  <c r="I80" i="25"/>
  <c r="P78" i="25"/>
  <c r="P80" i="25" s="1"/>
  <c r="O78" i="25"/>
  <c r="O80" i="25" s="1"/>
  <c r="N78" i="25"/>
  <c r="N80" i="25" s="1"/>
  <c r="M78" i="25"/>
  <c r="M80" i="25" s="1"/>
  <c r="L78" i="25"/>
  <c r="K78" i="25"/>
  <c r="K80" i="25" s="1"/>
  <c r="J78" i="25"/>
  <c r="I78" i="25"/>
  <c r="H78" i="25"/>
  <c r="H80" i="25" s="1"/>
  <c r="G78" i="25"/>
  <c r="G80" i="25" s="1"/>
  <c r="F78" i="25"/>
  <c r="F80" i="25" s="1"/>
  <c r="E78" i="25"/>
  <c r="E80" i="25" s="1"/>
  <c r="L65" i="25"/>
  <c r="J65" i="25"/>
  <c r="I65" i="25"/>
  <c r="P63" i="25"/>
  <c r="P65" i="25" s="1"/>
  <c r="O63" i="25"/>
  <c r="O65" i="25" s="1"/>
  <c r="N63" i="25"/>
  <c r="N65" i="25" s="1"/>
  <c r="M63" i="25"/>
  <c r="M65" i="25" s="1"/>
  <c r="L63" i="25"/>
  <c r="K63" i="25"/>
  <c r="K65" i="25" s="1"/>
  <c r="J63" i="25"/>
  <c r="I63" i="25"/>
  <c r="H63" i="25"/>
  <c r="H65" i="25" s="1"/>
  <c r="G63" i="25"/>
  <c r="G65" i="25" s="1"/>
  <c r="F63" i="25"/>
  <c r="F65" i="25" s="1"/>
  <c r="E63" i="25"/>
  <c r="E65" i="25" s="1"/>
  <c r="L51" i="25"/>
  <c r="J51" i="25"/>
  <c r="I51" i="25"/>
  <c r="P49" i="25"/>
  <c r="P51" i="25" s="1"/>
  <c r="O49" i="25"/>
  <c r="O51" i="25" s="1"/>
  <c r="N49" i="25"/>
  <c r="N51" i="25" s="1"/>
  <c r="M49" i="25"/>
  <c r="M51" i="25" s="1"/>
  <c r="L49" i="25"/>
  <c r="K49" i="25"/>
  <c r="K51" i="25" s="1"/>
  <c r="J49" i="25"/>
  <c r="I49" i="25"/>
  <c r="H49" i="25"/>
  <c r="H51" i="25" s="1"/>
  <c r="G49" i="25"/>
  <c r="G51" i="25" s="1"/>
  <c r="F49" i="25"/>
  <c r="F51" i="25" s="1"/>
  <c r="E49" i="25"/>
  <c r="E51" i="25" s="1"/>
  <c r="K24" i="25"/>
  <c r="I24" i="25"/>
  <c r="H24" i="25"/>
  <c r="O22" i="25"/>
  <c r="O24" i="25" s="1"/>
  <c r="N22" i="25"/>
  <c r="N24" i="25" s="1"/>
  <c r="M22" i="25"/>
  <c r="M24" i="25" s="1"/>
  <c r="L22" i="25"/>
  <c r="L24" i="25" s="1"/>
  <c r="K22" i="25"/>
  <c r="J22" i="25"/>
  <c r="J24" i="25" s="1"/>
  <c r="I22" i="25"/>
  <c r="H22" i="25"/>
  <c r="G22" i="25"/>
  <c r="G24" i="25" s="1"/>
  <c r="F22" i="25"/>
  <c r="F24" i="25" s="1"/>
  <c r="E22" i="25"/>
  <c r="E24" i="25" s="1"/>
  <c r="D22" i="25"/>
  <c r="D24" i="25" s="1"/>
  <c r="D7" i="24"/>
  <c r="N11" i="10"/>
  <c r="N10" i="10"/>
  <c r="N9" i="10"/>
  <c r="N8" i="10"/>
  <c r="N7" i="10"/>
  <c r="N6" i="10"/>
  <c r="N5" i="10"/>
  <c r="N4" i="10"/>
  <c r="N3" i="10"/>
  <c r="M8" i="8"/>
  <c r="L6" i="10" s="1"/>
  <c r="M10" i="8"/>
  <c r="L9" i="10" s="1"/>
  <c r="M12" i="8"/>
  <c r="L11" i="10" s="1"/>
  <c r="M14" i="8"/>
  <c r="L12" i="10" s="1"/>
  <c r="M16" i="8"/>
  <c r="L14" i="10" s="1"/>
  <c r="M18" i="8"/>
  <c r="M20" i="8"/>
  <c r="M22" i="8"/>
  <c r="M24" i="8"/>
  <c r="M26" i="8"/>
  <c r="M6" i="8"/>
  <c r="L5" i="10" s="1"/>
  <c r="M4" i="8"/>
  <c r="L3" i="10" s="1"/>
  <c r="D29" i="8"/>
  <c r="O4" i="10" s="1"/>
  <c r="E29" i="8"/>
  <c r="O5" i="10" s="1"/>
  <c r="F29" i="8"/>
  <c r="O6" i="10" s="1"/>
  <c r="G29" i="8"/>
  <c r="O7" i="10" s="1"/>
  <c r="H29" i="8"/>
  <c r="O8" i="10" s="1"/>
  <c r="I29" i="8"/>
  <c r="O9" i="10" s="1"/>
  <c r="J29" i="8"/>
  <c r="O10" i="10" s="1"/>
  <c r="K29" i="8"/>
  <c r="O11" i="10" s="1"/>
  <c r="C29" i="8"/>
  <c r="O3" i="10" s="1"/>
  <c r="E6" i="20"/>
  <c r="E17" i="20" s="1"/>
  <c r="M14" i="19"/>
  <c r="M5" i="3" s="1"/>
  <c r="O5" i="3"/>
  <c r="L25" i="19"/>
  <c r="J25" i="19"/>
  <c r="O6" i="3"/>
  <c r="M25" i="19"/>
  <c r="M6" i="3" s="1"/>
  <c r="K25" i="19"/>
  <c r="K6" i="3" s="1"/>
  <c r="I25" i="19"/>
  <c r="I6" i="3" s="1"/>
  <c r="G25" i="19"/>
  <c r="G6" i="3" s="1"/>
  <c r="E25" i="19"/>
  <c r="E6" i="3" s="1"/>
  <c r="C25" i="19"/>
  <c r="C6" i="3" s="1"/>
  <c r="N25" i="19"/>
  <c r="K14" i="19"/>
  <c r="K5" i="3" s="1"/>
  <c r="C8" i="19"/>
  <c r="C14" i="19" s="1"/>
  <c r="C5" i="3" s="1"/>
  <c r="I14" i="19"/>
  <c r="I5" i="3" s="1"/>
  <c r="O16" i="17"/>
  <c r="K7" i="3"/>
  <c r="M7" i="3"/>
  <c r="E7" i="3"/>
  <c r="G7" i="3"/>
  <c r="I7" i="3"/>
  <c r="L4" i="10" l="1"/>
  <c r="L8" i="10"/>
  <c r="L7" i="10"/>
  <c r="L10" i="10"/>
  <c r="L13" i="10"/>
  <c r="C9" i="3"/>
  <c r="E14" i="19"/>
  <c r="E5" i="3" s="1"/>
  <c r="G14" i="19"/>
  <c r="G5" i="3" s="1"/>
  <c r="J12" i="17" l="1"/>
  <c r="I12" i="17"/>
  <c r="H12" i="17"/>
  <c r="G12" i="17"/>
  <c r="F12" i="17"/>
  <c r="E12" i="17"/>
  <c r="D12" i="17"/>
  <c r="G8" i="17"/>
  <c r="E19" i="17" l="1"/>
  <c r="O7" i="17"/>
  <c r="O6" i="17"/>
  <c r="O5" i="17"/>
  <c r="O22" i="17"/>
  <c r="P22" i="17"/>
  <c r="Q22" i="17"/>
  <c r="R22" i="17"/>
  <c r="S22" i="17"/>
  <c r="T22" i="17"/>
  <c r="N22" i="17"/>
  <c r="D18" i="4"/>
  <c r="E18" i="4"/>
  <c r="J18" i="4"/>
  <c r="I18" i="4"/>
  <c r="H18" i="4"/>
  <c r="G18" i="4"/>
  <c r="F18" i="4"/>
  <c r="D11" i="4"/>
  <c r="O8" i="3"/>
  <c r="M8" i="3"/>
  <c r="M9" i="3" s="1"/>
  <c r="K8" i="3"/>
  <c r="K9" i="3" s="1"/>
  <c r="G8" i="3"/>
  <c r="G9" i="3" s="1"/>
  <c r="E8" i="3"/>
  <c r="E9" i="3" s="1"/>
  <c r="I8" i="3" l="1"/>
  <c r="I9" i="3" s="1"/>
  <c r="P7" i="17"/>
  <c r="P6" i="17"/>
  <c r="P5" i="17"/>
  <c r="E16" i="17"/>
  <c r="E22" i="17"/>
  <c r="J17" i="17"/>
  <c r="E20" i="17"/>
  <c r="E21" i="17"/>
  <c r="J16" i="17"/>
  <c r="J19" i="17"/>
  <c r="E4" i="4"/>
  <c r="E11" i="4" l="1"/>
  <c r="F11" i="4" l="1"/>
  <c r="G11" i="4" l="1"/>
  <c r="H11" i="4" l="1"/>
  <c r="I11" i="4" l="1"/>
  <c r="J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Mello</author>
  </authors>
  <commentList>
    <comment ref="E12" authorId="0" shapeId="0" xr:uid="{DB9A3CAE-27C9-41F1-B3E9-43A69267933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BUSCAR R$60,00</t>
        </r>
      </text>
    </comment>
    <comment ref="E14" authorId="0" shapeId="0" xr:uid="{F5635831-858D-474D-8A6E-3305F4334EB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BUSCAR R$400,00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Mello</author>
  </authors>
  <commentList>
    <comment ref="F4" authorId="0" shapeId="0" xr:uid="{90E6A8F6-38E8-4565-96B0-CAD9317A656D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12/08</t>
        </r>
      </text>
    </comment>
    <comment ref="G4" authorId="0" shapeId="0" xr:uid="{19DCA853-2475-49CA-952F-E798BFB9DC2E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6/set</t>
        </r>
      </text>
    </comment>
    <comment ref="F7" authorId="0" shapeId="0" xr:uid="{96B8897B-2536-42A0-A7BA-C26BD717420B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PAGAMENTO: 01/08</t>
        </r>
      </text>
    </comment>
    <comment ref="F8" authorId="0" shapeId="0" xr:uid="{2D73E882-FA25-4524-BCE1-85C89C0D8609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FLAVIA - 15/08 (300,00)
FLAVIA - 21/08 (100,00)
FLAVIA - 26/08 (70,00)</t>
        </r>
      </text>
    </comment>
    <comment ref="G8" authorId="0" shapeId="0" xr:uid="{92073A56-7041-44DC-AD41-D43159E19BD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14/09 - R$100,00 Flávia
16/09 - R$50,00 Flávia
23/09 - R$120,00 Flávia</t>
        </r>
      </text>
    </comment>
    <comment ref="F9" authorId="0" shapeId="0" xr:uid="{476C4DED-8980-4AFA-B251-E6502180AF2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VENDA DE INGRESSO (ARRAIÁ DA LAL)
- ISADORA</t>
        </r>
      </text>
    </comment>
    <comment ref="O14" authorId="0" shapeId="0" xr:uid="{801C5970-F2B2-4243-BA62-6D5123E30C9D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
</t>
        </r>
      </text>
    </comment>
    <comment ref="P14" authorId="0" shapeId="0" xr:uid="{1ECC9757-D3C9-4631-BB05-AFF76748A81A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14/08</t>
        </r>
      </text>
    </comment>
    <comment ref="Q14" authorId="0" shapeId="0" xr:uid="{964A15D2-E6D2-40ED-9172-2AAC3695EEEF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25/09</t>
        </r>
      </text>
    </comment>
    <comment ref="O15" authorId="0" shapeId="0" xr:uid="{3ACAC59F-2A0F-4017-A505-5C9D2AA8FFEC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</t>
        </r>
      </text>
    </comment>
    <comment ref="Q15" authorId="0" shapeId="0" xr:uid="{ECA68819-B507-4C2F-96AF-735144A4D695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18/09
</t>
        </r>
      </text>
    </comment>
    <comment ref="P16" authorId="0" shapeId="0" xr:uid="{7975B181-81A9-4F4E-AB96-0BD66CC5FC4F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515,02 - (14/08)
+49,15 (27/08)
+ Rendimentos</t>
        </r>
      </text>
    </comment>
    <comment ref="Q16" authorId="0" shapeId="0" xr:uid="{BEC71CBD-59DA-4F0F-ABAA-A2D1D34F1FF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+380,60 (12/09)</t>
        </r>
      </text>
    </comment>
    <comment ref="R16" authorId="0" shapeId="0" xr:uid="{187E9308-837E-4D1B-916D-6C0FE3D4F90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+383,07 (08/10)</t>
        </r>
      </text>
    </comment>
    <comment ref="N17" authorId="0" shapeId="0" xr:uid="{1D558BD7-AB35-4DEC-AFAE-3BAEDE72DA7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01/06
</t>
        </r>
      </text>
    </comment>
    <comment ref="O17" authorId="0" shapeId="0" xr:uid="{3479DDDD-7B8E-44B7-B3B8-2F24AD41C47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03/07
SALDO: 70,42</t>
        </r>
      </text>
    </comment>
    <comment ref="P17" authorId="0" shapeId="0" xr:uid="{074C879D-B117-467C-A160-4367CD8E8C02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14/08
SALDO: 72,47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Mello</author>
  </authors>
  <commentList>
    <comment ref="K24" authorId="0" shapeId="0" xr:uid="{C4E058ED-4995-415F-9FCC-D8059916F968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Venda de Ingressos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Mello</author>
  </authors>
  <commentList>
    <comment ref="F4" authorId="0" shapeId="0" xr:uid="{E82974A4-3AF2-4A84-B8D1-0151D0692AE0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515,02 - (14/08)
+49,15 (27/08)
+ Rendimentos</t>
        </r>
      </text>
    </comment>
    <comment ref="D7" authorId="0" shapeId="0" xr:uid="{AE39F0A9-3654-4F51-9D3F-D8C1947CCB0E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01/06
</t>
        </r>
      </text>
    </comment>
    <comment ref="E7" authorId="0" shapeId="0" xr:uid="{EC9D4F04-AD24-4561-9513-119FE148CDF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03/07
SALDO: 70,42</t>
        </r>
      </text>
    </comment>
    <comment ref="F7" authorId="0" shapeId="0" xr:uid="{893AC72C-6AB0-4590-8178-F418D53CC549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14/08
SALDO: 72,47
</t>
        </r>
      </text>
    </comment>
    <comment ref="E15" authorId="0" shapeId="0" xr:uid="{75B18E2D-8569-48E6-ACF2-4DD4A2E9F087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
</t>
        </r>
      </text>
    </comment>
    <comment ref="F15" authorId="0" shapeId="0" xr:uid="{E7E6E116-FDDE-42B6-A6BD-71B5AC10133C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14/08</t>
        </r>
      </text>
    </comment>
    <comment ref="E16" authorId="0" shapeId="0" xr:uid="{64BB9505-D8D3-4FE7-AAC9-B666D195E263}">
      <text>
        <r>
          <rPr>
            <b/>
            <sz val="9"/>
            <color indexed="81"/>
            <rFont val="Segoe UI"/>
            <family val="2"/>
          </rPr>
          <t>Felipe Mello:</t>
        </r>
        <r>
          <rPr>
            <sz val="9"/>
            <color indexed="81"/>
            <rFont val="Segoe UI"/>
            <family val="2"/>
          </rPr>
          <t xml:space="preserve">
DIA 29/07</t>
        </r>
      </text>
    </comment>
  </commentList>
</comments>
</file>

<file path=xl/sharedStrings.xml><?xml version="1.0" encoding="utf-8"?>
<sst xmlns="http://schemas.openxmlformats.org/spreadsheetml/2006/main" count="616" uniqueCount="318">
  <si>
    <t>JUNHO</t>
  </si>
  <si>
    <t>JULHO</t>
  </si>
  <si>
    <t>AGOSTO</t>
  </si>
  <si>
    <t>SETEMBRO</t>
  </si>
  <si>
    <t>OUTUBRO</t>
  </si>
  <si>
    <t>NOVEMBRO</t>
  </si>
  <si>
    <t>DEZEMBRO</t>
  </si>
  <si>
    <t>MARKETING MIRASYS</t>
  </si>
  <si>
    <t>FREE LANCER</t>
  </si>
  <si>
    <t>GRÁFICA DIGITAL</t>
  </si>
  <si>
    <t>SALÁRIO ESTÁGIO</t>
  </si>
  <si>
    <t>VALOR AGREGADO FAMÍLIA</t>
  </si>
  <si>
    <t>OUTROS</t>
  </si>
  <si>
    <t>TOTAL</t>
  </si>
  <si>
    <t>PicPay</t>
  </si>
  <si>
    <t>NuBank</t>
  </si>
  <si>
    <t>Banco do Brasil</t>
  </si>
  <si>
    <t>RICO</t>
  </si>
  <si>
    <t>CLEAR</t>
  </si>
  <si>
    <t xml:space="preserve">valor total </t>
  </si>
  <si>
    <t>x</t>
  </si>
  <si>
    <t>x * 5%</t>
  </si>
  <si>
    <t>Almoço</t>
  </si>
  <si>
    <t>Panificadora Centro</t>
  </si>
  <si>
    <t>Salgado: Bauru de Queijo e Presunto</t>
  </si>
  <si>
    <t>DATA DA COMPRA</t>
  </si>
  <si>
    <t>MODALIDADE</t>
  </si>
  <si>
    <t>LOCAL DA COMPRA</t>
  </si>
  <si>
    <t>VALOR</t>
  </si>
  <si>
    <t>MODELO PAGAMENTO</t>
  </si>
  <si>
    <t>BANCO</t>
  </si>
  <si>
    <t>OBSERVAÇÕES</t>
  </si>
  <si>
    <t>CAIXINHAS</t>
  </si>
  <si>
    <t>Médico</t>
  </si>
  <si>
    <t>Dentista (5%)</t>
  </si>
  <si>
    <t>Presente</t>
  </si>
  <si>
    <t>Livro</t>
  </si>
  <si>
    <t>Crédito</t>
  </si>
  <si>
    <t>Pix</t>
  </si>
  <si>
    <t>BB</t>
  </si>
  <si>
    <t>Doação</t>
  </si>
  <si>
    <t>SPOTIFY</t>
  </si>
  <si>
    <t>DATA</t>
  </si>
  <si>
    <t>-</t>
  </si>
  <si>
    <t>CARTÕES DE CRÉDITO</t>
  </si>
  <si>
    <t>BANCO DO BRASIL</t>
  </si>
  <si>
    <t>NUBANK</t>
  </si>
  <si>
    <t>ENTRETENIMENTO</t>
  </si>
  <si>
    <t>AMAZON PRIME</t>
  </si>
  <si>
    <t>BANCOS</t>
  </si>
  <si>
    <t>CORRETORAS</t>
  </si>
  <si>
    <t>AVENUE</t>
  </si>
  <si>
    <t>REVISAR TODO DIA Xº DO MÊS</t>
  </si>
  <si>
    <t>UPHOLD</t>
  </si>
  <si>
    <t>Reposição Casa</t>
  </si>
  <si>
    <t>Débito</t>
  </si>
  <si>
    <t>Lembrancinhas - Reunião Mocidade CCB</t>
  </si>
  <si>
    <t>Bruna Seno Ramos</t>
  </si>
  <si>
    <t>RESERVA DE EMERGÊNCIA - POUPAR PARA O FUTURO</t>
  </si>
  <si>
    <t>DÉBITO EM CONTA - DINHEIRO EM CAIXA PARA COMPRAS DIÁRIAS</t>
  </si>
  <si>
    <t>DINHEIRO FÍSICO</t>
  </si>
  <si>
    <t>Jantar</t>
  </si>
  <si>
    <t>Danice Presente e Decor</t>
  </si>
  <si>
    <t>Rifa (pai da Bianca - Willrich)</t>
  </si>
  <si>
    <t>Outros</t>
  </si>
  <si>
    <t>GASTOS MENSAIS</t>
  </si>
  <si>
    <t>Soma de VALOR</t>
  </si>
  <si>
    <t>Total Geral</t>
  </si>
  <si>
    <t>Meses</t>
  </si>
  <si>
    <t>(Vários itens)</t>
  </si>
  <si>
    <t>RECEITAS DO ANO DE 2023</t>
  </si>
  <si>
    <t>Reserva de Emergência</t>
  </si>
  <si>
    <t>Café da manhã</t>
  </si>
  <si>
    <t>ALIMENTAÇÃO</t>
  </si>
  <si>
    <t>PLANEJAMENTO E GERENCIAMENTO DE GASTOS - SETEMBRO</t>
  </si>
  <si>
    <t>Doações e Presentes</t>
  </si>
  <si>
    <t>Despesas Fixas</t>
  </si>
  <si>
    <t>Bebidas e Smoke</t>
  </si>
  <si>
    <t>Investimentos pessoais</t>
  </si>
  <si>
    <t>RESERVAS MENSAIS</t>
  </si>
  <si>
    <t>BANCO PESSOAL</t>
  </si>
  <si>
    <t>CARIDADE E AÇÕES VOLUNTÁRIAS</t>
  </si>
  <si>
    <t>AJUDA</t>
  </si>
  <si>
    <t>GASTOS POR MÊS</t>
  </si>
  <si>
    <t>RECEITAS PESSOAIS - RESERVAS DE EMERGÊNCIA</t>
  </si>
  <si>
    <t>Cofrinho PicPay (Meta 5k)</t>
  </si>
  <si>
    <t xml:space="preserve">Corretora de Ações: CLEAR </t>
  </si>
  <si>
    <t>Débito NuBank</t>
  </si>
  <si>
    <t>Débito Banco do Brasil</t>
  </si>
  <si>
    <t>PICPAY</t>
  </si>
  <si>
    <t>GERENCIAMENTO CONTAS</t>
  </si>
  <si>
    <t>mês</t>
  </si>
  <si>
    <t>Fut semanal</t>
  </si>
  <si>
    <t>Fut Segunda + Fut Sexta</t>
  </si>
  <si>
    <t>1 Corte a cada 1,5 mês</t>
  </si>
  <si>
    <t>2 sextas para beber</t>
  </si>
  <si>
    <t>Chá mensal ou pod</t>
  </si>
  <si>
    <t>Fut ou Mercado</t>
  </si>
  <si>
    <t>Spotify</t>
  </si>
  <si>
    <t>Amazon Prime</t>
  </si>
  <si>
    <t xml:space="preserve">Internet </t>
  </si>
  <si>
    <t>Energia</t>
  </si>
  <si>
    <t>Adicionais na conta</t>
  </si>
  <si>
    <t>Média de gasto</t>
  </si>
  <si>
    <t>Entretenimento</t>
  </si>
  <si>
    <t>Doações diversas</t>
  </si>
  <si>
    <t>Whiskey, Cerveja</t>
  </si>
  <si>
    <t>Comida Geral</t>
  </si>
  <si>
    <t>Almoço, Café e Janta</t>
  </si>
  <si>
    <t>Comidas em Gerais</t>
  </si>
  <si>
    <t>Reserva</t>
  </si>
  <si>
    <t>**Cerveja pós Fut</t>
  </si>
  <si>
    <t>Soma Final</t>
  </si>
  <si>
    <t>Cofrinho PicPay</t>
  </si>
  <si>
    <t>*Barbeiro</t>
  </si>
  <si>
    <t>*Smoke</t>
  </si>
  <si>
    <t>*Uber</t>
  </si>
  <si>
    <t>*Reposição Casa</t>
  </si>
  <si>
    <t>**Bebidas</t>
  </si>
  <si>
    <t>GASTO ATUAL/ULTIMO MÊS</t>
  </si>
  <si>
    <t>INTERNET UNIFIQUE - Dia 15</t>
  </si>
  <si>
    <t>ENERGIA (CELESC) - Dia 02</t>
  </si>
  <si>
    <t>BANCO DO BRASIL - Dia 17</t>
  </si>
  <si>
    <t>NUBANK - Dia 21</t>
  </si>
  <si>
    <t>FLUKE</t>
  </si>
  <si>
    <t>CONTROLE DE RECEITA MENSAL E CONTAS FINANCEIRAS</t>
  </si>
  <si>
    <t>DÉBITO NUBANK</t>
  </si>
  <si>
    <t>DÉBTITO BANCO DO BRASIL</t>
  </si>
  <si>
    <t>COFRINHO PICPAY (META 5K)</t>
  </si>
  <si>
    <t>VALORES SOMADOS - PATRIMÔNIO</t>
  </si>
  <si>
    <t xml:space="preserve">GANHO MENSAL - SALÁRIO </t>
  </si>
  <si>
    <t xml:space="preserve">BALANÇO GERAL DE CUSTOS, GASTOS E RECEITAS </t>
  </si>
  <si>
    <t>CARTÕES</t>
  </si>
  <si>
    <t>CUSTOS FIXOS</t>
  </si>
  <si>
    <t>SALDO</t>
  </si>
  <si>
    <t>GANHOS</t>
  </si>
  <si>
    <t>META DE VALORES</t>
  </si>
  <si>
    <t>Comida</t>
  </si>
  <si>
    <t>Mercado</t>
  </si>
  <si>
    <t>Higiene pessoal</t>
  </si>
  <si>
    <t>Limpeza</t>
  </si>
  <si>
    <t>GASTOS VARIÁVEIS TOTAIS</t>
  </si>
  <si>
    <t>GASTOS MÊS REFERÊNCIA</t>
  </si>
  <si>
    <t>GASTOS FIXOS TOTAIS</t>
  </si>
  <si>
    <t>JANEIRO</t>
  </si>
  <si>
    <t>FEVEREIRO</t>
  </si>
  <si>
    <t>MARÇO</t>
  </si>
  <si>
    <t>ABRIL</t>
  </si>
  <si>
    <t>MAIO</t>
  </si>
  <si>
    <t>SOMATÓRIO</t>
  </si>
  <si>
    <t>VALOR TOTAL MENSAL</t>
  </si>
  <si>
    <t>RÓTULO</t>
  </si>
  <si>
    <t>ASSUNTO</t>
  </si>
  <si>
    <t>GASTOS POR ASSUNTO</t>
  </si>
  <si>
    <t>(Tudo)</t>
  </si>
  <si>
    <t>&lt;18/01/2024</t>
  </si>
  <si>
    <t>jan</t>
  </si>
  <si>
    <t>COLOCAR UNS GRAFICOS PARA VER GASTOS E MELHORA DAS RECEITAS</t>
  </si>
  <si>
    <t>Cerveja</t>
  </si>
  <si>
    <t>Bebidas</t>
  </si>
  <si>
    <t>Refrigerante</t>
  </si>
  <si>
    <t>ALUGUEL  - Dia XX</t>
  </si>
  <si>
    <t>GÁS E ÁGUA - Dia</t>
  </si>
  <si>
    <t>CUSTOS FIXOS MENSAIS</t>
  </si>
  <si>
    <t>DATAS DE VENCIMENTOS:</t>
  </si>
  <si>
    <t>ALUGUEL</t>
  </si>
  <si>
    <t>IMOBILIARIA Y</t>
  </si>
  <si>
    <t>DIA 15</t>
  </si>
  <si>
    <t>INTERNET</t>
  </si>
  <si>
    <t>VIVO X</t>
  </si>
  <si>
    <t>DIA 20</t>
  </si>
  <si>
    <t>CARTÃO CREDITO</t>
  </si>
  <si>
    <t>EBANX</t>
  </si>
  <si>
    <t>DIA 13</t>
  </si>
  <si>
    <t>PREMIUM</t>
  </si>
  <si>
    <t>PLANEJAR PAGAMENTO</t>
  </si>
  <si>
    <t>VÍDEOS COMO DIMINUIR GASTOS</t>
  </si>
  <si>
    <t>LISTA DE METAS</t>
  </si>
  <si>
    <t>ATUAL</t>
  </si>
  <si>
    <t>INDICADORES MAIS REFINADOS, ENTENDA ONDE ESTAO SEUS GARGALOS - FAZER SUGESTÕES DE CORTE DE CUSTOS EM BEBIDAS, FUMOS... - INCENTIVAR GASTAR DE MANEIRAS CORRETAS, SUGESTÕES PARA GASTAR MELHOR</t>
  </si>
  <si>
    <t>ATIVOS EM AÇÕES</t>
  </si>
  <si>
    <t>PATRIMÔNIO</t>
  </si>
  <si>
    <t>CONTROLE E ORGANIZAÇÃO DE GASTOS DIÁRIOS</t>
  </si>
  <si>
    <t>ARKADIA FINANCE</t>
  </si>
  <si>
    <t>ADICIONAR GASTO</t>
  </si>
  <si>
    <t>LOGO</t>
  </si>
  <si>
    <t>Aqui você irá adicionar diariamente seus gastos e nós organizaremos para você!!!</t>
  </si>
  <si>
    <t>Instruções</t>
  </si>
  <si>
    <t>Compra premium - Arkadia Finance</t>
  </si>
  <si>
    <t>Arkadia Finance</t>
  </si>
  <si>
    <t>Padaria X</t>
  </si>
  <si>
    <t>Mercado Y</t>
  </si>
  <si>
    <t>Investimento</t>
  </si>
  <si>
    <t>Finanças</t>
  </si>
  <si>
    <t>Nubank</t>
  </si>
  <si>
    <t>Doces</t>
  </si>
  <si>
    <t>Geral</t>
  </si>
  <si>
    <t>GASTOS FIXOS</t>
  </si>
  <si>
    <t>Sugestão</t>
  </si>
  <si>
    <t>Gastos Moradia</t>
  </si>
  <si>
    <t>Aluguel Apartamento</t>
  </si>
  <si>
    <t>Internet (Unifique)</t>
  </si>
  <si>
    <t>Energia (Celesc)</t>
  </si>
  <si>
    <t>Água (Sabesp)</t>
  </si>
  <si>
    <t>Gás (GásBras)</t>
  </si>
  <si>
    <t>Janeiro</t>
  </si>
  <si>
    <t>Dia Pago</t>
  </si>
  <si>
    <t>Valor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</si>
  <si>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</si>
  <si>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</si>
  <si>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</si>
  <si>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</si>
  <si>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</si>
  <si>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</si>
  <si>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</si>
  <si>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</si>
  <si>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</si>
  <si>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</si>
  <si>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</si>
  <si>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Dia pgto</t>
  </si>
  <si>
    <t>Gastos Necessários</t>
  </si>
  <si>
    <t>Barbeiro</t>
  </si>
  <si>
    <t>Futebol</t>
  </si>
  <si>
    <t>Academia</t>
  </si>
  <si>
    <t>Gastos Entretenimento</t>
  </si>
  <si>
    <t>Netflix</t>
  </si>
  <si>
    <t>Shazem</t>
  </si>
  <si>
    <t>Verde e Amarelo horizontalmente?</t>
  </si>
  <si>
    <t>Ou verticalmente</t>
  </si>
  <si>
    <t>Reserva de Emergencia</t>
  </si>
  <si>
    <t>MINHA RESERVA DE EMERGÊNCIA</t>
  </si>
  <si>
    <t>SEMPRE TENHA UMA POUPANÇA PARA O FUTURO E SE PREVINIR DOS IMPREVISTOS</t>
  </si>
  <si>
    <t>MINHA META:</t>
  </si>
  <si>
    <t>ATUALMENTE:</t>
  </si>
  <si>
    <t>PUXAR ESSE VALOR AUTOMATICP</t>
  </si>
  <si>
    <t>DATA APORTE</t>
  </si>
  <si>
    <t>% - SE TIVER MENOR DE 30% VERMELHO, ATÉ 70% AMARELO E 100% VERDE</t>
  </si>
  <si>
    <t>HISTORICO DE APORTES</t>
  </si>
  <si>
    <t>USAR TABELA FLUTUANTE</t>
  </si>
  <si>
    <t>BOTÃO: ADICIONAR APORTE</t>
  </si>
  <si>
    <t>BOTÃO DE ADICIONAR (QUE ATUALIZE A TABELA E O VALOR ATUAL)</t>
  </si>
  <si>
    <t>RECEITAS</t>
  </si>
  <si>
    <t>MEU SALDO</t>
  </si>
  <si>
    <t>SEJA PREMIUM</t>
  </si>
  <si>
    <t>GASTOS FIXOS MENSAIS</t>
  </si>
  <si>
    <t>Categoria</t>
  </si>
  <si>
    <t>Despesa</t>
  </si>
  <si>
    <t>Habitação</t>
  </si>
  <si>
    <t>Aluguel</t>
  </si>
  <si>
    <t>Água e Gás</t>
  </si>
  <si>
    <t>Internet</t>
  </si>
  <si>
    <t>Total Despesas</t>
  </si>
  <si>
    <t>Cartões de Crédito</t>
  </si>
  <si>
    <t>Saúde</t>
  </si>
  <si>
    <t>Seguro saúde</t>
  </si>
  <si>
    <t>Plano de saúde</t>
  </si>
  <si>
    <t>Educação</t>
  </si>
  <si>
    <t>Colégio</t>
  </si>
  <si>
    <t>Faculdade</t>
  </si>
  <si>
    <t>Curso</t>
  </si>
  <si>
    <t>Seguro de vida</t>
  </si>
  <si>
    <t xml:space="preserve">Total despesas fixas </t>
  </si>
  <si>
    <t>% sobre Receita</t>
  </si>
  <si>
    <t>Telefone</t>
  </si>
  <si>
    <t>Telefone Celular</t>
  </si>
  <si>
    <t>Gás</t>
  </si>
  <si>
    <t>Mensalidade TV</t>
  </si>
  <si>
    <t>Variáveis</t>
  </si>
  <si>
    <t>Aquelas que aconte-</t>
  </si>
  <si>
    <t>Transporte</t>
  </si>
  <si>
    <t>Metrô</t>
  </si>
  <si>
    <t>cem todos os meses,</t>
  </si>
  <si>
    <t>Ônibus</t>
  </si>
  <si>
    <t>mas podemos tentar</t>
  </si>
  <si>
    <t>Combustível</t>
  </si>
  <si>
    <t>reduzir</t>
  </si>
  <si>
    <t>Estacionamento</t>
  </si>
  <si>
    <t>Alimentação</t>
  </si>
  <si>
    <t>Supermercado</t>
  </si>
  <si>
    <t>Feira</t>
  </si>
  <si>
    <t>Padaria</t>
  </si>
  <si>
    <t>Medicamentos</t>
  </si>
  <si>
    <t>Cuidados pessoais</t>
  </si>
  <si>
    <t>Cabeleireiro</t>
  </si>
  <si>
    <t>Livros</t>
  </si>
  <si>
    <t>Esteticista</t>
  </si>
  <si>
    <t>Clube</t>
  </si>
  <si>
    <t>Total despesas variáveis</t>
  </si>
  <si>
    <t>Extras</t>
  </si>
  <si>
    <t>São as despesas extra-</t>
  </si>
  <si>
    <t>Dentista</t>
  </si>
  <si>
    <t>ordinárias, para as</t>
  </si>
  <si>
    <t>Hospital</t>
  </si>
  <si>
    <t>quais precisamos estar</t>
  </si>
  <si>
    <t>Manutenção/ prevenção</t>
  </si>
  <si>
    <t>Carro</t>
  </si>
  <si>
    <t>preparados quando</t>
  </si>
  <si>
    <t>Casa</t>
  </si>
  <si>
    <t>acontecerem</t>
  </si>
  <si>
    <t>Material escolar</t>
  </si>
  <si>
    <t>Uniforme</t>
  </si>
  <si>
    <t>Total despesas extras</t>
  </si>
  <si>
    <t>Adicionais</t>
  </si>
  <si>
    <t>Lazer</t>
  </si>
  <si>
    <t>Viagens</t>
  </si>
  <si>
    <t>Aquelas que não</t>
  </si>
  <si>
    <t>Cinema/teatro</t>
  </si>
  <si>
    <t>precisam acontecer</t>
  </si>
  <si>
    <t>Restaurantes/bares</t>
  </si>
  <si>
    <t>todos os meses</t>
  </si>
  <si>
    <t>Spotify/Amazon</t>
  </si>
  <si>
    <t>Vestuário</t>
  </si>
  <si>
    <t>Roupas</t>
  </si>
  <si>
    <t>Calçados</t>
  </si>
  <si>
    <t>Acessórios</t>
  </si>
  <si>
    <t>Presentes</t>
  </si>
  <si>
    <t>Cartão de Crédito</t>
  </si>
  <si>
    <t>Cartão de Débito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</si>
</sst>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&quot;R$&quot;\ #,##0.00"/>
    <numFmt numFmtId="165" formatCode="mmmm\,\ yyyy;@"/>
    <numFmt numFmtId="166" formatCode="[$$-409]#,##0.00"/>
    <numFmt numFmtId="167" formatCode="_-[$$-409]* #,##0.00_ ;_-[$$-409]* \-#,##0.00\ ;_-[$$-409]* &quot;-&quot;??_ ;_-@_ "/>
    <numFmt numFmtId="168" formatCode="_-[$R$-416]\ * #,##0.00_-;\-[$R$-416]\ * #,##0.00_-;_-[$R$-416]\ * &quot;-&quot;??_-;_-@_-"/>
    <numFmt numFmtId="169" formatCode="&quot;R$ &quot;#,##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rgb="FFE1CB00"/>
      <name val="OPEN SANS"/>
    </font>
    <font>
      <sz val="36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B17"/>
      <name val="Calibri"/>
      <family val="2"/>
      <scheme val="minor"/>
    </font>
    <font>
      <b/>
      <u/>
      <sz val="11"/>
      <color rgb="FFFFFF66"/>
      <name val="Calibri"/>
      <family val="2"/>
      <scheme val="minor"/>
    </font>
    <font>
      <b/>
      <sz val="16"/>
      <color rgb="FFFFFF66"/>
      <name val="Calibri"/>
      <family val="2"/>
      <scheme val="minor"/>
    </font>
    <font>
      <b/>
      <sz val="11"/>
      <color rgb="FF007B17"/>
      <name val="Calibri"/>
      <family val="2"/>
      <scheme val="minor"/>
    </font>
    <font>
      <b/>
      <sz val="11"/>
      <color rgb="FFFFFF66"/>
      <name val="Calibri"/>
      <family val="2"/>
      <scheme val="minor"/>
    </font>
    <font>
      <b/>
      <sz val="20"/>
      <color rgb="FF007B17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4"/>
      <name val="Myriad Pro"/>
    </font>
    <font>
      <b/>
      <sz val="12"/>
      <name val="Myriad Pro"/>
    </font>
    <font>
      <b/>
      <sz val="10"/>
      <name val="Myriad Pro"/>
    </font>
    <font>
      <sz val="10"/>
      <name val="Myriad Pro"/>
    </font>
    <font>
      <sz val="10"/>
      <color indexed="23"/>
      <name val="Myriad Pro"/>
    </font>
    <font>
      <sz val="10"/>
      <color indexed="9"/>
      <name val="Myriad Pro"/>
    </font>
    <font>
      <b/>
      <sz val="14"/>
      <color indexed="9"/>
      <name val="Myriad Pro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B1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0" fillId="0" borderId="23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0" fillId="2" borderId="16" xfId="1" applyNumberFormat="1" applyFont="1" applyFill="1" applyBorder="1" applyAlignment="1">
      <alignment horizontal="center" vertical="center"/>
    </xf>
    <xf numFmtId="164" fontId="0" fillId="6" borderId="16" xfId="1" applyNumberFormat="1" applyFont="1" applyFill="1" applyBorder="1" applyAlignment="1">
      <alignment horizontal="center" vertical="center"/>
    </xf>
    <xf numFmtId="164" fontId="0" fillId="5" borderId="16" xfId="1" applyNumberFormat="1" applyFont="1" applyFill="1" applyBorder="1" applyAlignment="1">
      <alignment horizontal="center" vertical="center"/>
    </xf>
    <xf numFmtId="164" fontId="0" fillId="2" borderId="23" xfId="1" applyNumberFormat="1" applyFont="1" applyFill="1" applyBorder="1" applyAlignment="1">
      <alignment horizontal="center" vertical="center"/>
    </xf>
    <xf numFmtId="164" fontId="0" fillId="6" borderId="23" xfId="1" applyNumberFormat="1" applyFont="1" applyFill="1" applyBorder="1" applyAlignment="1">
      <alignment horizontal="center" vertical="center"/>
    </xf>
    <xf numFmtId="164" fontId="0" fillId="5" borderId="23" xfId="1" applyNumberFormat="1" applyFont="1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center" vertical="center"/>
    </xf>
    <xf numFmtId="164" fontId="0" fillId="8" borderId="23" xfId="0" applyNumberFormat="1" applyFill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164" fontId="0" fillId="12" borderId="25" xfId="0" applyNumberFormat="1" applyFill="1" applyBorder="1" applyAlignment="1">
      <alignment horizontal="center" vertical="center"/>
    </xf>
    <xf numFmtId="164" fontId="0" fillId="12" borderId="31" xfId="0" applyNumberFormat="1" applyFill="1" applyBorder="1" applyAlignment="1">
      <alignment horizontal="center" vertical="center"/>
    </xf>
    <xf numFmtId="164" fontId="0" fillId="12" borderId="30" xfId="0" applyNumberFormat="1" applyFill="1" applyBorder="1" applyAlignment="1">
      <alignment horizontal="center" vertical="center"/>
    </xf>
    <xf numFmtId="164" fontId="0" fillId="9" borderId="26" xfId="1" applyNumberFormat="1" applyFont="1" applyFill="1" applyBorder="1" applyAlignment="1">
      <alignment horizontal="center" vertical="center"/>
    </xf>
    <xf numFmtId="164" fontId="0" fillId="9" borderId="22" xfId="1" applyNumberFormat="1" applyFont="1" applyFill="1" applyBorder="1" applyAlignment="1">
      <alignment horizontal="center" vertical="center"/>
    </xf>
    <xf numFmtId="164" fontId="0" fillId="9" borderId="18" xfId="1" applyNumberFormat="1" applyFont="1" applyFill="1" applyBorder="1" applyAlignment="1">
      <alignment horizontal="center" vertical="center"/>
    </xf>
    <xf numFmtId="164" fontId="0" fillId="13" borderId="3" xfId="1" applyNumberFormat="1" applyFont="1" applyFill="1" applyBorder="1" applyAlignment="1">
      <alignment horizontal="center" vertical="center"/>
    </xf>
    <xf numFmtId="164" fontId="0" fillId="13" borderId="4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0" fillId="11" borderId="3" xfId="0" applyFill="1" applyBorder="1" applyAlignment="1">
      <alignment horizontal="center" vertical="center"/>
    </xf>
    <xf numFmtId="44" fontId="0" fillId="0" borderId="16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6" borderId="21" xfId="1" applyNumberFormat="1" applyFont="1" applyFill="1" applyBorder="1" applyAlignment="1">
      <alignment horizontal="center" vertical="center"/>
    </xf>
    <xf numFmtId="164" fontId="0" fillId="6" borderId="28" xfId="1" applyNumberFormat="1" applyFont="1" applyFill="1" applyBorder="1" applyAlignment="1">
      <alignment horizontal="center" vertical="center"/>
    </xf>
    <xf numFmtId="164" fontId="0" fillId="6" borderId="27" xfId="1" applyNumberFormat="1" applyFont="1" applyFill="1" applyBorder="1" applyAlignment="1">
      <alignment horizontal="center" vertical="center"/>
    </xf>
    <xf numFmtId="164" fontId="0" fillId="5" borderId="19" xfId="1" applyNumberFormat="1" applyFont="1" applyFill="1" applyBorder="1" applyAlignment="1">
      <alignment horizontal="center" vertical="center"/>
    </xf>
    <xf numFmtId="164" fontId="0" fillId="4" borderId="17" xfId="1" applyNumberFormat="1" applyFont="1" applyFill="1" applyBorder="1" applyAlignment="1">
      <alignment horizontal="center" vertical="center"/>
    </xf>
    <xf numFmtId="164" fontId="0" fillId="4" borderId="29" xfId="1" applyNumberFormat="1" applyFont="1" applyFill="1" applyBorder="1" applyAlignment="1">
      <alignment horizontal="center" vertical="center"/>
    </xf>
    <xf numFmtId="164" fontId="0" fillId="4" borderId="20" xfId="1" applyNumberFormat="1" applyFon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6" borderId="19" xfId="1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44" fontId="3" fillId="9" borderId="9" xfId="1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10" borderId="6" xfId="0" applyFill="1" applyBorder="1"/>
    <xf numFmtId="0" fontId="0" fillId="0" borderId="32" xfId="0" applyBorder="1"/>
    <xf numFmtId="0" fontId="0" fillId="0" borderId="13" xfId="0" applyBorder="1"/>
    <xf numFmtId="0" fontId="0" fillId="0" borderId="15" xfId="0" applyBorder="1"/>
    <xf numFmtId="44" fontId="0" fillId="0" borderId="12" xfId="0" applyNumberFormat="1" applyBorder="1"/>
    <xf numFmtId="0" fontId="0" fillId="0" borderId="2" xfId="0" pivotButton="1" applyBorder="1"/>
    <xf numFmtId="0" fontId="0" fillId="0" borderId="4" xfId="0" applyBorder="1"/>
    <xf numFmtId="44" fontId="0" fillId="0" borderId="9" xfId="0" applyNumberFormat="1" applyBorder="1"/>
    <xf numFmtId="44" fontId="0" fillId="0" borderId="24" xfId="0" applyNumberFormat="1" applyBorder="1"/>
    <xf numFmtId="14" fontId="0" fillId="0" borderId="0" xfId="0" applyNumberFormat="1"/>
    <xf numFmtId="9" fontId="0" fillId="0" borderId="11" xfId="2" applyFont="1" applyBorder="1" applyAlignment="1">
      <alignment horizontal="center" vertical="center"/>
    </xf>
    <xf numFmtId="9" fontId="0" fillId="0" borderId="32" xfId="2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3" xfId="0" applyBorder="1"/>
    <xf numFmtId="44" fontId="0" fillId="0" borderId="0" xfId="0" applyNumberFormat="1" applyAlignment="1">
      <alignment horizontal="center" vertical="center"/>
    </xf>
    <xf numFmtId="0" fontId="0" fillId="0" borderId="11" xfId="0" applyBorder="1"/>
    <xf numFmtId="9" fontId="0" fillId="0" borderId="3" xfId="2" applyFont="1" applyBorder="1" applyAlignment="1">
      <alignment horizontal="center" vertical="center"/>
    </xf>
    <xf numFmtId="44" fontId="0" fillId="0" borderId="7" xfId="0" applyNumberFormat="1" applyBorder="1"/>
    <xf numFmtId="44" fontId="0" fillId="0" borderId="4" xfId="0" applyNumberFormat="1" applyBorder="1"/>
    <xf numFmtId="0" fontId="5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9" fontId="0" fillId="15" borderId="11" xfId="2" applyFont="1" applyFill="1" applyBorder="1" applyAlignment="1">
      <alignment horizontal="center" vertical="center"/>
    </xf>
    <xf numFmtId="0" fontId="0" fillId="15" borderId="6" xfId="0" applyFill="1" applyBorder="1" applyAlignment="1">
      <alignment horizontal="left" vertical="center"/>
    </xf>
    <xf numFmtId="9" fontId="0" fillId="15" borderId="32" xfId="2" applyFont="1" applyFill="1" applyBorder="1" applyAlignment="1">
      <alignment horizontal="center" vertical="center"/>
    </xf>
    <xf numFmtId="0" fontId="0" fillId="15" borderId="13" xfId="0" applyFill="1" applyBorder="1" applyAlignment="1">
      <alignment horizontal="left" vertical="center"/>
    </xf>
    <xf numFmtId="0" fontId="0" fillId="10" borderId="10" xfId="0" applyFill="1" applyBorder="1"/>
    <xf numFmtId="9" fontId="0" fillId="10" borderId="11" xfId="2" applyFont="1" applyFill="1" applyBorder="1" applyAlignment="1">
      <alignment horizontal="center" vertical="center"/>
    </xf>
    <xf numFmtId="44" fontId="0" fillId="10" borderId="12" xfId="0" applyNumberFormat="1" applyFill="1" applyBorder="1" applyAlignment="1">
      <alignment horizontal="center" vertical="center"/>
    </xf>
    <xf numFmtId="0" fontId="0" fillId="15" borderId="32" xfId="0" applyFill="1" applyBorder="1"/>
    <xf numFmtId="44" fontId="0" fillId="15" borderId="7" xfId="0" applyNumberFormat="1" applyFill="1" applyBorder="1" applyAlignment="1">
      <alignment vertical="center"/>
    </xf>
    <xf numFmtId="0" fontId="0" fillId="15" borderId="11" xfId="0" applyFill="1" applyBorder="1"/>
    <xf numFmtId="44" fontId="0" fillId="15" borderId="12" xfId="0" applyNumberFormat="1" applyFill="1" applyBorder="1" applyAlignment="1">
      <alignment vertical="center"/>
    </xf>
    <xf numFmtId="0" fontId="0" fillId="10" borderId="0" xfId="0" applyFill="1"/>
    <xf numFmtId="9" fontId="0" fillId="10" borderId="0" xfId="2" applyFont="1" applyFill="1" applyBorder="1" applyAlignment="1">
      <alignment horizontal="center" vertical="center"/>
    </xf>
    <xf numFmtId="44" fontId="0" fillId="10" borderId="15" xfId="0" applyNumberFormat="1" applyFill="1" applyBorder="1" applyAlignment="1">
      <alignment vertical="center"/>
    </xf>
    <xf numFmtId="44" fontId="0" fillId="10" borderId="3" xfId="0" applyNumberFormat="1" applyFill="1" applyBorder="1" applyAlignment="1">
      <alignment horizontal="center" vertical="center"/>
    </xf>
    <xf numFmtId="44" fontId="0" fillId="10" borderId="4" xfId="0" applyNumberFormat="1" applyFill="1" applyBorder="1" applyAlignment="1">
      <alignment horizontal="center" vertical="center"/>
    </xf>
    <xf numFmtId="164" fontId="0" fillId="5" borderId="0" xfId="1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164" fontId="0" fillId="13" borderId="11" xfId="1" applyNumberFormat="1" applyFont="1" applyFill="1" applyBorder="1" applyAlignment="1">
      <alignment horizontal="center" vertical="center"/>
    </xf>
    <xf numFmtId="164" fontId="0" fillId="6" borderId="32" xfId="1" applyNumberFormat="1" applyFont="1" applyFill="1" applyBorder="1" applyAlignment="1">
      <alignment horizontal="center" vertical="center"/>
    </xf>
    <xf numFmtId="164" fontId="0" fillId="6" borderId="7" xfId="1" applyNumberFormat="1" applyFont="1" applyFill="1" applyBorder="1" applyAlignment="1">
      <alignment horizontal="center" vertical="center"/>
    </xf>
    <xf numFmtId="164" fontId="0" fillId="5" borderId="15" xfId="1" applyNumberFormat="1" applyFon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4" fontId="0" fillId="12" borderId="15" xfId="0" applyNumberFormat="1" applyFill="1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center" vertical="center"/>
    </xf>
    <xf numFmtId="164" fontId="0" fillId="4" borderId="12" xfId="1" applyNumberFormat="1" applyFont="1" applyFill="1" applyBorder="1" applyAlignment="1">
      <alignment horizontal="center" vertical="center"/>
    </xf>
    <xf numFmtId="164" fontId="0" fillId="6" borderId="6" xfId="1" applyNumberFormat="1" applyFont="1" applyFill="1" applyBorder="1" applyAlignment="1">
      <alignment horizontal="center" vertical="center"/>
    </xf>
    <xf numFmtId="164" fontId="0" fillId="5" borderId="13" xfId="1" applyNumberFormat="1" applyFon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164" fontId="0" fillId="12" borderId="13" xfId="0" applyNumberFormat="1" applyFill="1" applyBorder="1" applyAlignment="1">
      <alignment horizontal="center" vertical="center"/>
    </xf>
    <xf numFmtId="164" fontId="0" fillId="4" borderId="10" xfId="1" applyNumberFormat="1" applyFont="1" applyFill="1" applyBorder="1" applyAlignment="1">
      <alignment horizontal="center" vertical="center"/>
    </xf>
    <xf numFmtId="164" fontId="0" fillId="10" borderId="6" xfId="1" applyNumberFormat="1" applyFont="1" applyFill="1" applyBorder="1" applyAlignment="1">
      <alignment horizontal="center" vertical="center"/>
    </xf>
    <xf numFmtId="164" fontId="0" fillId="10" borderId="32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8" fillId="5" borderId="32" xfId="2" applyFont="1" applyFill="1" applyBorder="1" applyAlignment="1">
      <alignment horizontal="center" vertical="center" wrapText="1"/>
    </xf>
    <xf numFmtId="44" fontId="8" fillId="5" borderId="7" xfId="1" applyFont="1" applyFill="1" applyBorder="1" applyAlignment="1">
      <alignment horizontal="center" vertical="center" wrapText="1"/>
    </xf>
    <xf numFmtId="9" fontId="8" fillId="6" borderId="32" xfId="2" applyFont="1" applyFill="1" applyBorder="1" applyAlignment="1">
      <alignment horizontal="center" vertical="center" wrapText="1"/>
    </xf>
    <xf numFmtId="44" fontId="8" fillId="6" borderId="7" xfId="1" applyFont="1" applyFill="1" applyBorder="1" applyAlignment="1">
      <alignment horizontal="center" vertical="center"/>
    </xf>
    <xf numFmtId="9" fontId="8" fillId="2" borderId="3" xfId="2" applyFont="1" applyFill="1" applyBorder="1" applyAlignment="1">
      <alignment horizontal="center" vertical="center" wrapText="1"/>
    </xf>
    <xf numFmtId="44" fontId="8" fillId="2" borderId="4" xfId="1" applyFont="1" applyFill="1" applyBorder="1" applyAlignment="1">
      <alignment horizontal="center" vertical="center" wrapText="1"/>
    </xf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41" xfId="0" applyBorder="1"/>
    <xf numFmtId="44" fontId="0" fillId="10" borderId="0" xfId="0" applyNumberFormat="1" applyFill="1"/>
    <xf numFmtId="44" fontId="1" fillId="15" borderId="0" xfId="1" applyFont="1" applyFill="1" applyBorder="1" applyAlignment="1">
      <alignment horizontal="center" vertical="center"/>
    </xf>
    <xf numFmtId="44" fontId="1" fillId="10" borderId="0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1" fillId="15" borderId="15" xfId="1" applyFont="1" applyFill="1" applyBorder="1" applyAlignment="1">
      <alignment horizontal="center" vertical="center"/>
    </xf>
    <xf numFmtId="44" fontId="1" fillId="10" borderId="15" xfId="1" applyFont="1" applyFill="1" applyBorder="1" applyAlignment="1">
      <alignment horizontal="center" vertical="center"/>
    </xf>
    <xf numFmtId="44" fontId="1" fillId="10" borderId="11" xfId="1" applyFont="1" applyFill="1" applyBorder="1" applyAlignment="1">
      <alignment horizontal="center" vertical="center"/>
    </xf>
    <xf numFmtId="44" fontId="1" fillId="10" borderId="12" xfId="1" applyFont="1" applyFill="1" applyBorder="1" applyAlignment="1">
      <alignment horizontal="center" vertical="center"/>
    </xf>
    <xf numFmtId="44" fontId="1" fillId="15" borderId="13" xfId="1" applyFont="1" applyFill="1" applyBorder="1" applyAlignment="1">
      <alignment horizontal="center" vertical="center"/>
    </xf>
    <xf numFmtId="44" fontId="1" fillId="10" borderId="13" xfId="1" applyFont="1" applyFill="1" applyBorder="1" applyAlignment="1">
      <alignment horizontal="center" vertical="center"/>
    </xf>
    <xf numFmtId="44" fontId="1" fillId="10" borderId="10" xfId="1" applyFont="1" applyFill="1" applyBorder="1" applyAlignment="1">
      <alignment horizontal="center" vertical="center"/>
    </xf>
    <xf numFmtId="44" fontId="1" fillId="15" borderId="6" xfId="1" applyFont="1" applyFill="1" applyBorder="1" applyAlignment="1">
      <alignment horizontal="center" vertical="center"/>
    </xf>
    <xf numFmtId="44" fontId="1" fillId="15" borderId="32" xfId="1" applyFont="1" applyFill="1" applyBorder="1" applyAlignment="1">
      <alignment horizontal="center" vertical="center"/>
    </xf>
    <xf numFmtId="44" fontId="1" fillId="15" borderId="7" xfId="1" applyFont="1" applyFill="1" applyBorder="1" applyAlignment="1">
      <alignment horizontal="center" vertical="center"/>
    </xf>
    <xf numFmtId="44" fontId="1" fillId="15" borderId="9" xfId="1" applyFont="1" applyFill="1" applyBorder="1" applyAlignment="1">
      <alignment horizontal="center" vertical="center"/>
    </xf>
    <xf numFmtId="44" fontId="1" fillId="10" borderId="24" xfId="1" applyFont="1" applyFill="1" applyBorder="1" applyAlignment="1">
      <alignment horizontal="center" vertical="center"/>
    </xf>
    <xf numFmtId="44" fontId="1" fillId="15" borderId="24" xfId="1" applyFont="1" applyFill="1" applyBorder="1" applyAlignment="1">
      <alignment horizontal="center" vertical="center"/>
    </xf>
    <xf numFmtId="44" fontId="1" fillId="10" borderId="8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164" fontId="0" fillId="15" borderId="0" xfId="1" applyNumberFormat="1" applyFont="1" applyFill="1" applyBorder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4" fontId="0" fillId="5" borderId="15" xfId="0" applyNumberFormat="1" applyFill="1" applyBorder="1" applyAlignment="1">
      <alignment horizontal="center" vertical="center"/>
    </xf>
    <xf numFmtId="164" fontId="0" fillId="2" borderId="13" xfId="1" applyNumberFormat="1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4" fontId="0" fillId="6" borderId="7" xfId="0" applyNumberForma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44" fontId="0" fillId="10" borderId="0" xfId="1" applyFont="1" applyFill="1"/>
    <xf numFmtId="0" fontId="3" fillId="22" borderId="2" xfId="0" applyFont="1" applyFill="1" applyBorder="1" applyAlignment="1">
      <alignment horizontal="center" vertical="center"/>
    </xf>
    <xf numFmtId="14" fontId="0" fillId="10" borderId="15" xfId="0" applyNumberFormat="1" applyFill="1" applyBorder="1" applyAlignment="1">
      <alignment horizontal="center" vertical="center"/>
    </xf>
    <xf numFmtId="164" fontId="0" fillId="10" borderId="13" xfId="1" applyNumberFormat="1" applyFont="1" applyFill="1" applyBorder="1" applyAlignment="1">
      <alignment horizontal="center" vertical="center"/>
    </xf>
    <xf numFmtId="164" fontId="0" fillId="10" borderId="13" xfId="0" applyNumberFormat="1" applyFill="1" applyBorder="1" applyAlignment="1">
      <alignment horizontal="center" vertical="center"/>
    </xf>
    <xf numFmtId="0" fontId="5" fillId="15" borderId="9" xfId="0" applyFont="1" applyFill="1" applyBorder="1" applyAlignment="1">
      <alignment vertical="center"/>
    </xf>
    <xf numFmtId="0" fontId="5" fillId="10" borderId="24" xfId="0" applyFont="1" applyFill="1" applyBorder="1" applyAlignment="1">
      <alignment vertical="center"/>
    </xf>
    <xf numFmtId="0" fontId="5" fillId="15" borderId="24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/>
    </xf>
    <xf numFmtId="166" fontId="0" fillId="15" borderId="13" xfId="0" applyNumberFormat="1" applyFill="1" applyBorder="1" applyAlignment="1">
      <alignment horizontal="center" vertical="center"/>
    </xf>
    <xf numFmtId="14" fontId="0" fillId="15" borderId="7" xfId="0" applyNumberFormat="1" applyFill="1" applyBorder="1" applyAlignment="1">
      <alignment horizontal="center" vertical="center"/>
    </xf>
    <xf numFmtId="164" fontId="0" fillId="15" borderId="32" xfId="1" applyNumberFormat="1" applyFont="1" applyFill="1" applyBorder="1" applyAlignment="1">
      <alignment horizontal="center" vertical="center"/>
    </xf>
    <xf numFmtId="14" fontId="0" fillId="15" borderId="32" xfId="0" applyNumberFormat="1" applyFill="1" applyBorder="1" applyAlignment="1">
      <alignment horizontal="center" vertical="center"/>
    </xf>
    <xf numFmtId="164" fontId="0" fillId="15" borderId="6" xfId="0" applyNumberFormat="1" applyFill="1" applyBorder="1" applyAlignment="1">
      <alignment horizontal="center" vertical="center"/>
    </xf>
    <xf numFmtId="164" fontId="0" fillId="15" borderId="32" xfId="0" applyNumberFormat="1" applyFill="1" applyBorder="1" applyAlignment="1">
      <alignment horizontal="center" vertical="center"/>
    </xf>
    <xf numFmtId="164" fontId="0" fillId="15" borderId="13" xfId="1" applyNumberFormat="1" applyFont="1" applyFill="1" applyBorder="1" applyAlignment="1">
      <alignment horizontal="center" vertical="center"/>
    </xf>
    <xf numFmtId="14" fontId="0" fillId="15" borderId="15" xfId="0" applyNumberFormat="1" applyFill="1" applyBorder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164" fontId="0" fillId="15" borderId="13" xfId="0" applyNumberFormat="1" applyFill="1" applyBorder="1" applyAlignment="1">
      <alignment horizontal="center" vertical="center"/>
    </xf>
    <xf numFmtId="164" fontId="0" fillId="10" borderId="0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0" borderId="13" xfId="0" applyFill="1" applyBorder="1"/>
    <xf numFmtId="44" fontId="0" fillId="10" borderId="0" xfId="1" applyFont="1" applyFill="1" applyBorder="1"/>
    <xf numFmtId="0" fontId="0" fillId="10" borderId="15" xfId="0" applyFill="1" applyBorder="1"/>
    <xf numFmtId="44" fontId="10" fillId="10" borderId="0" xfId="1" applyFont="1" applyFill="1" applyBorder="1"/>
    <xf numFmtId="0" fontId="5" fillId="10" borderId="13" xfId="0" applyFont="1" applyFill="1" applyBorder="1"/>
    <xf numFmtId="0" fontId="5" fillId="22" borderId="10" xfId="0" applyFont="1" applyFill="1" applyBorder="1" applyAlignment="1">
      <alignment horizontal="center"/>
    </xf>
    <xf numFmtId="44" fontId="5" fillId="22" borderId="12" xfId="0" applyNumberFormat="1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13" fillId="10" borderId="0" xfId="0" applyFont="1" applyFill="1"/>
    <xf numFmtId="0" fontId="13" fillId="0" borderId="0" xfId="0" applyFont="1"/>
    <xf numFmtId="164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wrapText="1"/>
    </xf>
    <xf numFmtId="0" fontId="9" fillId="21" borderId="6" xfId="0" applyFont="1" applyFill="1" applyBorder="1"/>
    <xf numFmtId="44" fontId="11" fillId="21" borderId="32" xfId="1" applyFont="1" applyFill="1" applyBorder="1"/>
    <xf numFmtId="0" fontId="11" fillId="21" borderId="32" xfId="0" applyFont="1" applyFill="1" applyBorder="1"/>
    <xf numFmtId="0" fontId="11" fillId="21" borderId="7" xfId="0" applyFont="1" applyFill="1" applyBorder="1"/>
    <xf numFmtId="0" fontId="9" fillId="21" borderId="13" xfId="0" applyFont="1" applyFill="1" applyBorder="1"/>
    <xf numFmtId="44" fontId="11" fillId="21" borderId="0" xfId="1" applyFont="1" applyFill="1" applyBorder="1"/>
    <xf numFmtId="0" fontId="11" fillId="21" borderId="0" xfId="0" applyFont="1" applyFill="1"/>
    <xf numFmtId="0" fontId="11" fillId="21" borderId="15" xfId="0" applyFont="1" applyFill="1" applyBorder="1"/>
    <xf numFmtId="0" fontId="9" fillId="21" borderId="10" xfId="0" applyFont="1" applyFill="1" applyBorder="1"/>
    <xf numFmtId="44" fontId="11" fillId="21" borderId="11" xfId="0" applyNumberFormat="1" applyFont="1" applyFill="1" applyBorder="1"/>
    <xf numFmtId="0" fontId="11" fillId="21" borderId="11" xfId="0" applyFont="1" applyFill="1" applyBorder="1"/>
    <xf numFmtId="0" fontId="11" fillId="21" borderId="12" xfId="0" applyFont="1" applyFill="1" applyBorder="1"/>
    <xf numFmtId="0" fontId="5" fillId="0" borderId="4" xfId="0" applyFont="1" applyBorder="1"/>
    <xf numFmtId="167" fontId="0" fillId="10" borderId="0" xfId="1" applyNumberFormat="1" applyFont="1" applyFill="1"/>
    <xf numFmtId="44" fontId="0" fillId="20" borderId="1" xfId="0" applyNumberFormat="1" applyFill="1" applyBorder="1"/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44" fontId="0" fillId="0" borderId="21" xfId="1" applyFont="1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20" borderId="1" xfId="0" applyNumberFormat="1" applyFill="1" applyBorder="1" applyAlignment="1">
      <alignment horizontal="left"/>
    </xf>
    <xf numFmtId="0" fontId="0" fillId="20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44" fontId="0" fillId="8" borderId="1" xfId="0" applyNumberFormat="1" applyFill="1" applyBorder="1"/>
    <xf numFmtId="0" fontId="15" fillId="6" borderId="13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24" borderId="0" xfId="0" applyFill="1"/>
    <xf numFmtId="0" fontId="0" fillId="10" borderId="34" xfId="0" applyFill="1" applyBorder="1"/>
    <xf numFmtId="0" fontId="0" fillId="10" borderId="37" xfId="0" applyFill="1" applyBorder="1"/>
    <xf numFmtId="0" fontId="0" fillId="10" borderId="40" xfId="0" applyFill="1" applyBorder="1"/>
    <xf numFmtId="0" fontId="0" fillId="10" borderId="33" xfId="0" applyFill="1" applyBorder="1"/>
    <xf numFmtId="0" fontId="0" fillId="10" borderId="35" xfId="0" applyFill="1" applyBorder="1"/>
    <xf numFmtId="0" fontId="0" fillId="10" borderId="36" xfId="0" applyFill="1" applyBorder="1"/>
    <xf numFmtId="0" fontId="0" fillId="10" borderId="38" xfId="0" applyFill="1" applyBorder="1"/>
    <xf numFmtId="44" fontId="0" fillId="10" borderId="7" xfId="0" applyNumberFormat="1" applyFill="1" applyBorder="1"/>
    <xf numFmtId="44" fontId="0" fillId="10" borderId="15" xfId="0" applyNumberFormat="1" applyFill="1" applyBorder="1"/>
    <xf numFmtId="44" fontId="0" fillId="10" borderId="12" xfId="0" applyNumberFormat="1" applyFill="1" applyBorder="1"/>
    <xf numFmtId="0" fontId="0" fillId="19" borderId="6" xfId="0" applyFill="1" applyBorder="1"/>
    <xf numFmtId="44" fontId="0" fillId="19" borderId="7" xfId="0" applyNumberFormat="1" applyFill="1" applyBorder="1"/>
    <xf numFmtId="0" fontId="0" fillId="19" borderId="13" xfId="0" applyFill="1" applyBorder="1"/>
    <xf numFmtId="44" fontId="0" fillId="19" borderId="15" xfId="0" applyNumberFormat="1" applyFill="1" applyBorder="1"/>
    <xf numFmtId="0" fontId="0" fillId="19" borderId="2" xfId="0" applyFill="1" applyBorder="1"/>
    <xf numFmtId="44" fontId="0" fillId="19" borderId="4" xfId="0" applyNumberFormat="1" applyFill="1" applyBorder="1"/>
    <xf numFmtId="165" fontId="0" fillId="0" borderId="13" xfId="0" applyNumberFormat="1" applyBorder="1" applyAlignment="1">
      <alignment horizontal="left"/>
    </xf>
    <xf numFmtId="0" fontId="0" fillId="19" borderId="0" xfId="0" applyFill="1"/>
    <xf numFmtId="14" fontId="0" fillId="10" borderId="9" xfId="0" applyNumberFormat="1" applyFill="1" applyBorder="1" applyAlignment="1">
      <alignment horizontal="center"/>
    </xf>
    <xf numFmtId="44" fontId="0" fillId="10" borderId="8" xfId="1" applyFont="1" applyFill="1" applyBorder="1"/>
    <xf numFmtId="14" fontId="0" fillId="10" borderId="7" xfId="0" applyNumberFormat="1" applyFill="1" applyBorder="1" applyAlignment="1">
      <alignment horizontal="center"/>
    </xf>
    <xf numFmtId="44" fontId="0" fillId="10" borderId="12" xfId="1" applyFont="1" applyFill="1" applyBorder="1"/>
    <xf numFmtId="0" fontId="11" fillId="10" borderId="0" xfId="0" applyFont="1" applyFill="1"/>
    <xf numFmtId="14" fontId="0" fillId="10" borderId="6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44" fontId="0" fillId="10" borderId="10" xfId="1" applyFont="1" applyFill="1" applyBorder="1"/>
    <xf numFmtId="14" fontId="0" fillId="10" borderId="46" xfId="0" applyNumberFormat="1" applyFill="1" applyBorder="1" applyAlignment="1">
      <alignment horizontal="center"/>
    </xf>
    <xf numFmtId="0" fontId="16" fillId="24" borderId="47" xfId="0" applyFont="1" applyFill="1" applyBorder="1" applyAlignment="1">
      <alignment horizontal="center" vertical="center"/>
    </xf>
    <xf numFmtId="44" fontId="11" fillId="24" borderId="48" xfId="0" applyNumberFormat="1" applyFont="1" applyFill="1" applyBorder="1"/>
    <xf numFmtId="44" fontId="11" fillId="24" borderId="49" xfId="0" applyNumberFormat="1" applyFont="1" applyFill="1" applyBorder="1"/>
    <xf numFmtId="44" fontId="11" fillId="24" borderId="50" xfId="0" applyNumberFormat="1" applyFont="1" applyFill="1" applyBorder="1"/>
    <xf numFmtId="44" fontId="11" fillId="24" borderId="51" xfId="0" applyNumberFormat="1" applyFont="1" applyFill="1" applyBorder="1"/>
    <xf numFmtId="0" fontId="11" fillId="24" borderId="0" xfId="0" applyFont="1" applyFill="1"/>
    <xf numFmtId="0" fontId="0" fillId="5" borderId="0" xfId="0" applyFill="1"/>
    <xf numFmtId="0" fontId="0" fillId="25" borderId="0" xfId="0" applyFill="1"/>
    <xf numFmtId="0" fontId="0" fillId="7" borderId="0" xfId="0" applyFill="1"/>
    <xf numFmtId="166" fontId="0" fillId="10" borderId="13" xfId="0" applyNumberFormat="1" applyFill="1" applyBorder="1" applyAlignment="1">
      <alignment horizontal="center" vertical="center"/>
    </xf>
    <xf numFmtId="0" fontId="14" fillId="22" borderId="8" xfId="0" applyFont="1" applyFill="1" applyBorder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10" borderId="23" xfId="0" applyNumberFormat="1" applyFill="1" applyBorder="1" applyAlignment="1">
      <alignment horizontal="center" vertical="center"/>
    </xf>
    <xf numFmtId="164" fontId="0" fillId="10" borderId="23" xfId="1" applyNumberFormat="1" applyFont="1" applyFill="1" applyBorder="1" applyAlignment="1">
      <alignment horizontal="center" vertical="center"/>
    </xf>
    <xf numFmtId="14" fontId="0" fillId="10" borderId="31" xfId="0" applyNumberFormat="1" applyFill="1" applyBorder="1" applyAlignment="1">
      <alignment horizontal="center" vertical="center"/>
    </xf>
    <xf numFmtId="164" fontId="0" fillId="10" borderId="31" xfId="1" applyNumberFormat="1" applyFon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horizontal="center" vertical="center"/>
    </xf>
    <xf numFmtId="14" fontId="0" fillId="10" borderId="22" xfId="0" applyNumberFormat="1" applyFill="1" applyBorder="1" applyAlignment="1">
      <alignment horizontal="center" vertical="center"/>
    </xf>
    <xf numFmtId="166" fontId="0" fillId="10" borderId="23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 vertical="center"/>
    </xf>
    <xf numFmtId="164" fontId="0" fillId="10" borderId="56" xfId="1" applyNumberFormat="1" applyFont="1" applyFill="1" applyBorder="1" applyAlignment="1">
      <alignment horizontal="center" vertical="center"/>
    </xf>
    <xf numFmtId="164" fontId="0" fillId="10" borderId="58" xfId="1" applyNumberFormat="1" applyFont="1" applyFill="1" applyBorder="1" applyAlignment="1">
      <alignment horizontal="center" vertical="center"/>
    </xf>
    <xf numFmtId="166" fontId="10" fillId="10" borderId="56" xfId="0" applyNumberFormat="1" applyFont="1" applyFill="1" applyBorder="1" applyAlignment="1">
      <alignment horizontal="center" vertical="center"/>
    </xf>
    <xf numFmtId="164" fontId="0" fillId="10" borderId="59" xfId="0" applyNumberFormat="1" applyFill="1" applyBorder="1" applyAlignment="1">
      <alignment horizontal="center" vertical="center"/>
    </xf>
    <xf numFmtId="14" fontId="0" fillId="10" borderId="19" xfId="0" applyNumberFormat="1" applyFill="1" applyBorder="1" applyAlignment="1">
      <alignment horizontal="center" vertical="center"/>
    </xf>
    <xf numFmtId="14" fontId="0" fillId="10" borderId="30" xfId="0" applyNumberFormat="1" applyFill="1" applyBorder="1" applyAlignment="1">
      <alignment horizontal="center" vertical="center"/>
    </xf>
    <xf numFmtId="166" fontId="0" fillId="10" borderId="56" xfId="0" applyNumberFormat="1" applyFill="1" applyBorder="1" applyAlignment="1">
      <alignment horizontal="center" vertical="center"/>
    </xf>
    <xf numFmtId="14" fontId="0" fillId="10" borderId="18" xfId="0" applyNumberFormat="1" applyFill="1" applyBorder="1" applyAlignment="1">
      <alignment horizontal="center" vertical="center"/>
    </xf>
    <xf numFmtId="164" fontId="0" fillId="10" borderId="56" xfId="0" applyNumberFormat="1" applyFill="1" applyBorder="1" applyAlignment="1">
      <alignment horizontal="center" vertical="center"/>
    </xf>
    <xf numFmtId="164" fontId="0" fillId="10" borderId="58" xfId="0" applyNumberFormat="1" applyFill="1" applyBorder="1" applyAlignment="1">
      <alignment horizontal="center" vertical="center"/>
    </xf>
    <xf numFmtId="164" fontId="0" fillId="10" borderId="59" xfId="1" applyNumberFormat="1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44" fontId="12" fillId="10" borderId="6" xfId="1" applyFont="1" applyFill="1" applyBorder="1" applyAlignment="1">
      <alignment horizontal="center" vertical="center"/>
    </xf>
    <xf numFmtId="44" fontId="12" fillId="10" borderId="2" xfId="1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14" fontId="0" fillId="10" borderId="29" xfId="0" applyNumberFormat="1" applyFill="1" applyBorder="1" applyAlignment="1">
      <alignment horizontal="center" vertical="center"/>
    </xf>
    <xf numFmtId="164" fontId="0" fillId="10" borderId="29" xfId="1" applyNumberFormat="1" applyFont="1" applyFill="1" applyBorder="1" applyAlignment="1">
      <alignment horizontal="center" vertical="center"/>
    </xf>
    <xf numFmtId="164" fontId="0" fillId="10" borderId="57" xfId="0" applyNumberFormat="1" applyFill="1" applyBorder="1" applyAlignment="1">
      <alignment horizontal="center" vertical="center"/>
    </xf>
    <xf numFmtId="14" fontId="0" fillId="10" borderId="20" xfId="0" applyNumberFormat="1" applyFill="1" applyBorder="1" applyAlignment="1">
      <alignment horizontal="center" vertical="center"/>
    </xf>
    <xf numFmtId="0" fontId="3" fillId="10" borderId="57" xfId="0" applyFont="1" applyFill="1" applyBorder="1" applyAlignment="1">
      <alignment horizontal="center" vertical="center" wrapText="1"/>
    </xf>
    <xf numFmtId="166" fontId="0" fillId="10" borderId="10" xfId="0" applyNumberFormat="1" applyFill="1" applyBorder="1" applyAlignment="1">
      <alignment horizontal="center" vertical="center"/>
    </xf>
    <xf numFmtId="14" fontId="0" fillId="10" borderId="12" xfId="0" applyNumberFormat="1" applyFill="1" applyBorder="1" applyAlignment="1">
      <alignment horizontal="center" vertical="center"/>
    </xf>
    <xf numFmtId="166" fontId="0" fillId="10" borderId="0" xfId="0" applyNumberFormat="1" applyFill="1" applyAlignment="1">
      <alignment horizontal="center" vertical="center"/>
    </xf>
    <xf numFmtId="0" fontId="16" fillId="24" borderId="12" xfId="0" applyFont="1" applyFill="1" applyBorder="1" applyAlignment="1">
      <alignment horizontal="center"/>
    </xf>
    <xf numFmtId="0" fontId="20" fillId="10" borderId="0" xfId="0" applyFont="1" applyFill="1"/>
    <xf numFmtId="168" fontId="0" fillId="0" borderId="0" xfId="0" applyNumberFormat="1"/>
    <xf numFmtId="0" fontId="0" fillId="0" borderId="8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14" fontId="21" fillId="26" borderId="0" xfId="0" applyNumberFormat="1" applyFont="1" applyFill="1"/>
    <xf numFmtId="168" fontId="21" fillId="26" borderId="0" xfId="0" applyNumberFormat="1" applyFont="1" applyFill="1"/>
    <xf numFmtId="0" fontId="21" fillId="26" borderId="0" xfId="0" applyFont="1" applyFill="1"/>
    <xf numFmtId="0" fontId="22" fillId="5" borderId="0" xfId="0" applyFont="1" applyFill="1"/>
    <xf numFmtId="0" fontId="22" fillId="5" borderId="24" xfId="0" applyFont="1" applyFill="1" applyBorder="1" applyAlignment="1">
      <alignment horizontal="center" vertical="center"/>
    </xf>
    <xf numFmtId="14" fontId="22" fillId="5" borderId="0" xfId="0" applyNumberFormat="1" applyFont="1" applyFill="1"/>
    <xf numFmtId="168" fontId="22" fillId="5" borderId="0" xfId="0" applyNumberFormat="1" applyFont="1" applyFill="1"/>
    <xf numFmtId="0" fontId="21" fillId="26" borderId="24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9" fontId="0" fillId="0" borderId="0" xfId="2" applyFont="1"/>
    <xf numFmtId="9" fontId="10" fillId="0" borderId="0" xfId="2" applyFont="1"/>
    <xf numFmtId="14" fontId="0" fillId="0" borderId="13" xfId="0" applyNumberFormat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0" fillId="10" borderId="32" xfId="0" applyFill="1" applyBorder="1"/>
    <xf numFmtId="0" fontId="0" fillId="10" borderId="7" xfId="0" applyFill="1" applyBorder="1"/>
    <xf numFmtId="0" fontId="0" fillId="10" borderId="11" xfId="0" applyFill="1" applyBorder="1"/>
    <xf numFmtId="0" fontId="0" fillId="10" borderId="12" xfId="0" applyFill="1" applyBorder="1"/>
    <xf numFmtId="0" fontId="29" fillId="28" borderId="61" xfId="0" applyFont="1" applyFill="1" applyBorder="1"/>
    <xf numFmtId="0" fontId="29" fillId="28" borderId="62" xfId="0" applyFont="1" applyFill="1" applyBorder="1"/>
    <xf numFmtId="0" fontId="30" fillId="28" borderId="62" xfId="0" applyFont="1" applyFill="1" applyBorder="1" applyAlignment="1">
      <alignment horizontal="center"/>
    </xf>
    <xf numFmtId="0" fontId="30" fillId="28" borderId="63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169" fontId="31" fillId="0" borderId="0" xfId="0" applyNumberFormat="1" applyFont="1" applyAlignment="1">
      <alignment horizontal="center"/>
    </xf>
    <xf numFmtId="0" fontId="32" fillId="0" borderId="65" xfId="0" applyFont="1" applyBorder="1"/>
    <xf numFmtId="169" fontId="33" fillId="0" borderId="65" xfId="0" applyNumberFormat="1" applyFont="1" applyBorder="1"/>
    <xf numFmtId="0" fontId="31" fillId="0" borderId="0" xfId="0" applyFont="1" applyAlignment="1">
      <alignment horizontal="center" vertical="center"/>
    </xf>
    <xf numFmtId="0" fontId="32" fillId="0" borderId="0" xfId="0" applyFont="1"/>
    <xf numFmtId="0" fontId="31" fillId="0" borderId="70" xfId="0" applyFont="1" applyBorder="1" applyAlignment="1">
      <alignment vertical="center"/>
    </xf>
    <xf numFmtId="169" fontId="32" fillId="0" borderId="0" xfId="0" applyNumberFormat="1" applyFont="1"/>
    <xf numFmtId="0" fontId="31" fillId="0" borderId="0" xfId="0" applyFont="1"/>
    <xf numFmtId="0" fontId="31" fillId="0" borderId="70" xfId="0" applyFont="1" applyBorder="1" applyAlignment="1">
      <alignment horizontal="left" vertical="center"/>
    </xf>
    <xf numFmtId="0" fontId="31" fillId="28" borderId="0" xfId="0" applyFont="1" applyFill="1" applyAlignment="1">
      <alignment horizontal="left" vertical="center"/>
    </xf>
    <xf numFmtId="0" fontId="31" fillId="28" borderId="0" xfId="0" applyFont="1" applyFill="1"/>
    <xf numFmtId="169" fontId="31" fillId="28" borderId="0" xfId="0" applyNumberFormat="1" applyFont="1" applyFill="1"/>
    <xf numFmtId="9" fontId="31" fillId="28" borderId="0" xfId="2" applyFont="1" applyFill="1" applyBorder="1" applyAlignment="1">
      <alignment horizontal="right"/>
    </xf>
    <xf numFmtId="0" fontId="34" fillId="29" borderId="0" xfId="0" applyFont="1" applyFill="1"/>
    <xf numFmtId="0" fontId="35" fillId="29" borderId="0" xfId="0" applyFont="1" applyFill="1"/>
    <xf numFmtId="169" fontId="33" fillId="0" borderId="0" xfId="0" applyNumberFormat="1" applyFont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28" borderId="70" xfId="0" applyFont="1" applyFill="1" applyBorder="1" applyAlignment="1">
      <alignment horizontal="left" vertical="center"/>
    </xf>
    <xf numFmtId="0" fontId="31" fillId="28" borderId="65" xfId="0" applyFont="1" applyFill="1" applyBorder="1"/>
    <xf numFmtId="169" fontId="31" fillId="28" borderId="65" xfId="0" applyNumberFormat="1" applyFont="1" applyFill="1" applyBorder="1"/>
    <xf numFmtId="0" fontId="34" fillId="29" borderId="71" xfId="0" applyFont="1" applyFill="1" applyBorder="1"/>
    <xf numFmtId="0" fontId="34" fillId="29" borderId="0" xfId="0" applyFont="1" applyFill="1" applyAlignment="1">
      <alignment vertical="top"/>
    </xf>
    <xf numFmtId="0" fontId="28" fillId="26" borderId="2" xfId="0" applyFont="1" applyFill="1" applyBorder="1" applyAlignment="1">
      <alignment horizontal="center"/>
    </xf>
    <xf numFmtId="0" fontId="28" fillId="26" borderId="3" xfId="0" applyFont="1" applyFill="1" applyBorder="1" applyAlignment="1">
      <alignment horizontal="center"/>
    </xf>
    <xf numFmtId="0" fontId="28" fillId="26" borderId="4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19" fillId="26" borderId="6" xfId="0" applyFont="1" applyFill="1" applyBorder="1" applyAlignment="1">
      <alignment horizontal="center" vertical="center" wrapText="1"/>
    </xf>
    <xf numFmtId="0" fontId="19" fillId="26" borderId="32" xfId="0" applyFont="1" applyFill="1" applyBorder="1" applyAlignment="1">
      <alignment horizontal="center" vertical="center" wrapText="1"/>
    </xf>
    <xf numFmtId="0" fontId="19" fillId="26" borderId="7" xfId="0" applyFont="1" applyFill="1" applyBorder="1" applyAlignment="1">
      <alignment horizontal="center" vertical="center" wrapText="1"/>
    </xf>
    <xf numFmtId="0" fontId="19" fillId="26" borderId="10" xfId="0" applyFont="1" applyFill="1" applyBorder="1" applyAlignment="1">
      <alignment horizontal="center" vertical="center" wrapText="1"/>
    </xf>
    <xf numFmtId="0" fontId="19" fillId="26" borderId="11" xfId="0" applyFont="1" applyFill="1" applyBorder="1" applyAlignment="1">
      <alignment horizontal="center" vertical="center" wrapText="1"/>
    </xf>
    <xf numFmtId="0" fontId="19" fillId="26" borderId="1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24" borderId="0" xfId="0" applyFont="1" applyFill="1" applyAlignment="1">
      <alignment horizontal="center" vertical="center"/>
    </xf>
    <xf numFmtId="0" fontId="17" fillId="24" borderId="4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0" fillId="5" borderId="52" xfId="0" applyFill="1" applyBorder="1" applyAlignment="1">
      <alignment horizontal="center" wrapText="1"/>
    </xf>
    <xf numFmtId="0" fontId="0" fillId="5" borderId="46" xfId="0" applyFill="1" applyBorder="1" applyAlignment="1">
      <alignment horizontal="center" wrapText="1"/>
    </xf>
    <xf numFmtId="0" fontId="9" fillId="24" borderId="42" xfId="0" applyFont="1" applyFill="1" applyBorder="1" applyAlignment="1">
      <alignment horizontal="center" vertical="center"/>
    </xf>
    <xf numFmtId="0" fontId="16" fillId="24" borderId="42" xfId="0" applyFont="1" applyFill="1" applyBorder="1" applyAlignment="1">
      <alignment horizontal="center"/>
    </xf>
    <xf numFmtId="0" fontId="9" fillId="24" borderId="44" xfId="0" applyFont="1" applyFill="1" applyBorder="1" applyAlignment="1">
      <alignment horizontal="center"/>
    </xf>
    <xf numFmtId="0" fontId="9" fillId="24" borderId="43" xfId="0" applyFont="1" applyFill="1" applyBorder="1" applyAlignment="1">
      <alignment horizontal="center"/>
    </xf>
    <xf numFmtId="0" fontId="9" fillId="24" borderId="45" xfId="0" applyFont="1" applyFill="1" applyBorder="1" applyAlignment="1">
      <alignment horizontal="center"/>
    </xf>
    <xf numFmtId="44" fontId="0" fillId="10" borderId="9" xfId="0" applyNumberFormat="1" applyFill="1" applyBorder="1" applyAlignment="1">
      <alignment horizontal="center" vertical="center"/>
    </xf>
    <xf numFmtId="44" fontId="0" fillId="10" borderId="8" xfId="0" applyNumberForma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31" fillId="0" borderId="70" xfId="0" applyFont="1" applyBorder="1" applyAlignment="1">
      <alignment horizontal="left" vertical="center"/>
    </xf>
    <xf numFmtId="0" fontId="31" fillId="0" borderId="64" xfId="0" applyFont="1" applyBorder="1" applyAlignment="1">
      <alignment horizontal="left" vertical="center" wrapText="1"/>
    </xf>
    <xf numFmtId="0" fontId="31" fillId="0" borderId="67" xfId="0" applyFont="1" applyBorder="1" applyAlignment="1">
      <alignment horizontal="left" vertical="center" wrapText="1"/>
    </xf>
    <xf numFmtId="0" fontId="0" fillId="0" borderId="60" xfId="0" applyBorder="1" applyAlignment="1">
      <alignment horizontal="center"/>
    </xf>
    <xf numFmtId="0" fontId="31" fillId="0" borderId="64" xfId="0" applyFont="1" applyBorder="1" applyAlignment="1">
      <alignment horizontal="center" vertical="center"/>
    </xf>
    <xf numFmtId="0" fontId="31" fillId="0" borderId="66" xfId="0" applyFont="1" applyBorder="1" applyAlignment="1">
      <alignment horizontal="center" vertical="center"/>
    </xf>
    <xf numFmtId="0" fontId="31" fillId="0" borderId="67" xfId="0" applyFont="1" applyBorder="1" applyAlignment="1">
      <alignment horizontal="center" vertical="center"/>
    </xf>
    <xf numFmtId="0" fontId="31" fillId="0" borderId="68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55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3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9" fontId="0" fillId="15" borderId="32" xfId="2" applyFont="1" applyFill="1" applyBorder="1" applyAlignment="1">
      <alignment horizontal="center" vertical="center"/>
    </xf>
    <xf numFmtId="9" fontId="0" fillId="15" borderId="0" xfId="2" applyFont="1" applyFill="1" applyBorder="1" applyAlignment="1">
      <alignment horizontal="center" vertical="center"/>
    </xf>
    <xf numFmtId="44" fontId="0" fillId="15" borderId="7" xfId="0" applyNumberFormat="1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3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8" fillId="6" borderId="2" xfId="1" applyNumberFormat="1" applyFont="1" applyFill="1" applyBorder="1" applyAlignment="1">
      <alignment horizontal="center" vertical="center"/>
    </xf>
    <xf numFmtId="164" fontId="8" fillId="6" borderId="3" xfId="1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44" fontId="4" fillId="13" borderId="10" xfId="1" applyFont="1" applyFill="1" applyBorder="1" applyAlignment="1">
      <alignment horizontal="center" vertical="center"/>
    </xf>
    <xf numFmtId="44" fontId="4" fillId="13" borderId="12" xfId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4" fontId="3" fillId="10" borderId="6" xfId="1" applyFont="1" applyFill="1" applyBorder="1" applyAlignment="1">
      <alignment horizontal="center" vertical="center"/>
    </xf>
    <xf numFmtId="44" fontId="3" fillId="10" borderId="32" xfId="1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22" borderId="3" xfId="0" applyNumberFormat="1" applyFill="1" applyBorder="1" applyAlignment="1">
      <alignment horizontal="center" vertical="center"/>
    </xf>
    <xf numFmtId="44" fontId="0" fillId="22" borderId="3" xfId="0" applyNumberFormat="1" applyFill="1" applyBorder="1" applyAlignment="1">
      <alignment horizontal="center" vertical="center"/>
    </xf>
    <xf numFmtId="166" fontId="0" fillId="22" borderId="3" xfId="0" applyNumberFormat="1" applyFill="1" applyBorder="1" applyAlignment="1">
      <alignment horizontal="center" vertical="center"/>
    </xf>
    <xf numFmtId="0" fontId="24" fillId="26" borderId="3" xfId="0" applyFont="1" applyFill="1" applyBorder="1" applyAlignment="1">
      <alignment horizontal="center" vertical="center"/>
    </xf>
    <xf numFmtId="0" fontId="25" fillId="27" borderId="2" xfId="0" applyFont="1" applyFill="1" applyBorder="1" applyAlignment="1">
      <alignment horizontal="center" vertical="center"/>
    </xf>
    <xf numFmtId="0" fontId="25" fillId="27" borderId="4" xfId="0" applyFont="1" applyFill="1" applyBorder="1" applyAlignment="1">
      <alignment horizontal="center" vertical="center"/>
    </xf>
    <xf numFmtId="0" fontId="26" fillId="26" borderId="3" xfId="0" applyFont="1" applyFill="1" applyBorder="1" applyAlignment="1">
      <alignment horizontal="center" vertical="center"/>
    </xf>
    <xf numFmtId="0" fontId="26" fillId="26" borderId="4" xfId="0" applyFont="1" applyFill="1" applyBorder="1" applyAlignment="1">
      <alignment horizontal="center" vertical="center"/>
    </xf>
    <xf numFmtId="164" fontId="0" fillId="22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3" fillId="26" borderId="2" xfId="0" applyFont="1" applyFill="1" applyBorder="1" applyAlignment="1">
      <alignment horizontal="center" vertical="center"/>
    </xf>
    <xf numFmtId="0" fontId="23" fillId="26" borderId="4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13" fillId="10" borderId="0" xfId="1" applyNumberFormat="1" applyFont="1" applyFill="1" applyBorder="1" applyAlignment="1">
      <alignment horizontal="center" vertical="center"/>
    </xf>
    <xf numFmtId="164" fontId="13" fillId="10" borderId="15" xfId="1" applyNumberFormat="1" applyFont="1" applyFill="1" applyBorder="1" applyAlignment="1">
      <alignment horizontal="center" vertical="center"/>
    </xf>
    <xf numFmtId="166" fontId="13" fillId="15" borderId="32" xfId="0" applyNumberFormat="1" applyFont="1" applyFill="1" applyBorder="1" applyAlignment="1">
      <alignment horizontal="center" vertical="center"/>
    </xf>
    <xf numFmtId="164" fontId="13" fillId="10" borderId="11" xfId="1" applyNumberFormat="1" applyFont="1" applyFill="1" applyBorder="1" applyAlignment="1">
      <alignment horizontal="center" vertical="center"/>
    </xf>
    <xf numFmtId="164" fontId="13" fillId="10" borderId="12" xfId="1" applyNumberFormat="1" applyFont="1" applyFill="1" applyBorder="1" applyAlignment="1">
      <alignment horizontal="center" vertical="center"/>
    </xf>
    <xf numFmtId="164" fontId="13" fillId="15" borderId="32" xfId="1" applyNumberFormat="1" applyFont="1" applyFill="1" applyBorder="1" applyAlignment="1">
      <alignment horizontal="center" vertical="center"/>
    </xf>
    <xf numFmtId="164" fontId="13" fillId="15" borderId="7" xfId="1" applyNumberFormat="1" applyFont="1" applyFill="1" applyBorder="1" applyAlignment="1">
      <alignment horizontal="center" vertical="center"/>
    </xf>
    <xf numFmtId="166" fontId="18" fillId="24" borderId="11" xfId="0" applyNumberFormat="1" applyFont="1" applyFill="1" applyBorder="1" applyAlignment="1">
      <alignment horizontal="center" vertical="center"/>
    </xf>
    <xf numFmtId="44" fontId="18" fillId="24" borderId="11" xfId="0" applyNumberFormat="1" applyFont="1" applyFill="1" applyBorder="1" applyAlignment="1">
      <alignment horizontal="center" vertical="center"/>
    </xf>
    <xf numFmtId="166" fontId="13" fillId="10" borderId="0" xfId="1" applyNumberFormat="1" applyFont="1" applyFill="1" applyBorder="1" applyAlignment="1">
      <alignment horizontal="center" vertical="center"/>
    </xf>
    <xf numFmtId="0" fontId="16" fillId="24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44" fontId="4" fillId="13" borderId="2" xfId="1" applyFont="1" applyFill="1" applyBorder="1" applyAlignment="1">
      <alignment horizontal="center" vertical="center"/>
    </xf>
    <xf numFmtId="44" fontId="4" fillId="13" borderId="4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83">
    <dxf>
      <numFmt numFmtId="19" formatCode="dd/mm/yyyy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998474074526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 val="0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2" formatCode="mmm/yy"/>
    </dxf>
    <dxf>
      <numFmt numFmtId="34" formatCode="_-&quot;R$&quot;\ * #,##0.00_-;\-&quot;R$&quot;\ * #,##0.00_-;_-&quot;R$&quot;\ * &quot;-&quot;??_-;_-@_-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149998474074526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66FF6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top style="medium">
          <color rgb="FF000000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7B17"/>
      <color rgb="FFFFFF66"/>
      <color rgb="FF66FF66"/>
      <color rgb="FFE1CB00"/>
      <color rgb="FFAE78D6"/>
      <color rgb="FFFF33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515470</xdr:colOff>
      <xdr:row>0</xdr:row>
      <xdr:rowOff>201705</xdr:rowOff>
    </xdr:from>
    <xdr:to>
      <xdr:col>11</xdr:col>
      <xdr:colOff>672352</xdr:colOff>
      <xdr:row>5</xdr:row>
      <xdr:rowOff>56029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9401FE2-9F6F-FD89-ABB3-6E7EECEFE1D3}"/>
            </a:ext>
          </a:extLst>
        </xdr:cNvPr>
        <xdr:cNvSpPr/>
      </xdr:nvSpPr>
      <xdr:spPr>
        <a:xfrm>
          <a:off x="12685058" y="201705"/>
          <a:ext cx="1815353" cy="840442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2610970</xdr:colOff>
      <xdr:row>4</xdr:row>
      <xdr:rowOff>145676</xdr:rowOff>
    </xdr:from>
    <xdr:to>
      <xdr:col>9</xdr:col>
      <xdr:colOff>694765</xdr:colOff>
      <xdr:row>6</xdr:row>
      <xdr:rowOff>89647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D03CD3F-0B39-6B50-16DD-2966BAE082E2}"/>
            </a:ext>
          </a:extLst>
        </xdr:cNvPr>
        <xdr:cNvCxnSpPr/>
      </xdr:nvCxnSpPr>
      <xdr:spPr>
        <a:xfrm flipH="1">
          <a:off x="12079941" y="941294"/>
          <a:ext cx="784412" cy="336177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2554941</xdr:colOff>
      <xdr:row>5</xdr:row>
      <xdr:rowOff>56029</xdr:rowOff>
    </xdr:from>
    <xdr:to>
      <xdr:col>10</xdr:col>
      <xdr:colOff>649941</xdr:colOff>
      <xdr:row>8</xdr:row>
      <xdr:rowOff>89647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F135EFE-C5D5-41E8-BF5A-7435442E6FEE}"/>
            </a:ext>
          </a:extLst>
        </xdr:cNvPr>
        <xdr:cNvCxnSpPr>
          <a:stCxn id="2" idx="2"/>
        </xdr:cNvCxnSpPr>
      </xdr:nvCxnSpPr>
      <xdr:spPr>
        <a:xfrm flipH="1">
          <a:off x="12023912" y="1042147"/>
          <a:ext cx="1568823" cy="616324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17928</xdr:colOff>
      <xdr:row>20</xdr:row>
      <xdr:rowOff>40340</xdr:rowOff>
    </xdr:from>
    <xdr:to>
      <xdr:col>3</xdr:col>
      <xdr:colOff>918882</xdr:colOff>
      <xdr:row>23</xdr:row>
      <xdr:rowOff>168088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EF74EED8-129E-44B5-B373-18899B42E727}"/>
            </a:ext>
          </a:extLst>
        </xdr:cNvPr>
        <xdr:cNvSpPr/>
      </xdr:nvSpPr>
      <xdr:spPr>
        <a:xfrm>
          <a:off x="2404781" y="3895164"/>
          <a:ext cx="2458572" cy="699248"/>
        </a:xfrm>
        <a:prstGeom prst="roundRect">
          <a:avLst/>
        </a:prstGeom>
        <a:solidFill>
          <a:srgbClr val="007B1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RECOMENDAMOS</a:t>
          </a:r>
          <a:r>
            <a:rPr lang="pt-BR" sz="1100" b="1" baseline="0"/>
            <a:t> FRACIONAR DE GASTO NO VALOR DO MERCADO PARA UM MAIOR CONTROLE</a:t>
          </a:r>
          <a:endParaRPr lang="pt-BR" sz="1100" b="1"/>
        </a:p>
      </xdr:txBody>
    </xdr:sp>
    <xdr:clientData/>
  </xdr:twoCellAnchor>
  <xdr:twoCellAnchor>
    <xdr:from>
      <xdr:col>3</xdr:col>
      <xdr:colOff>918882</xdr:colOff>
      <xdr:row>12</xdr:row>
      <xdr:rowOff>134470</xdr:rowOff>
    </xdr:from>
    <xdr:to>
      <xdr:col>4</xdr:col>
      <xdr:colOff>212912</xdr:colOff>
      <xdr:row>22</xdr:row>
      <xdr:rowOff>8964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FAC89C9E-265E-40A0-97C6-868016F4F410}"/>
            </a:ext>
          </a:extLst>
        </xdr:cNvPr>
        <xdr:cNvCxnSpPr>
          <a:cxnSpLocks/>
          <a:stCxn id="10" idx="3"/>
        </xdr:cNvCxnSpPr>
      </xdr:nvCxnSpPr>
      <xdr:spPr>
        <a:xfrm flipV="1">
          <a:off x="4863353" y="2465294"/>
          <a:ext cx="448235" cy="1779494"/>
        </a:xfrm>
        <a:prstGeom prst="straightConnector1">
          <a:avLst/>
        </a:prstGeom>
        <a:ln w="28575">
          <a:solidFill>
            <a:srgbClr val="007B17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Mello" refreshedDate="45181.88852083333" createdVersion="8" refreshedVersion="8" minRefreshableVersion="3" recordCount="1" xr:uid="{303FC76B-5B57-4822-BEE4-55DB75D78BAE}">
  <cacheSource type="worksheet">
    <worksheetSource ref="B87:I89" sheet="Meus Gastos"/>
  </cacheSource>
  <cacheFields count="7">
    <cacheField name="08/09/2023" numFmtId="14">
      <sharedItems containsSemiMixedTypes="0" containsNonDate="0" containsDate="1" containsString="0" minDate="2023-09-09T00:00:00" maxDate="2023-09-10T00:00:00"/>
    </cacheField>
    <cacheField name="Outros" numFmtId="0">
      <sharedItems/>
    </cacheField>
    <cacheField name="Vasconcelos Gomes" numFmtId="0">
      <sharedItems/>
    </cacheField>
    <cacheField name=" R$ 17,50 " numFmtId="44">
      <sharedItems containsSemiMixedTypes="0" containsString="0" containsNumber="1" minValue="7.99" maxValue="7.99"/>
    </cacheField>
    <cacheField name="Crédito" numFmtId="0">
      <sharedItems/>
    </cacheField>
    <cacheField name="NuBank" numFmtId="0">
      <sharedItems/>
    </cacheField>
    <cacheField name="Seu Frazzato - Ourinhos (lixa e esmalte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Mello" refreshedDate="45242.004339814812" createdVersion="8" refreshedVersion="8" minRefreshableVersion="3" recordCount="256" xr:uid="{CF04CD6A-55D5-4185-A6D3-13B6AFD728B5}">
  <cacheSource type="worksheet">
    <worksheetSource name="Tabela2"/>
  </cacheSource>
  <cacheFields count="9">
    <cacheField name="DATA DA COMPRA" numFmtId="14">
      <sharedItems containsNonDate="0" containsDate="1" containsString="0" containsBlank="1" minDate="2024-01-18T00:00:00" maxDate="2024-01-19T00:00:00" count="2">
        <d v="2024-01-18T00:00:00"/>
        <m/>
      </sharedItems>
      <fieldGroup par="8" base="0">
        <rangePr groupBy="days" startDate="2024-01-18T00:00:00" endDate="2024-01-19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9/01/2024"/>
        </groupItems>
      </fieldGroup>
    </cacheField>
    <cacheField name="LOCAL DA COMPRA" numFmtId="0">
      <sharedItems containsBlank="1"/>
    </cacheField>
    <cacheField name="RÓTULO" numFmtId="14">
      <sharedItems containsBlank="1"/>
    </cacheField>
    <cacheField name="ASSUNTO" numFmtId="0">
      <sharedItems containsBlank="1"/>
    </cacheField>
    <cacheField name="VALOR" numFmtId="44">
      <sharedItems containsString="0" containsBlank="1" containsNumber="1" minValue="11.7" maxValue="40"/>
    </cacheField>
    <cacheField name="MODELO PAGAMENTO" numFmtId="0">
      <sharedItems containsBlank="1"/>
    </cacheField>
    <cacheField name="BANCO" numFmtId="0">
      <sharedItems containsBlank="1"/>
    </cacheField>
    <cacheField name="OBSERVAÇÕES" numFmtId="0">
      <sharedItems containsBlank="1"/>
    </cacheField>
    <cacheField name="Meses" numFmtId="0" databaseField="0">
      <fieldGroup base="0">
        <rangePr groupBy="months" startDate="2024-01-18T00:00:00" endDate="2024-01-19T00:00:00"/>
        <groupItems count="14">
          <s v="&lt;18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9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2023-09-09T00:00:00"/>
    <s v="Bebidas"/>
    <s v="Ampm - Ma servicos"/>
    <n v="7.99"/>
    <s v="Crédito"/>
    <s v="NuBank"/>
    <s v="Energético - Posto Ourinho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s v="Panificadora Centro"/>
    <s v="Almoço"/>
    <s v="Comida"/>
    <n v="11.7"/>
    <s v="Crédito"/>
    <s v="BB"/>
    <s v="Salgado: Bauru de Queijo e Presunto"/>
  </r>
  <r>
    <x v="1"/>
    <m/>
    <s v="Jantar"/>
    <s v="Comida"/>
    <m/>
    <m/>
    <m/>
    <m/>
  </r>
  <r>
    <x v="1"/>
    <m/>
    <s v="Cerveja pós fut"/>
    <s v="Bebida"/>
    <m/>
    <m/>
    <m/>
    <m/>
  </r>
  <r>
    <x v="1"/>
    <m/>
    <s v="Mercado"/>
    <s v="Bebida"/>
    <n v="20"/>
    <m/>
    <m/>
    <m/>
  </r>
  <r>
    <x v="1"/>
    <m/>
    <s v="Mercado"/>
    <s v="Comida"/>
    <n v="40"/>
    <m/>
    <m/>
    <m/>
  </r>
  <r>
    <x v="1"/>
    <m/>
    <s v="Mercado"/>
    <s v="Higiene pessoal"/>
    <n v="15"/>
    <m/>
    <m/>
    <m/>
  </r>
  <r>
    <x v="1"/>
    <m/>
    <s v="Mercado"/>
    <s v="Limpeza"/>
    <n v="25"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  <r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53F2C-E002-4427-8255-80115517FE97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5:E6" firstHeaderRow="1" firstDataRow="1" firstDataCol="0" rowPageCount="1" colPageCount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pageFields count="1">
    <pageField fld="8" hier="-1"/>
  </pageFields>
  <dataFields count="1">
    <dataField name="Soma de VALOR" fld="4" baseField="1" baseItem="1" numFmtId="44"/>
  </dataFields>
  <formats count="17">
    <format dxfId="17">
      <pivotArea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grandRow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4CF2-46F0-4546-8424-04DC2EA29F21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ASTOS POR MÊS">
  <location ref="K16:L19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numFmtId="165" showAll="0">
      <items count="15">
        <item sd="0" x="0"/>
        <item sd="0" x="1"/>
        <item sd="0" x="2"/>
        <item sd="0" x="3"/>
        <item sd="0" x="4"/>
        <item sd="0" x="5"/>
        <item sd="0" x="6"/>
        <item n="JULHO" sd="0" x="7"/>
        <item n="AGOSTO" sd="0" x="8"/>
        <item n="SETEMBRO" sd="0" x="9"/>
        <item n="OUTUBRO" sd="0" x="10"/>
        <item n="NOVEMBRO" sd="0" x="11"/>
        <item sd="0" x="12"/>
        <item sd="0"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VALOR" fld="4" baseField="0" baseItem="0" numFmtId="44"/>
  </dataFields>
  <formats count="19">
    <format dxfId="36">
      <pivotArea outline="0" collapsedLevelsAreSubtotals="1" fieldPosition="0"/>
    </format>
    <format dxfId="35">
      <pivotArea dataOnly="0" labelOnly="1" fieldPosition="0">
        <references count="1">
          <reference field="8" count="1">
            <x v="7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8" type="button" dataOnly="0" labelOnly="1" outline="0" axis="axisRow" fieldPosition="0"/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field="8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dataOnly="0" grandRow="1" axis="axisRow" fieldPosition="0"/>
    </format>
    <format dxfId="25">
      <pivotArea field="8" type="button" dataOnly="0" labelOnly="1" outline="0" axis="axisRow" fieldPosition="0"/>
    </format>
    <format dxfId="24">
      <pivotArea dataOnly="0" labelOnly="1" outline="0" axis="axisValues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field="8" type="button" dataOnly="0" labelOnly="1" outline="0" axis="axisRow" fieldPosition="0"/>
    </format>
    <format dxfId="19">
      <pivotArea dataOnly="0" labelOnly="1" fieldPosition="0">
        <references count="1">
          <reference field="8" count="5">
            <x v="7"/>
            <x v="8"/>
            <x v="9"/>
            <x v="10"/>
            <x v="11"/>
          </reference>
        </references>
      </pivotArea>
    </format>
    <format dxfId="18">
      <pivotArea grandRow="1" outline="0" collapsedLevelsAreSubtotals="1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3A18C-47C0-4B49-8DEB-86AAEF2871A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29:E46" firstHeaderRow="1" firstDataRow="1" firstDataCol="0"/>
  <pivotFields count="7">
    <pivotField numFmtId="14" showAll="0"/>
    <pivotField showAll="0"/>
    <pivotField showAll="0"/>
    <pivotField numFmtId="4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B8D1E-152C-4C99-A601-28C5B98379A0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5:H6" firstHeaderRow="1" firstDataRow="1" firstDataCol="0" rowPageCount="1" colPageCount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pageFields count="1">
    <pageField fld="8" hier="-1"/>
  </pageFields>
  <dataFields count="1">
    <dataField name="Soma de VALOR" fld="4" baseField="1" baseItem="1" numFmtId="44"/>
  </dataFields>
  <formats count="12">
    <format dxfId="48">
      <pivotArea outline="0" collapsedLevelsAreSubtotals="1" fieldPosition="0"/>
    </format>
    <format dxfId="47">
      <pivotArea type="all" dataOnly="0" outline="0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dataOnly="0" labelOnly="1" outline="0" fieldPosition="0">
        <references count="1">
          <reference field="8" count="0"/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  <format dxfId="38">
      <pivotArea outline="0" collapsedLevelsAreSubtotals="1" fieldPosition="0"/>
    </format>
    <format dxfId="37">
      <pivotArea dataOnly="0" labelOnly="1" grandRow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86D35-5C88-4F2E-B1F8-7022DD77BEE7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5:B6" firstHeaderRow="1" firstDataRow="1" firstDataCol="0" rowPageCount="1" colPageCount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Items count="1">
    <i/>
  </rowItems>
  <colItems count="1">
    <i/>
  </colItems>
  <pageFields count="1">
    <pageField fld="8" hier="-1"/>
  </pageFields>
  <dataFields count="1">
    <dataField name="Soma de VALOR" fld="4" baseField="1" baseItem="1" numFmtId="44"/>
  </dataFields>
  <formats count="10"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dataOnly="0" labelOnly="1" outline="0" axis="axisValues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42773E-E52A-47A7-A6E3-377CC9FD5D83}" name="Tabela24" displayName="Tabela24" ref="B6:I19" totalsRowShown="0" headerRowDxfId="82" dataDxfId="80" headerRowBorderDxfId="81" tableBorderDxfId="79">
  <autoFilter ref="B6:I19" xr:uid="{78AACFCD-3CEC-418A-AB27-211DBC1CB13C}"/>
  <sortState xmlns:xlrd2="http://schemas.microsoft.com/office/spreadsheetml/2017/richdata2" ref="B7:I19">
    <sortCondition ref="B6:B19"/>
  </sortState>
  <tableColumns count="8">
    <tableColumn id="1" xr3:uid="{8444F264-7C17-497A-B993-4331E97E671F}" name="DATA DA COMPRA" dataDxfId="78"/>
    <tableColumn id="9" xr3:uid="{D1156791-9751-4C18-8BA7-B91412852AE0}" name="LOCAL DA COMPRA" dataDxfId="77"/>
    <tableColumn id="8" xr3:uid="{36F47290-0D0F-4099-B909-0AAF0B870166}" name="RÓTULO" dataDxfId="76"/>
    <tableColumn id="2" xr3:uid="{00FC20B9-35DD-4700-B935-168517425F0C}" name="ASSUNTO" dataDxfId="75"/>
    <tableColumn id="4" xr3:uid="{9F265ED7-E157-4E36-A0FC-6F3753FAF1F3}" name="VALOR" dataDxfId="74"/>
    <tableColumn id="5" xr3:uid="{B13B23E6-497A-46F4-86CF-70D34C5AD21A}" name="MODELO PAGAMENTO" dataDxfId="73"/>
    <tableColumn id="6" xr3:uid="{D547375F-F49C-40C9-A4A5-A5BF7626A5C4}" name="BANCO" dataDxfId="72"/>
    <tableColumn id="7" xr3:uid="{2B17880A-C5CF-48EF-8132-15641245E4B4}" name="OBSERVAÇÕES" dataDxfId="7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ACFCD-3CEC-418A-AB27-211DBC1CB13C}" name="Tabela2" displayName="Tabela2" ref="B5:I261" totalsRowShown="0" headerRowDxfId="70" dataDxfId="68" headerRowBorderDxfId="69" tableBorderDxfId="67">
  <autoFilter ref="B5:I261" xr:uid="{78AACFCD-3CEC-418A-AB27-211DBC1CB13C}"/>
  <sortState xmlns:xlrd2="http://schemas.microsoft.com/office/spreadsheetml/2017/richdata2" ref="B6:I261">
    <sortCondition ref="B5:B261"/>
  </sortState>
  <tableColumns count="8">
    <tableColumn id="1" xr3:uid="{102497DA-0E59-4ACF-A9D7-9456ABDCBBCE}" name="DATA DA COMPRA" dataDxfId="66"/>
    <tableColumn id="9" xr3:uid="{733366F4-B0E3-44C3-A904-C4E7708A897C}" name="LOCAL DA COMPRA" dataDxfId="65"/>
    <tableColumn id="8" xr3:uid="{7E708D83-95A7-41F0-935E-8A0F97BCA46B}" name="RÓTULO" dataDxfId="64"/>
    <tableColumn id="2" xr3:uid="{2ECCCF76-7661-4EE4-9E10-04C70F78CAAA}" name="ASSUNTO" dataDxfId="63"/>
    <tableColumn id="4" xr3:uid="{39E789E9-D6F5-46C3-8100-49EAEF0B23AF}" name="VALOR" dataDxfId="62"/>
    <tableColumn id="5" xr3:uid="{1BEEF2D1-71C1-4F20-9B75-4E9AFDE5D028}" name="MODELO PAGAMENTO" dataDxfId="61"/>
    <tableColumn id="6" xr3:uid="{2B627ABD-571A-4B55-9BCC-38967B80E3C0}" name="BANCO" dataDxfId="60"/>
    <tableColumn id="7" xr3:uid="{C6DADBAC-8AB7-4679-A4A9-496B3EEE28AF}" name="OBSERVAÇÕES" dataDxfId="5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3D5B0-79D7-4A3D-8ECC-DBA22880C82C}" name="Tabela1" displayName="Tabela1" ref="A1:G3" totalsRowShown="0">
  <autoFilter ref="A1:G3" xr:uid="{C893D5B0-79D7-4A3D-8ECC-DBA22880C82C}"/>
  <tableColumns count="7">
    <tableColumn id="1" xr3:uid="{D6C87FD4-4134-4FC3-971B-47025A9E710F}" name="DATA DA COMPRA" dataDxfId="0"/>
    <tableColumn id="2" xr3:uid="{A57D4ACB-B36B-4CBC-8357-56A40A5174A6}" name="MODALIDADE"/>
    <tableColumn id="3" xr3:uid="{6E2E52EE-D490-4114-B22E-9D9B555B6452}" name="LOCAL DA COMPRA"/>
    <tableColumn id="4" xr3:uid="{8C83EF1A-27FD-42D8-9BDC-07112597D9F0}" name="VALOR"/>
    <tableColumn id="5" xr3:uid="{127A7DB1-F87A-403F-9F5D-1C1101F9B1B6}" name="MODELO PAGAMENTO"/>
    <tableColumn id="6" xr3:uid="{77815D7D-1FF9-4A33-81E3-44846C538B60}" name="BANCO"/>
    <tableColumn id="7" xr3:uid="{0B964A8D-BB2E-4270-BE37-E42B7F00E72F}" name="OBSERVAÇÕ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B17F-58B7-4A91-B2AC-45BFD53F9D2B}">
  <dimension ref="A3:AP16"/>
  <sheetViews>
    <sheetView zoomScale="70" zoomScaleNormal="70" workbookViewId="0">
      <selection activeCell="F9" sqref="F9:I9"/>
    </sheetView>
  </sheetViews>
  <sheetFormatPr defaultRowHeight="15"/>
  <cols>
    <col min="1" max="12" width="9.140625" style="95"/>
    <col min="13" max="13" width="13" style="95" customWidth="1"/>
    <col min="14" max="14" width="9.5703125" style="95" customWidth="1"/>
    <col min="15" max="42" width="9.140625" style="95"/>
  </cols>
  <sheetData>
    <row r="3" spans="4:15" ht="47.25" thickBot="1">
      <c r="D3" s="321"/>
      <c r="F3" s="173" t="s">
        <v>185</v>
      </c>
      <c r="G3" s="321" t="s">
        <v>183</v>
      </c>
    </row>
    <row r="4" spans="4:15">
      <c r="D4" s="6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2"/>
    </row>
    <row r="5" spans="4:15" ht="15.75" thickBot="1">
      <c r="D5" s="196"/>
      <c r="O5" s="198"/>
    </row>
    <row r="6" spans="4:15" ht="32.25" thickBot="1">
      <c r="D6" s="196"/>
      <c r="I6" s="373" t="s">
        <v>187</v>
      </c>
      <c r="J6" s="374"/>
      <c r="K6" s="375"/>
      <c r="O6" s="198"/>
    </row>
    <row r="7" spans="4:15">
      <c r="D7" s="196"/>
      <c r="O7" s="198"/>
    </row>
    <row r="8" spans="4:15" ht="15.75" thickBot="1">
      <c r="D8" s="196"/>
      <c r="O8" s="198"/>
    </row>
    <row r="9" spans="4:15" ht="27" thickBot="1">
      <c r="D9" s="196"/>
      <c r="F9" s="376" t="s">
        <v>184</v>
      </c>
      <c r="G9" s="377"/>
      <c r="H9" s="377"/>
      <c r="I9" s="378"/>
      <c r="K9" s="376" t="s">
        <v>229</v>
      </c>
      <c r="L9" s="377"/>
      <c r="M9" s="377"/>
      <c r="N9" s="378"/>
      <c r="O9" s="198"/>
    </row>
    <row r="10" spans="4:15" ht="15.75" thickBot="1">
      <c r="D10" s="196"/>
      <c r="O10" s="198"/>
    </row>
    <row r="11" spans="4:15" ht="27" thickBot="1">
      <c r="D11" s="196"/>
      <c r="F11" s="376" t="s">
        <v>197</v>
      </c>
      <c r="G11" s="377"/>
      <c r="H11" s="377"/>
      <c r="I11" s="378"/>
      <c r="K11" s="376" t="s">
        <v>241</v>
      </c>
      <c r="L11" s="377"/>
      <c r="M11" s="377"/>
      <c r="N11" s="378"/>
      <c r="O11" s="198"/>
    </row>
    <row r="12" spans="4:15">
      <c r="D12" s="196"/>
      <c r="O12" s="198"/>
    </row>
    <row r="13" spans="4:15" ht="15.75" thickBot="1">
      <c r="D13" s="196"/>
      <c r="O13" s="198"/>
    </row>
    <row r="14" spans="4:15" ht="32.25" thickBot="1">
      <c r="D14" s="196"/>
      <c r="F14" s="373" t="s">
        <v>242</v>
      </c>
      <c r="G14" s="374"/>
      <c r="H14" s="375"/>
      <c r="K14" s="373" t="s">
        <v>243</v>
      </c>
      <c r="L14" s="374"/>
      <c r="M14" s="375"/>
      <c r="O14" s="198"/>
    </row>
    <row r="15" spans="4:15">
      <c r="D15" s="196"/>
      <c r="O15" s="198"/>
    </row>
    <row r="16" spans="4:15" ht="15.75" thickBot="1">
      <c r="D16" s="88"/>
      <c r="E16" s="343"/>
      <c r="F16" s="343"/>
      <c r="G16" s="343"/>
      <c r="H16" s="343"/>
      <c r="I16" s="343"/>
      <c r="J16" s="343"/>
      <c r="K16" s="343"/>
      <c r="L16" s="343"/>
      <c r="M16" s="343"/>
      <c r="N16" s="343"/>
      <c r="O16" s="344"/>
    </row>
  </sheetData>
  <mergeCells count="7">
    <mergeCell ref="I6:K6"/>
    <mergeCell ref="F14:H14"/>
    <mergeCell ref="K14:M14"/>
    <mergeCell ref="F9:I9"/>
    <mergeCell ref="F11:I11"/>
    <mergeCell ref="K9:N9"/>
    <mergeCell ref="K11:N1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4722-4954-46E5-A771-C5CB02DEECCE}">
  <dimension ref="B1:T24"/>
  <sheetViews>
    <sheetView topLeftCell="C1" zoomScale="70" zoomScaleNormal="70" workbookViewId="0">
      <selection activeCell="L18" sqref="L18:M18"/>
    </sheetView>
  </sheetViews>
  <sheetFormatPr defaultRowHeight="15"/>
  <cols>
    <col min="1" max="1" width="2" customWidth="1"/>
    <col min="2" max="2" width="17.85546875" customWidth="1"/>
    <col min="3" max="3" width="18" customWidth="1"/>
    <col min="4" max="4" width="17.85546875" bestFit="1" customWidth="1"/>
    <col min="5" max="5" width="12.85546875" bestFit="1" customWidth="1"/>
    <col min="6" max="6" width="22.42578125" bestFit="1" customWidth="1"/>
    <col min="7" max="7" width="24" bestFit="1" customWidth="1"/>
    <col min="8" max="8" width="17.5703125" customWidth="1"/>
    <col min="9" max="10" width="13.140625" bestFit="1" customWidth="1"/>
    <col min="11" max="11" width="2.5703125" customWidth="1"/>
    <col min="12" max="12" width="16.85546875" bestFit="1" customWidth="1"/>
    <col min="13" max="13" width="15.5703125" customWidth="1"/>
    <col min="14" max="14" width="14.140625" customWidth="1"/>
    <col min="15" max="15" width="12.140625" bestFit="1" customWidth="1"/>
    <col min="16" max="16" width="21.7109375" bestFit="1" customWidth="1"/>
    <col min="17" max="17" width="12.5703125" customWidth="1"/>
    <col min="18" max="18" width="12.5703125" bestFit="1" customWidth="1"/>
    <col min="19" max="19" width="13.140625" bestFit="1" customWidth="1"/>
    <col min="20" max="20" width="12.5703125" customWidth="1"/>
  </cols>
  <sheetData>
    <row r="1" spans="2:20" ht="6" customHeight="1" thickBot="1"/>
    <row r="2" spans="2:20" ht="21" customHeight="1" thickBot="1">
      <c r="B2" s="438" t="s">
        <v>70</v>
      </c>
      <c r="C2" s="439"/>
      <c r="D2" s="439"/>
      <c r="E2" s="439"/>
      <c r="F2" s="439"/>
      <c r="G2" s="439"/>
      <c r="H2" s="439"/>
      <c r="I2" s="439"/>
      <c r="J2" s="440"/>
    </row>
    <row r="3" spans="2:20" ht="19.5" customHeight="1" thickBot="1">
      <c r="B3" s="441"/>
      <c r="C3" s="442"/>
      <c r="D3" s="155" t="s">
        <v>0</v>
      </c>
      <c r="E3" s="156" t="s">
        <v>1</v>
      </c>
      <c r="F3" s="155" t="s">
        <v>2</v>
      </c>
      <c r="G3" s="156" t="s">
        <v>3</v>
      </c>
      <c r="H3" s="154" t="s">
        <v>4</v>
      </c>
      <c r="I3" s="153" t="s">
        <v>5</v>
      </c>
      <c r="J3" s="138" t="s">
        <v>6</v>
      </c>
    </row>
    <row r="4" spans="2:20" ht="19.5" customHeight="1" thickBot="1">
      <c r="B4" s="462" t="s">
        <v>10</v>
      </c>
      <c r="C4" s="463"/>
      <c r="D4" s="149">
        <v>0</v>
      </c>
      <c r="E4" s="147" t="s">
        <v>43</v>
      </c>
      <c r="F4" s="149">
        <v>904</v>
      </c>
      <c r="G4" s="147">
        <v>1903</v>
      </c>
      <c r="H4" s="146" t="s">
        <v>43</v>
      </c>
      <c r="I4" s="149" t="s">
        <v>43</v>
      </c>
      <c r="J4" s="148" t="s">
        <v>43</v>
      </c>
      <c r="M4" s="468" t="s">
        <v>90</v>
      </c>
      <c r="N4" s="469"/>
      <c r="O4" s="469"/>
      <c r="P4" s="470"/>
    </row>
    <row r="5" spans="2:20" ht="24" thickBot="1">
      <c r="B5" s="458" t="s">
        <v>7</v>
      </c>
      <c r="C5" s="459"/>
      <c r="D5" s="150">
        <v>1000</v>
      </c>
      <c r="E5" s="137" t="s">
        <v>43</v>
      </c>
      <c r="F5" s="150" t="s">
        <v>43</v>
      </c>
      <c r="G5" s="137" t="s">
        <v>43</v>
      </c>
      <c r="H5" s="144" t="s">
        <v>43</v>
      </c>
      <c r="I5" s="150" t="s">
        <v>43</v>
      </c>
      <c r="J5" s="140" t="s">
        <v>43</v>
      </c>
      <c r="M5" s="471" t="s">
        <v>46</v>
      </c>
      <c r="N5" s="472"/>
      <c r="O5" s="127">
        <f>SUM(D16:D21)</f>
        <v>0.7</v>
      </c>
      <c r="P5" s="128">
        <f t="shared" ref="P5:P6" si="0">O5*$G$12</f>
        <v>1521.1</v>
      </c>
    </row>
    <row r="6" spans="2:20" ht="24" thickBot="1">
      <c r="B6" s="460" t="s">
        <v>8</v>
      </c>
      <c r="C6" s="461"/>
      <c r="D6" s="151">
        <v>0</v>
      </c>
      <c r="E6" s="136" t="s">
        <v>43</v>
      </c>
      <c r="F6" s="151" t="s">
        <v>43</v>
      </c>
      <c r="G6" s="136" t="s">
        <v>43</v>
      </c>
      <c r="H6" s="143" t="s">
        <v>43</v>
      </c>
      <c r="I6" s="151" t="s">
        <v>43</v>
      </c>
      <c r="J6" s="139" t="s">
        <v>43</v>
      </c>
      <c r="M6" s="473" t="s">
        <v>45</v>
      </c>
      <c r="N6" s="474"/>
      <c r="O6" s="125">
        <f>D22+I19+I17</f>
        <v>0.1</v>
      </c>
      <c r="P6" s="126">
        <f t="shared" si="0"/>
        <v>217.3</v>
      </c>
    </row>
    <row r="7" spans="2:20" ht="24" thickBot="1">
      <c r="B7" s="458" t="s">
        <v>9</v>
      </c>
      <c r="C7" s="459"/>
      <c r="D7" s="150">
        <v>0</v>
      </c>
      <c r="E7" s="137" t="s">
        <v>43</v>
      </c>
      <c r="F7" s="150">
        <v>54</v>
      </c>
      <c r="G7" s="137" t="s">
        <v>43</v>
      </c>
      <c r="H7" s="144" t="s">
        <v>43</v>
      </c>
      <c r="I7" s="150" t="s">
        <v>43</v>
      </c>
      <c r="J7" s="140" t="s">
        <v>43</v>
      </c>
      <c r="M7" s="475" t="s">
        <v>89</v>
      </c>
      <c r="N7" s="476"/>
      <c r="O7" s="129">
        <f>I16</f>
        <v>0.2</v>
      </c>
      <c r="P7" s="130">
        <f>O7*$G$12</f>
        <v>434.6</v>
      </c>
    </row>
    <row r="8" spans="2:20" ht="18.75" customHeight="1">
      <c r="B8" s="460" t="s">
        <v>11</v>
      </c>
      <c r="C8" s="461"/>
      <c r="D8" s="151">
        <v>0</v>
      </c>
      <c r="E8" s="136">
        <v>150</v>
      </c>
      <c r="F8" s="151">
        <v>470</v>
      </c>
      <c r="G8" s="136">
        <f>100+50+120</f>
        <v>270</v>
      </c>
      <c r="H8" s="143"/>
      <c r="I8" s="151"/>
      <c r="J8" s="139"/>
    </row>
    <row r="9" spans="2:20" ht="18.75" customHeight="1" thickBot="1">
      <c r="B9" s="464" t="s">
        <v>12</v>
      </c>
      <c r="C9" s="465"/>
      <c r="D9" s="152">
        <v>0</v>
      </c>
      <c r="E9" s="141" t="s">
        <v>43</v>
      </c>
      <c r="F9" s="152">
        <v>30</v>
      </c>
      <c r="G9" s="141" t="s">
        <v>43</v>
      </c>
      <c r="H9" s="145" t="s">
        <v>43</v>
      </c>
      <c r="I9" s="152" t="s">
        <v>43</v>
      </c>
      <c r="J9" s="142" t="s">
        <v>43</v>
      </c>
    </row>
    <row r="10" spans="2:20" ht="14.25" customHeight="1"/>
    <row r="11" spans="2:20" ht="19.5" customHeight="1" thickBot="1">
      <c r="D11" s="1"/>
      <c r="E11" s="1"/>
      <c r="F11" s="1"/>
      <c r="G11" s="1"/>
      <c r="H11" s="1"/>
      <c r="I11" s="1"/>
      <c r="J11" s="1"/>
    </row>
    <row r="12" spans="2:20" ht="27" thickBot="1">
      <c r="B12" s="466" t="s">
        <v>13</v>
      </c>
      <c r="C12" s="467"/>
      <c r="D12" s="98">
        <f t="shared" ref="D12:J12" si="1">SUM(D4:D9)</f>
        <v>1000</v>
      </c>
      <c r="E12" s="98">
        <f t="shared" si="1"/>
        <v>150</v>
      </c>
      <c r="F12" s="98">
        <f t="shared" si="1"/>
        <v>1458</v>
      </c>
      <c r="G12" s="98">
        <f t="shared" si="1"/>
        <v>2173</v>
      </c>
      <c r="H12" s="98">
        <f t="shared" si="1"/>
        <v>0</v>
      </c>
      <c r="I12" s="98">
        <f t="shared" si="1"/>
        <v>0</v>
      </c>
      <c r="J12" s="99">
        <f t="shared" si="1"/>
        <v>0</v>
      </c>
      <c r="L12" s="485" t="s">
        <v>84</v>
      </c>
      <c r="M12" s="486"/>
      <c r="N12" s="486"/>
      <c r="O12" s="486"/>
      <c r="P12" s="486"/>
      <c r="Q12" s="486"/>
      <c r="R12" s="486"/>
      <c r="S12" s="486"/>
      <c r="T12" s="487"/>
    </row>
    <row r="13" spans="2:20" ht="15.75" thickBot="1">
      <c r="L13" s="494"/>
      <c r="M13" s="495"/>
      <c r="N13" s="123" t="s">
        <v>0</v>
      </c>
      <c r="O13" s="124" t="s">
        <v>1</v>
      </c>
      <c r="P13" s="83" t="s">
        <v>2</v>
      </c>
      <c r="Q13" s="82" t="s">
        <v>3</v>
      </c>
      <c r="R13" s="82" t="s">
        <v>4</v>
      </c>
      <c r="S13" s="82" t="s">
        <v>5</v>
      </c>
      <c r="T13" s="124" t="s">
        <v>6</v>
      </c>
    </row>
    <row r="14" spans="2:20" ht="27" thickBot="1">
      <c r="B14" s="443" t="s">
        <v>74</v>
      </c>
      <c r="C14" s="444"/>
      <c r="D14" s="444"/>
      <c r="E14" s="444"/>
      <c r="F14" s="445"/>
      <c r="G14" s="445"/>
      <c r="H14" s="445"/>
      <c r="I14" s="445"/>
      <c r="J14" s="446"/>
      <c r="L14" s="492" t="s">
        <v>87</v>
      </c>
      <c r="M14" s="493"/>
      <c r="N14" s="111" t="s">
        <v>43</v>
      </c>
      <c r="O14" s="104">
        <v>4.1399999999999997</v>
      </c>
      <c r="P14" s="104">
        <v>600.17999999999995</v>
      </c>
      <c r="Q14" s="104">
        <v>27</v>
      </c>
      <c r="R14" s="104"/>
      <c r="S14" s="104"/>
      <c r="T14" s="105"/>
    </row>
    <row r="15" spans="2:20" ht="19.5" thickBot="1">
      <c r="B15" s="453" t="s">
        <v>65</v>
      </c>
      <c r="C15" s="454"/>
      <c r="D15" s="454"/>
      <c r="E15" s="454"/>
      <c r="F15" s="455" t="s">
        <v>79</v>
      </c>
      <c r="G15" s="456"/>
      <c r="H15" s="456"/>
      <c r="I15" s="456"/>
      <c r="J15" s="457"/>
      <c r="L15" s="427" t="s">
        <v>88</v>
      </c>
      <c r="M15" s="394"/>
      <c r="N15" s="112" t="s">
        <v>43</v>
      </c>
      <c r="O15" s="100">
        <v>-298.08</v>
      </c>
      <c r="P15" s="100">
        <v>-298.93</v>
      </c>
      <c r="Q15" s="100">
        <v>-296.83999999999997</v>
      </c>
      <c r="R15" s="100"/>
      <c r="S15" s="100"/>
      <c r="T15" s="106"/>
    </row>
    <row r="16" spans="2:20" ht="19.5" customHeight="1" thickBot="1">
      <c r="B16" s="447" t="s">
        <v>73</v>
      </c>
      <c r="C16" s="85" t="s">
        <v>72</v>
      </c>
      <c r="D16" s="449">
        <v>0.25</v>
      </c>
      <c r="E16" s="451">
        <f>G12*D16</f>
        <v>543.25</v>
      </c>
      <c r="F16" s="477" t="s">
        <v>80</v>
      </c>
      <c r="G16" s="62" t="s">
        <v>71</v>
      </c>
      <c r="H16" s="62"/>
      <c r="I16" s="72">
        <v>0.2</v>
      </c>
      <c r="J16" s="78">
        <f>G12*I16</f>
        <v>434.6</v>
      </c>
      <c r="L16" s="496" t="s">
        <v>85</v>
      </c>
      <c r="M16" s="497"/>
      <c r="N16" s="122">
        <v>74.06</v>
      </c>
      <c r="O16" s="39">
        <f>N16+238</f>
        <v>312.06</v>
      </c>
      <c r="P16" s="39">
        <v>565.45000000000005</v>
      </c>
      <c r="Q16" s="39">
        <v>948.84</v>
      </c>
      <c r="R16" s="39">
        <v>1250</v>
      </c>
      <c r="S16" s="39"/>
      <c r="T16" s="38"/>
    </row>
    <row r="17" spans="2:20" ht="15" customHeight="1" thickBot="1">
      <c r="B17" s="447"/>
      <c r="C17" s="87" t="s">
        <v>22</v>
      </c>
      <c r="D17" s="450"/>
      <c r="E17" s="452"/>
      <c r="F17" s="479"/>
      <c r="G17" s="76" t="s">
        <v>78</v>
      </c>
      <c r="H17" s="76"/>
      <c r="I17" s="71">
        <v>0.02</v>
      </c>
      <c r="J17" s="65">
        <f>G12*I17</f>
        <v>43.46</v>
      </c>
      <c r="L17" s="498" t="s">
        <v>86</v>
      </c>
      <c r="M17" s="499"/>
      <c r="N17" s="116">
        <v>629.13</v>
      </c>
      <c r="O17" s="117">
        <v>649.33000000000004</v>
      </c>
      <c r="P17" s="117">
        <v>642.69000000000005</v>
      </c>
      <c r="Q17" s="117"/>
      <c r="R17" s="117"/>
      <c r="S17" s="117"/>
      <c r="T17" s="118"/>
    </row>
    <row r="18" spans="2:20" ht="19.5" thickBot="1">
      <c r="B18" s="447"/>
      <c r="C18" s="87" t="s">
        <v>61</v>
      </c>
      <c r="D18" s="450"/>
      <c r="E18" s="452"/>
      <c r="F18" s="480" t="s">
        <v>81</v>
      </c>
      <c r="G18" s="481"/>
      <c r="H18" s="481"/>
      <c r="I18" s="481"/>
      <c r="J18" s="482"/>
      <c r="L18" s="500" t="s">
        <v>17</v>
      </c>
      <c r="M18" s="501"/>
      <c r="N18" s="113" t="s">
        <v>43</v>
      </c>
      <c r="O18" s="101" t="s">
        <v>43</v>
      </c>
      <c r="P18" s="101" t="s">
        <v>43</v>
      </c>
      <c r="Q18" s="101"/>
      <c r="R18" s="101"/>
      <c r="S18" s="101"/>
      <c r="T18" s="107"/>
    </row>
    <row r="19" spans="2:20" ht="19.5" thickBot="1">
      <c r="B19" s="448"/>
      <c r="C19" s="88" t="s">
        <v>54</v>
      </c>
      <c r="D19" s="89">
        <v>0.2</v>
      </c>
      <c r="E19" s="90">
        <f>G12*D19</f>
        <v>434.6</v>
      </c>
      <c r="F19" s="80" t="s">
        <v>82</v>
      </c>
      <c r="G19" s="74" t="s">
        <v>75</v>
      </c>
      <c r="H19" s="74"/>
      <c r="I19" s="77">
        <v>0.03</v>
      </c>
      <c r="J19" s="79">
        <f>G12*I19</f>
        <v>65.19</v>
      </c>
      <c r="L19" s="502" t="s">
        <v>51</v>
      </c>
      <c r="M19" s="503"/>
      <c r="N19" s="114" t="s">
        <v>43</v>
      </c>
      <c r="O19" s="102" t="s">
        <v>43</v>
      </c>
      <c r="P19" s="102" t="s">
        <v>43</v>
      </c>
      <c r="Q19" s="102"/>
      <c r="R19" s="102"/>
      <c r="S19" s="102"/>
      <c r="T19" s="108"/>
    </row>
    <row r="20" spans="2:20" ht="15.75" customHeight="1" thickBot="1">
      <c r="B20" s="477" t="s">
        <v>12</v>
      </c>
      <c r="C20" s="91" t="s">
        <v>76</v>
      </c>
      <c r="D20" s="86">
        <v>0.15</v>
      </c>
      <c r="E20" s="92">
        <f>G12*D20</f>
        <v>325.95</v>
      </c>
      <c r="I20" s="73"/>
      <c r="L20" s="488" t="s">
        <v>53</v>
      </c>
      <c r="M20" s="489"/>
      <c r="N20" s="119" t="s">
        <v>43</v>
      </c>
      <c r="O20" s="120" t="s">
        <v>43</v>
      </c>
      <c r="P20" s="120">
        <v>6.21</v>
      </c>
      <c r="Q20" s="120">
        <v>6.6</v>
      </c>
      <c r="R20" s="120"/>
      <c r="S20" s="120"/>
      <c r="T20" s="121"/>
    </row>
    <row r="21" spans="2:20" ht="15" customHeight="1" thickBot="1">
      <c r="B21" s="478"/>
      <c r="C21" s="95" t="s">
        <v>77</v>
      </c>
      <c r="D21" s="96">
        <v>0.1</v>
      </c>
      <c r="E21" s="97">
        <f>G12*D21</f>
        <v>217.3</v>
      </c>
      <c r="L21" s="490" t="s">
        <v>60</v>
      </c>
      <c r="M21" s="491"/>
      <c r="N21" s="115" t="s">
        <v>43</v>
      </c>
      <c r="O21" s="109">
        <v>50</v>
      </c>
      <c r="P21" s="109">
        <v>50</v>
      </c>
      <c r="Q21" s="109">
        <v>80</v>
      </c>
      <c r="R21" s="109"/>
      <c r="S21" s="109"/>
      <c r="T21" s="110"/>
    </row>
    <row r="22" spans="2:20" ht="27" thickBot="1">
      <c r="B22" s="479"/>
      <c r="C22" s="93" t="s">
        <v>64</v>
      </c>
      <c r="D22" s="84">
        <v>0.05</v>
      </c>
      <c r="E22" s="94">
        <f>G12*D22</f>
        <v>108.65</v>
      </c>
      <c r="L22" s="483" t="s">
        <v>13</v>
      </c>
      <c r="M22" s="484"/>
      <c r="N22" s="103">
        <f>SUM(N14:N21)</f>
        <v>703.19</v>
      </c>
      <c r="O22" s="103">
        <f t="shared" ref="O22:T22" si="2">SUM(O14:O21)</f>
        <v>717.45</v>
      </c>
      <c r="P22" s="103">
        <f t="shared" si="2"/>
        <v>1565.6000000000001</v>
      </c>
      <c r="Q22" s="103">
        <f t="shared" si="2"/>
        <v>765.6</v>
      </c>
      <c r="R22" s="103">
        <f t="shared" si="2"/>
        <v>1250</v>
      </c>
      <c r="S22" s="103">
        <f t="shared" si="2"/>
        <v>0</v>
      </c>
      <c r="T22" s="103">
        <f t="shared" si="2"/>
        <v>0</v>
      </c>
    </row>
    <row r="23" spans="2:20" ht="15.75" customHeight="1">
      <c r="D23" s="81"/>
    </row>
    <row r="24" spans="2:20">
      <c r="D24" s="73"/>
      <c r="E24" s="75"/>
    </row>
  </sheetData>
  <mergeCells count="33">
    <mergeCell ref="B20:B22"/>
    <mergeCell ref="F16:F17"/>
    <mergeCell ref="F18:J18"/>
    <mergeCell ref="L22:M22"/>
    <mergeCell ref="L12:T12"/>
    <mergeCell ref="L20:M20"/>
    <mergeCell ref="L21:M21"/>
    <mergeCell ref="L14:M14"/>
    <mergeCell ref="L15:M15"/>
    <mergeCell ref="L13:M13"/>
    <mergeCell ref="L16:M16"/>
    <mergeCell ref="L17:M17"/>
    <mergeCell ref="L18:M18"/>
    <mergeCell ref="L19:M19"/>
    <mergeCell ref="M4:P4"/>
    <mergeCell ref="M5:N5"/>
    <mergeCell ref="M6:N6"/>
    <mergeCell ref="M7:N7"/>
    <mergeCell ref="B8:C8"/>
    <mergeCell ref="B2:J2"/>
    <mergeCell ref="B3:C3"/>
    <mergeCell ref="B14:J14"/>
    <mergeCell ref="B16:B19"/>
    <mergeCell ref="D16:D18"/>
    <mergeCell ref="E16:E18"/>
    <mergeCell ref="B15:E15"/>
    <mergeCell ref="F15:J15"/>
    <mergeCell ref="B5:C5"/>
    <mergeCell ref="B6:C6"/>
    <mergeCell ref="B7:C7"/>
    <mergeCell ref="B4:C4"/>
    <mergeCell ref="B9:C9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0076-4812-40AB-968C-991DB6035DA4}">
  <dimension ref="A1:Q27"/>
  <sheetViews>
    <sheetView zoomScale="80" zoomScaleNormal="80" workbookViewId="0">
      <selection activeCell="B16" sqref="B16"/>
    </sheetView>
  </sheetViews>
  <sheetFormatPr defaultRowHeight="15"/>
  <cols>
    <col min="1" max="1" width="5.85546875" style="95" customWidth="1"/>
    <col min="2" max="2" width="38.42578125" customWidth="1"/>
    <col min="3" max="3" width="13.140625" customWidth="1"/>
    <col min="4" max="4" width="13" bestFit="1" customWidth="1"/>
    <col min="5" max="5" width="11" customWidth="1"/>
    <col min="6" max="6" width="14.5703125" bestFit="1" customWidth="1"/>
    <col min="7" max="9" width="13" bestFit="1" customWidth="1"/>
    <col min="10" max="10" width="11.5703125" bestFit="1" customWidth="1"/>
    <col min="11" max="11" width="13" bestFit="1" customWidth="1"/>
    <col min="12" max="14" width="11.5703125" bestFit="1" customWidth="1"/>
    <col min="15" max="15" width="20" customWidth="1"/>
    <col min="16" max="16" width="17.42578125" customWidth="1"/>
    <col min="17" max="17" width="9.140625" style="95"/>
  </cols>
  <sheetData>
    <row r="1" spans="2:16" ht="9" customHeight="1" thickBot="1"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</row>
    <row r="2" spans="2:16" ht="15.75" customHeight="1" thickBot="1">
      <c r="B2" s="95"/>
      <c r="C2" s="507" t="s">
        <v>125</v>
      </c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95"/>
      <c r="P2" s="95"/>
    </row>
    <row r="3" spans="2:16" ht="15.75" thickBot="1">
      <c r="B3" s="95"/>
      <c r="C3" s="510" t="s">
        <v>144</v>
      </c>
      <c r="D3" s="511"/>
      <c r="E3" s="508" t="s">
        <v>145</v>
      </c>
      <c r="F3" s="509"/>
      <c r="G3" s="510" t="s">
        <v>146</v>
      </c>
      <c r="H3" s="511"/>
      <c r="I3" s="508" t="s">
        <v>147</v>
      </c>
      <c r="J3" s="509"/>
      <c r="K3" s="510" t="s">
        <v>148</v>
      </c>
      <c r="L3" s="511"/>
      <c r="M3" s="508" t="s">
        <v>0</v>
      </c>
      <c r="N3" s="509"/>
      <c r="O3" s="173" t="s">
        <v>136</v>
      </c>
      <c r="P3" s="95"/>
    </row>
    <row r="4" spans="2:16" ht="15.75" thickBot="1">
      <c r="B4" s="95"/>
      <c r="C4" s="162" t="s">
        <v>28</v>
      </c>
      <c r="D4" s="153" t="s">
        <v>42</v>
      </c>
      <c r="E4" s="162" t="s">
        <v>28</v>
      </c>
      <c r="F4" s="153" t="s">
        <v>42</v>
      </c>
      <c r="G4" s="162" t="s">
        <v>28</v>
      </c>
      <c r="H4" s="138" t="s">
        <v>42</v>
      </c>
      <c r="I4" s="161" t="s">
        <v>28</v>
      </c>
      <c r="J4" s="167" t="s">
        <v>42</v>
      </c>
      <c r="K4" s="168" t="s">
        <v>28</v>
      </c>
      <c r="L4" s="153" t="s">
        <v>42</v>
      </c>
      <c r="M4" s="162" t="s">
        <v>28</v>
      </c>
      <c r="N4" s="153" t="s">
        <v>42</v>
      </c>
      <c r="O4" s="95"/>
      <c r="P4" s="95"/>
    </row>
    <row r="5" spans="2:16" ht="16.5" customHeight="1" thickBot="1">
      <c r="B5" s="306" t="s">
        <v>126</v>
      </c>
      <c r="C5" s="111">
        <v>1690.33</v>
      </c>
      <c r="D5" s="171">
        <v>45107</v>
      </c>
      <c r="E5" s="111"/>
      <c r="F5" s="170"/>
      <c r="G5" s="104"/>
      <c r="H5" s="171"/>
      <c r="I5" s="172"/>
      <c r="J5" s="170"/>
      <c r="K5" s="172"/>
      <c r="L5" s="170"/>
      <c r="M5" s="172"/>
      <c r="N5" s="170"/>
      <c r="O5" s="174">
        <v>500</v>
      </c>
      <c r="P5" s="95"/>
    </row>
    <row r="6" spans="2:16" ht="15.75" customHeight="1" thickBot="1">
      <c r="B6" s="307" t="s">
        <v>127</v>
      </c>
      <c r="C6" s="112">
        <v>-285.8</v>
      </c>
      <c r="D6" s="284">
        <v>45107</v>
      </c>
      <c r="E6" s="112"/>
      <c r="F6" s="164"/>
      <c r="G6" s="100"/>
      <c r="H6" s="284"/>
      <c r="I6" s="112"/>
      <c r="J6" s="164"/>
      <c r="K6" s="163"/>
      <c r="L6" s="164"/>
      <c r="M6" s="163"/>
      <c r="N6" s="164"/>
      <c r="O6" s="174">
        <v>0</v>
      </c>
      <c r="P6" s="95"/>
    </row>
    <row r="7" spans="2:16" ht="15.75" customHeight="1" thickBot="1">
      <c r="B7" s="308" t="s">
        <v>128</v>
      </c>
      <c r="C7" s="165">
        <v>74.06</v>
      </c>
      <c r="D7" s="285">
        <v>45078</v>
      </c>
      <c r="E7" s="165"/>
      <c r="F7" s="166"/>
      <c r="G7" s="157"/>
      <c r="H7" s="285"/>
      <c r="I7" s="169"/>
      <c r="J7" s="166"/>
      <c r="K7" s="169"/>
      <c r="L7" s="166"/>
      <c r="M7" s="169"/>
      <c r="N7" s="166"/>
      <c r="O7" s="174">
        <v>2000</v>
      </c>
      <c r="P7" s="95"/>
    </row>
    <row r="8" spans="2:16" ht="15.75" customHeight="1" thickBot="1">
      <c r="B8" s="309" t="s">
        <v>180</v>
      </c>
      <c r="C8" s="294">
        <f>C9-65.81-1.1</f>
        <v>562.21999999999991</v>
      </c>
      <c r="D8" s="286">
        <v>45078</v>
      </c>
      <c r="E8" s="294"/>
      <c r="F8" s="298"/>
      <c r="G8" s="287"/>
      <c r="H8" s="286"/>
      <c r="I8" s="302"/>
      <c r="J8" s="298"/>
      <c r="K8" s="302"/>
      <c r="L8" s="298"/>
      <c r="M8" s="302"/>
      <c r="N8" s="298"/>
      <c r="O8" s="174">
        <v>600</v>
      </c>
      <c r="P8" s="95"/>
    </row>
    <row r="9" spans="2:16" ht="18.75" customHeight="1" thickBot="1">
      <c r="B9" s="310" t="s">
        <v>181</v>
      </c>
      <c r="C9" s="295">
        <v>629.13</v>
      </c>
      <c r="D9" s="288">
        <v>45078</v>
      </c>
      <c r="E9" s="295"/>
      <c r="F9" s="299"/>
      <c r="G9" s="289"/>
      <c r="H9" s="288"/>
      <c r="I9" s="303"/>
      <c r="J9" s="299"/>
      <c r="K9" s="303"/>
      <c r="L9" s="299"/>
      <c r="M9" s="303"/>
      <c r="N9" s="299"/>
      <c r="O9" s="174">
        <v>650</v>
      </c>
      <c r="P9" s="95"/>
    </row>
    <row r="10" spans="2:16" ht="16.5" thickBot="1">
      <c r="B10" s="311" t="s">
        <v>53</v>
      </c>
      <c r="C10" s="296">
        <v>5.88</v>
      </c>
      <c r="D10" s="286">
        <v>45107</v>
      </c>
      <c r="E10" s="300"/>
      <c r="F10" s="298"/>
      <c r="G10" s="292"/>
      <c r="H10" s="286"/>
      <c r="I10" s="300"/>
      <c r="J10" s="298"/>
      <c r="K10" s="300"/>
      <c r="L10" s="298"/>
      <c r="M10" s="300"/>
      <c r="N10" s="298"/>
      <c r="O10" s="228">
        <v>6</v>
      </c>
      <c r="P10" s="95"/>
    </row>
    <row r="11" spans="2:16" ht="15.75" customHeight="1" thickBot="1">
      <c r="B11" s="311" t="s">
        <v>51</v>
      </c>
      <c r="C11" s="297" t="s">
        <v>43</v>
      </c>
      <c r="D11" s="291" t="s">
        <v>43</v>
      </c>
      <c r="E11" s="297"/>
      <c r="F11" s="301"/>
      <c r="G11" s="293"/>
      <c r="H11" s="291"/>
      <c r="I11" s="297"/>
      <c r="J11" s="301"/>
      <c r="K11" s="297"/>
      <c r="L11" s="301"/>
      <c r="M11" s="304"/>
      <c r="N11" s="301"/>
      <c r="O11" s="174"/>
      <c r="P11" s="95"/>
    </row>
    <row r="12" spans="2:16" ht="15.75" customHeight="1" thickBot="1">
      <c r="B12" s="311" t="s">
        <v>17</v>
      </c>
      <c r="C12" s="297" t="s">
        <v>43</v>
      </c>
      <c r="D12" s="291" t="s">
        <v>43</v>
      </c>
      <c r="E12" s="303"/>
      <c r="F12" s="299"/>
      <c r="G12" s="290"/>
      <c r="H12" s="288"/>
      <c r="I12" s="303"/>
      <c r="J12" s="299"/>
      <c r="K12" s="303"/>
      <c r="L12" s="299"/>
      <c r="M12" s="303"/>
      <c r="N12" s="299"/>
      <c r="O12" s="174"/>
      <c r="P12" s="95"/>
    </row>
    <row r="13" spans="2:16" ht="15" customHeight="1" thickBot="1">
      <c r="B13" s="305" t="s">
        <v>60</v>
      </c>
      <c r="C13" s="316" t="s">
        <v>43</v>
      </c>
      <c r="D13" s="312" t="s">
        <v>43</v>
      </c>
      <c r="E13" s="314"/>
      <c r="F13" s="315"/>
      <c r="G13" s="313"/>
      <c r="H13" s="312"/>
      <c r="I13" s="314"/>
      <c r="J13" s="315"/>
      <c r="K13" s="314"/>
      <c r="L13" s="315"/>
      <c r="M13" s="314"/>
      <c r="N13" s="315"/>
      <c r="O13" s="174">
        <v>200</v>
      </c>
      <c r="P13" s="95"/>
    </row>
    <row r="14" spans="2:16" ht="17.25" customHeight="1" thickBot="1">
      <c r="B14" s="283" t="s">
        <v>129</v>
      </c>
      <c r="C14" s="512">
        <f>SUM(C5:C13)</f>
        <v>2675.82</v>
      </c>
      <c r="D14" s="512"/>
      <c r="E14" s="512">
        <f>SUM(E5:E13)</f>
        <v>0</v>
      </c>
      <c r="F14" s="512"/>
      <c r="G14" s="512">
        <f t="shared" ref="G14:M14" si="0">SUM(G5:G13)</f>
        <v>0</v>
      </c>
      <c r="H14" s="512"/>
      <c r="I14" s="512">
        <f t="shared" si="0"/>
        <v>0</v>
      </c>
      <c r="J14" s="512"/>
      <c r="K14" s="512">
        <f t="shared" si="0"/>
        <v>0</v>
      </c>
      <c r="L14" s="512"/>
      <c r="M14" s="512">
        <f t="shared" si="0"/>
        <v>0</v>
      </c>
      <c r="N14" s="512"/>
      <c r="O14" s="174">
        <v>4000</v>
      </c>
      <c r="P14" s="95"/>
    </row>
    <row r="15" spans="2:16" ht="11.25" customHeight="1" thickBot="1">
      <c r="B15" s="95"/>
      <c r="C15" s="95"/>
      <c r="D15" s="95"/>
      <c r="E15" s="95"/>
      <c r="F15" s="95"/>
      <c r="G15" s="95"/>
      <c r="H15" s="95"/>
      <c r="I15" s="95"/>
      <c r="J15" s="95"/>
      <c r="K15" s="174"/>
      <c r="L15" s="174"/>
      <c r="M15" s="95"/>
      <c r="N15" s="95"/>
      <c r="O15" s="95"/>
      <c r="P15" s="95"/>
    </row>
    <row r="16" spans="2:16" ht="16.5" customHeight="1" thickBot="1">
      <c r="B16" s="95"/>
      <c r="C16" s="507" t="s">
        <v>130</v>
      </c>
      <c r="D16" s="507"/>
      <c r="E16" s="507"/>
      <c r="F16" s="507"/>
      <c r="G16" s="507"/>
      <c r="H16" s="507"/>
      <c r="I16" s="507"/>
      <c r="J16" s="507"/>
      <c r="K16" s="507"/>
      <c r="L16" s="507"/>
      <c r="M16" s="507"/>
      <c r="N16" s="507"/>
      <c r="P16" s="95"/>
    </row>
    <row r="17" spans="2:16" ht="27" customHeight="1" thickBot="1">
      <c r="C17" s="510" t="s">
        <v>0</v>
      </c>
      <c r="D17" s="511"/>
      <c r="E17" s="508" t="s">
        <v>1</v>
      </c>
      <c r="F17" s="509"/>
      <c r="G17" s="510" t="s">
        <v>2</v>
      </c>
      <c r="H17" s="511"/>
      <c r="I17" s="508" t="s">
        <v>3</v>
      </c>
      <c r="J17" s="509"/>
      <c r="K17" s="510" t="s">
        <v>4</v>
      </c>
      <c r="L17" s="511"/>
      <c r="M17" s="508" t="s">
        <v>5</v>
      </c>
      <c r="N17" s="509"/>
      <c r="P17" s="95"/>
    </row>
    <row r="18" spans="2:16" ht="15.75" thickBot="1">
      <c r="C18" s="195" t="s">
        <v>28</v>
      </c>
      <c r="D18" s="153" t="s">
        <v>42</v>
      </c>
      <c r="E18" s="162" t="s">
        <v>28</v>
      </c>
      <c r="F18" s="153" t="s">
        <v>42</v>
      </c>
      <c r="G18" s="162" t="s">
        <v>28</v>
      </c>
      <c r="H18" s="138" t="s">
        <v>42</v>
      </c>
      <c r="I18" s="161" t="s">
        <v>28</v>
      </c>
      <c r="J18" s="167" t="s">
        <v>42</v>
      </c>
      <c r="K18" s="168" t="s">
        <v>28</v>
      </c>
      <c r="L18" s="153" t="s">
        <v>42</v>
      </c>
      <c r="M18" s="162" t="s">
        <v>28</v>
      </c>
      <c r="N18" s="153" t="s">
        <v>42</v>
      </c>
      <c r="P18" s="95"/>
    </row>
    <row r="19" spans="2:16">
      <c r="B19" s="179" t="s">
        <v>10</v>
      </c>
      <c r="C19" s="183">
        <v>2032</v>
      </c>
      <c r="D19" s="184">
        <v>46011</v>
      </c>
      <c r="E19" s="185"/>
      <c r="F19" s="184"/>
      <c r="G19" s="185"/>
      <c r="H19" s="186"/>
      <c r="I19" s="187"/>
      <c r="J19" s="184"/>
      <c r="K19" s="188"/>
      <c r="L19" s="184"/>
      <c r="M19" s="187"/>
      <c r="N19" s="184"/>
      <c r="P19" s="95"/>
    </row>
    <row r="20" spans="2:16">
      <c r="B20" s="180" t="s">
        <v>7</v>
      </c>
      <c r="C20" s="177"/>
      <c r="D20" s="176"/>
      <c r="E20" s="194"/>
      <c r="F20" s="176"/>
      <c r="G20" s="194"/>
      <c r="H20" s="176"/>
      <c r="I20" s="177"/>
      <c r="J20" s="176"/>
      <c r="K20" s="159"/>
      <c r="L20" s="176"/>
      <c r="M20" s="178"/>
      <c r="N20" s="176"/>
      <c r="P20" s="95"/>
    </row>
    <row r="21" spans="2:16">
      <c r="B21" s="181" t="s">
        <v>8</v>
      </c>
      <c r="C21" s="189"/>
      <c r="D21" s="190"/>
      <c r="E21" s="158"/>
      <c r="F21" s="190"/>
      <c r="G21" s="158"/>
      <c r="H21" s="190"/>
      <c r="I21" s="193"/>
      <c r="J21" s="190"/>
      <c r="K21" s="191"/>
      <c r="L21" s="192"/>
      <c r="M21" s="193"/>
      <c r="N21" s="190"/>
      <c r="P21" s="95"/>
    </row>
    <row r="22" spans="2:16">
      <c r="B22" s="180" t="s">
        <v>9</v>
      </c>
      <c r="C22" s="177"/>
      <c r="D22" s="176"/>
      <c r="E22" s="194"/>
      <c r="F22" s="176"/>
      <c r="G22" s="177"/>
      <c r="H22" s="176"/>
      <c r="I22" s="178"/>
      <c r="J22" s="176"/>
      <c r="K22" s="159"/>
      <c r="L22" s="160"/>
      <c r="M22" s="178"/>
      <c r="N22" s="176"/>
      <c r="P22" s="95"/>
    </row>
    <row r="23" spans="2:16">
      <c r="B23" s="181" t="s">
        <v>11</v>
      </c>
      <c r="C23" s="189"/>
      <c r="D23" s="190"/>
      <c r="E23" s="158"/>
      <c r="F23" s="190"/>
      <c r="G23" s="189"/>
      <c r="H23" s="190"/>
      <c r="I23" s="193"/>
      <c r="J23" s="190"/>
      <c r="K23" s="191"/>
      <c r="L23" s="190"/>
      <c r="M23" s="193"/>
      <c r="N23" s="190"/>
      <c r="P23" s="95"/>
    </row>
    <row r="24" spans="2:16" ht="15.75" thickBot="1">
      <c r="B24" s="182" t="s">
        <v>12</v>
      </c>
      <c r="C24" s="282"/>
      <c r="D24" s="176"/>
      <c r="E24" s="282"/>
      <c r="F24" s="176"/>
      <c r="G24" s="282"/>
      <c r="H24" s="176"/>
      <c r="I24" s="317"/>
      <c r="J24" s="318"/>
      <c r="K24" s="319"/>
      <c r="L24" s="176"/>
      <c r="M24" s="178"/>
      <c r="N24" s="176"/>
      <c r="P24" s="95"/>
    </row>
    <row r="25" spans="2:16" ht="19.5" thickBot="1">
      <c r="B25" s="175" t="s">
        <v>13</v>
      </c>
      <c r="C25" s="506">
        <f>SUM(C19:C24)</f>
        <v>2032</v>
      </c>
      <c r="D25" s="505"/>
      <c r="E25" s="504">
        <f>SUM(E19:E24)</f>
        <v>0</v>
      </c>
      <c r="F25" s="505"/>
      <c r="G25" s="504">
        <f>SUM(G19:G24)</f>
        <v>0</v>
      </c>
      <c r="H25" s="505"/>
      <c r="I25" s="504">
        <f>SUM(I19:I24)</f>
        <v>0</v>
      </c>
      <c r="J25" s="505">
        <f>SUM(J18:J24)</f>
        <v>0</v>
      </c>
      <c r="K25" s="504">
        <f>SUM(K19:K24)</f>
        <v>0</v>
      </c>
      <c r="L25" s="505">
        <f>SUM(L18:L24)</f>
        <v>0</v>
      </c>
      <c r="M25" s="504">
        <f>SUM(M19:M24)</f>
        <v>0</v>
      </c>
      <c r="N25" s="505">
        <f t="shared" ref="N25" si="1">SUM(N18:N23)</f>
        <v>0</v>
      </c>
      <c r="P25" s="95"/>
    </row>
    <row r="26" spans="2:16">
      <c r="P26" s="95"/>
    </row>
    <row r="27" spans="2:16">
      <c r="O27" s="95"/>
      <c r="P27" s="95"/>
    </row>
  </sheetData>
  <mergeCells count="26">
    <mergeCell ref="G14:H14"/>
    <mergeCell ref="C3:D3"/>
    <mergeCell ref="C2:N2"/>
    <mergeCell ref="C14:D14"/>
    <mergeCell ref="I14:J14"/>
    <mergeCell ref="K14:L14"/>
    <mergeCell ref="E14:F14"/>
    <mergeCell ref="E3:F3"/>
    <mergeCell ref="G3:H3"/>
    <mergeCell ref="I3:J3"/>
    <mergeCell ref="K3:L3"/>
    <mergeCell ref="M3:N3"/>
    <mergeCell ref="M14:N14"/>
    <mergeCell ref="C16:N16"/>
    <mergeCell ref="E17:F17"/>
    <mergeCell ref="G17:H17"/>
    <mergeCell ref="I17:J17"/>
    <mergeCell ref="K17:L17"/>
    <mergeCell ref="C17:D17"/>
    <mergeCell ref="M17:N17"/>
    <mergeCell ref="M25:N25"/>
    <mergeCell ref="C25:D25"/>
    <mergeCell ref="E25:F25"/>
    <mergeCell ref="G25:H25"/>
    <mergeCell ref="I25:J25"/>
    <mergeCell ref="K25:L2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0E5E-18DB-4FDC-AFB5-79690B0ED63D}">
  <dimension ref="B2:L11"/>
  <sheetViews>
    <sheetView workbookViewId="0">
      <selection activeCell="B9" sqref="B9:C11"/>
    </sheetView>
  </sheetViews>
  <sheetFormatPr defaultRowHeight="15"/>
  <cols>
    <col min="2" max="2" width="14.42578125" customWidth="1"/>
    <col min="3" max="3" width="14.28515625" bestFit="1" customWidth="1"/>
    <col min="7" max="7" width="15" customWidth="1"/>
    <col min="11" max="11" width="13.7109375" customWidth="1"/>
    <col min="12" max="12" width="10.5703125" bestFit="1" customWidth="1"/>
    <col min="14" max="14" width="13.85546875" customWidth="1"/>
    <col min="15" max="15" width="10.5703125" bestFit="1" customWidth="1"/>
  </cols>
  <sheetData>
    <row r="2" spans="2:12">
      <c r="B2" t="s">
        <v>230</v>
      </c>
    </row>
    <row r="3" spans="2:12" ht="15.75" thickBot="1">
      <c r="B3" t="s">
        <v>231</v>
      </c>
    </row>
    <row r="4" spans="2:12" ht="15.75" thickBot="1">
      <c r="K4" s="514" t="s">
        <v>237</v>
      </c>
      <c r="L4" s="515"/>
    </row>
    <row r="5" spans="2:12">
      <c r="B5" t="s">
        <v>232</v>
      </c>
      <c r="C5" s="322">
        <v>10000</v>
      </c>
      <c r="D5" s="335">
        <v>1</v>
      </c>
      <c r="G5" t="s">
        <v>239</v>
      </c>
      <c r="K5" s="3" t="s">
        <v>235</v>
      </c>
      <c r="L5" s="4" t="s">
        <v>28</v>
      </c>
    </row>
    <row r="6" spans="2:12">
      <c r="G6" t="s">
        <v>42</v>
      </c>
      <c r="H6" t="s">
        <v>28</v>
      </c>
      <c r="K6" s="337">
        <v>45292</v>
      </c>
      <c r="L6" s="338">
        <v>500</v>
      </c>
    </row>
    <row r="7" spans="2:12">
      <c r="B7" t="s">
        <v>233</v>
      </c>
      <c r="C7" s="280">
        <v>3000</v>
      </c>
      <c r="D7" s="336">
        <f>C7/C5</f>
        <v>0.3</v>
      </c>
      <c r="G7" s="70">
        <v>45352</v>
      </c>
      <c r="H7">
        <v>150</v>
      </c>
      <c r="K7" s="337">
        <v>45324</v>
      </c>
      <c r="L7" s="338">
        <v>250</v>
      </c>
    </row>
    <row r="8" spans="2:12">
      <c r="C8" t="s">
        <v>234</v>
      </c>
      <c r="K8" s="337">
        <v>45356</v>
      </c>
      <c r="L8" s="338">
        <v>100</v>
      </c>
    </row>
    <row r="9" spans="2:12" ht="15.75" thickBot="1">
      <c r="B9" s="513" t="s">
        <v>236</v>
      </c>
      <c r="C9" s="513"/>
      <c r="G9" s="513" t="s">
        <v>240</v>
      </c>
      <c r="H9" s="513"/>
      <c r="K9" s="339">
        <v>45366</v>
      </c>
      <c r="L9" s="340">
        <v>250</v>
      </c>
    </row>
    <row r="10" spans="2:12">
      <c r="B10" s="513"/>
      <c r="C10" s="513"/>
      <c r="G10" s="513"/>
      <c r="H10" s="513"/>
      <c r="K10" s="516" t="s">
        <v>238</v>
      </c>
      <c r="L10" s="516"/>
    </row>
    <row r="11" spans="2:12">
      <c r="B11" s="513"/>
      <c r="C11" s="513"/>
      <c r="G11" s="513"/>
      <c r="H11" s="513"/>
    </row>
  </sheetData>
  <mergeCells count="4">
    <mergeCell ref="B9:C11"/>
    <mergeCell ref="G9:H11"/>
    <mergeCell ref="K4:L4"/>
    <mergeCell ref="K10:L10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5A80-6A36-4B67-8BDD-671E88F1F9F6}">
  <dimension ref="A1:R21"/>
  <sheetViews>
    <sheetView tabSelected="1" workbookViewId="0">
      <selection activeCell="I9" sqref="I9:J9"/>
    </sheetView>
  </sheetViews>
  <sheetFormatPr defaultRowHeight="15"/>
  <cols>
    <col min="1" max="1" width="5.140625" style="95" customWidth="1"/>
    <col min="2" max="2" width="23.140625" bestFit="1" customWidth="1"/>
    <col min="3" max="3" width="12.140625" bestFit="1" customWidth="1"/>
    <col min="4" max="4" width="10.5703125" bestFit="1" customWidth="1"/>
    <col min="5" max="7" width="12.140625" bestFit="1" customWidth="1"/>
    <col min="8" max="8" width="11.5703125" bestFit="1" customWidth="1"/>
    <col min="9" max="9" width="10.7109375" bestFit="1" customWidth="1"/>
    <col min="10" max="10" width="9.28515625" bestFit="1" customWidth="1"/>
    <col min="11" max="11" width="10.7109375" bestFit="1" customWidth="1"/>
    <col min="13" max="13" width="10.7109375" bestFit="1" customWidth="1"/>
    <col min="17" max="18" width="9.140625" style="95"/>
  </cols>
  <sheetData>
    <row r="1" spans="2:16" ht="93" customHeight="1" thickBot="1"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2:16" ht="19.5" thickBot="1">
      <c r="B2" s="206"/>
      <c r="C2" s="527" t="s">
        <v>131</v>
      </c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527"/>
      <c r="O2" s="527"/>
      <c r="P2" s="527"/>
    </row>
    <row r="3" spans="2:16" ht="19.5" thickBot="1">
      <c r="B3" s="207"/>
      <c r="C3" s="528" t="s">
        <v>0</v>
      </c>
      <c r="D3" s="529"/>
      <c r="E3" s="530" t="s">
        <v>1</v>
      </c>
      <c r="F3" s="529"/>
      <c r="G3" s="530" t="s">
        <v>2</v>
      </c>
      <c r="H3" s="529"/>
      <c r="I3" s="528" t="s">
        <v>3</v>
      </c>
      <c r="J3" s="528"/>
      <c r="K3" s="530" t="s">
        <v>4</v>
      </c>
      <c r="L3" s="529"/>
      <c r="M3" s="530" t="s">
        <v>5</v>
      </c>
      <c r="N3" s="529"/>
      <c r="O3" s="528" t="s">
        <v>6</v>
      </c>
      <c r="P3" s="528"/>
    </row>
    <row r="4" spans="2:16" ht="19.5" thickBot="1">
      <c r="B4" s="207"/>
      <c r="C4" s="208" t="s">
        <v>28</v>
      </c>
      <c r="D4" s="209" t="s">
        <v>42</v>
      </c>
      <c r="E4" s="208" t="s">
        <v>28</v>
      </c>
      <c r="F4" s="209" t="s">
        <v>42</v>
      </c>
      <c r="G4" s="208" t="s">
        <v>28</v>
      </c>
      <c r="H4" s="210" t="s">
        <v>42</v>
      </c>
      <c r="I4" s="211" t="s">
        <v>28</v>
      </c>
      <c r="J4" s="212" t="s">
        <v>42</v>
      </c>
      <c r="K4" s="213" t="s">
        <v>28</v>
      </c>
      <c r="L4" s="209" t="s">
        <v>42</v>
      </c>
      <c r="M4" s="208" t="s">
        <v>28</v>
      </c>
      <c r="N4" s="209" t="s">
        <v>42</v>
      </c>
      <c r="O4" s="211" t="s">
        <v>28</v>
      </c>
      <c r="P4" s="214"/>
    </row>
    <row r="5" spans="2:16" ht="18.75">
      <c r="B5" s="203" t="s">
        <v>134</v>
      </c>
      <c r="C5" s="522">
        <f>RECEITAS!C14</f>
        <v>2675.82</v>
      </c>
      <c r="D5" s="522"/>
      <c r="E5" s="522">
        <f>RECEITAS!E14</f>
        <v>0</v>
      </c>
      <c r="F5" s="522"/>
      <c r="G5" s="522">
        <f>RECEITAS!G14</f>
        <v>0</v>
      </c>
      <c r="H5" s="522" t="s">
        <v>43</v>
      </c>
      <c r="I5" s="522">
        <f>RECEITAS!I14</f>
        <v>0</v>
      </c>
      <c r="J5" s="522"/>
      <c r="K5" s="522">
        <f>RECEITAS!K14</f>
        <v>0</v>
      </c>
      <c r="L5" s="522" t="s">
        <v>43</v>
      </c>
      <c r="M5" s="522">
        <f>RECEITAS!M14</f>
        <v>0</v>
      </c>
      <c r="N5" s="522" t="s">
        <v>43</v>
      </c>
      <c r="O5" s="522" t="e">
        <f>RECEITAS!#REF!</f>
        <v>#REF!</v>
      </c>
      <c r="P5" s="523" t="s">
        <v>43</v>
      </c>
    </row>
    <row r="6" spans="2:16" ht="19.5" thickBot="1">
      <c r="B6" s="204" t="s">
        <v>135</v>
      </c>
      <c r="C6" s="526">
        <f>RECEITAS!C25</f>
        <v>2032</v>
      </c>
      <c r="D6" s="517"/>
      <c r="E6" s="517">
        <f>RECEITAS!E25</f>
        <v>0</v>
      </c>
      <c r="F6" s="517"/>
      <c r="G6" s="517">
        <f>RECEITAS!G25</f>
        <v>0</v>
      </c>
      <c r="H6" s="517"/>
      <c r="I6" s="517">
        <f>RECEITAS!I25</f>
        <v>0</v>
      </c>
      <c r="J6" s="517"/>
      <c r="K6" s="517">
        <f>RECEITAS!K25</f>
        <v>0</v>
      </c>
      <c r="L6" s="517"/>
      <c r="M6" s="517">
        <f>RECEITAS!M25</f>
        <v>0</v>
      </c>
      <c r="N6" s="517"/>
      <c r="O6" s="517" t="e">
        <f>RECEITAS!#REF!</f>
        <v>#REF!</v>
      </c>
      <c r="P6" s="518"/>
    </row>
    <row r="7" spans="2:16" ht="18.75">
      <c r="B7" s="203" t="s">
        <v>132</v>
      </c>
      <c r="C7" s="519"/>
      <c r="D7" s="519"/>
      <c r="E7" s="522" t="e">
        <f>GETPIVOTDATA("VALOR",'Gastos TOTAIS'!#REF!,"Meses","JULHO")</f>
        <v>#REF!</v>
      </c>
      <c r="F7" s="522"/>
      <c r="G7" s="522" t="e">
        <f>GETPIVOTDATA("VALOR",'Gastos TOTAIS'!#REF!,"Meses","AGOSTO")</f>
        <v>#REF!</v>
      </c>
      <c r="H7" s="522"/>
      <c r="I7" s="522" t="e">
        <f>GETPIVOTDATA("VALOR",'Gastos TOTAIS'!#REF!,"Meses","SETEMBRO")</f>
        <v>#REF!</v>
      </c>
      <c r="J7" s="522"/>
      <c r="K7" s="522" t="e">
        <f>GETPIVOTDATA("VALOR",'Gastos TOTAIS'!#REF!,"Meses","OUTUBRO")</f>
        <v>#REF!</v>
      </c>
      <c r="L7" s="522"/>
      <c r="M7" s="522" t="e">
        <f>GETPIVOTDATA("VALOR",'Gastos TOTAIS'!#REF!,"Meses","NOVEMBRO")</f>
        <v>#REF!</v>
      </c>
      <c r="N7" s="522"/>
      <c r="O7" s="522" t="s">
        <v>43</v>
      </c>
      <c r="P7" s="523" t="s">
        <v>43</v>
      </c>
    </row>
    <row r="8" spans="2:16" ht="19.5" thickBot="1">
      <c r="B8" s="205" t="s">
        <v>133</v>
      </c>
      <c r="C8" s="520"/>
      <c r="D8" s="520"/>
      <c r="E8" s="520" t="e">
        <f>'Gastos Fixos'!#REF!</f>
        <v>#REF!</v>
      </c>
      <c r="F8" s="520"/>
      <c r="G8" s="520" t="e">
        <f>'Gastos Fixos'!#REF!</f>
        <v>#REF!</v>
      </c>
      <c r="H8" s="520"/>
      <c r="I8" s="520" t="e">
        <f>'Gastos Fixos'!#REF!</f>
        <v>#REF!</v>
      </c>
      <c r="J8" s="520"/>
      <c r="K8" s="520" t="e">
        <f>'Gastos Fixos'!#REF!</f>
        <v>#REF!</v>
      </c>
      <c r="L8" s="520"/>
      <c r="M8" s="520" t="e">
        <f>'Gastos Fixos'!#REF!</f>
        <v>#REF!</v>
      </c>
      <c r="N8" s="520"/>
      <c r="O8" s="520" t="e">
        <f>'Gastos Fixos'!#REF!</f>
        <v>#REF!</v>
      </c>
      <c r="P8" s="521"/>
    </row>
    <row r="9" spans="2:16" ht="20.25" customHeight="1" thickBot="1">
      <c r="B9" s="320" t="s">
        <v>13</v>
      </c>
      <c r="C9" s="524">
        <f>C6+C5-C8-C7</f>
        <v>4707.82</v>
      </c>
      <c r="D9" s="525"/>
      <c r="E9" s="524" t="e">
        <f>E6+E5-E8-E7</f>
        <v>#REF!</v>
      </c>
      <c r="F9" s="525"/>
      <c r="G9" s="524" t="e">
        <f>G6+G5-G8-G7</f>
        <v>#REF!</v>
      </c>
      <c r="H9" s="525"/>
      <c r="I9" s="524" t="e">
        <f>I6+I5-I8-I7</f>
        <v>#REF!</v>
      </c>
      <c r="J9" s="525"/>
      <c r="K9" s="524" t="e">
        <f>K6+K5-K8-K7</f>
        <v>#REF!</v>
      </c>
      <c r="L9" s="525"/>
      <c r="M9" s="524" t="e">
        <f>M6+M5-M8-M7</f>
        <v>#REF!</v>
      </c>
      <c r="N9" s="525"/>
      <c r="O9" s="524"/>
      <c r="P9" s="525"/>
    </row>
    <row r="10" spans="2:16" s="95" customFormat="1" ht="18.75"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</row>
    <row r="11" spans="2:16" s="95" customFormat="1" ht="18.75">
      <c r="B11" s="206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</row>
    <row r="12" spans="2:16" s="95" customFormat="1" ht="18.75"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</row>
    <row r="13" spans="2:16" s="95" customFormat="1" ht="18.75"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</row>
    <row r="14" spans="2:16" s="95" customFormat="1" ht="18.75"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</row>
    <row r="15" spans="2:16" s="95" customFormat="1" ht="18.75"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</row>
    <row r="16" spans="2:16" s="95" customFormat="1"/>
    <row r="17" s="95" customFormat="1"/>
    <row r="18" s="95" customFormat="1"/>
    <row r="19" s="95" customFormat="1"/>
    <row r="20" s="95" customFormat="1"/>
    <row r="21" s="95" customFormat="1"/>
  </sheetData>
  <mergeCells count="43">
    <mergeCell ref="C2:P2"/>
    <mergeCell ref="C3:D3"/>
    <mergeCell ref="E3:F3"/>
    <mergeCell ref="G3:H3"/>
    <mergeCell ref="I3:J3"/>
    <mergeCell ref="K3:L3"/>
    <mergeCell ref="M3:N3"/>
    <mergeCell ref="O3:P3"/>
    <mergeCell ref="O9:P9"/>
    <mergeCell ref="C5:D5"/>
    <mergeCell ref="E5:F5"/>
    <mergeCell ref="G5:H5"/>
    <mergeCell ref="I5:J5"/>
    <mergeCell ref="K5:L5"/>
    <mergeCell ref="M5:N5"/>
    <mergeCell ref="O5:P5"/>
    <mergeCell ref="C6:D6"/>
    <mergeCell ref="E6:F6"/>
    <mergeCell ref="C9:D9"/>
    <mergeCell ref="E9:F9"/>
    <mergeCell ref="G9:H9"/>
    <mergeCell ref="I9:J9"/>
    <mergeCell ref="K9:L9"/>
    <mergeCell ref="M9:N9"/>
    <mergeCell ref="K8:L8"/>
    <mergeCell ref="M8:N8"/>
    <mergeCell ref="O8:P8"/>
    <mergeCell ref="E7:F7"/>
    <mergeCell ref="G7:H7"/>
    <mergeCell ref="I7:J7"/>
    <mergeCell ref="K7:L7"/>
    <mergeCell ref="M7:N7"/>
    <mergeCell ref="O7:P7"/>
    <mergeCell ref="C7:D7"/>
    <mergeCell ref="C8:D8"/>
    <mergeCell ref="E8:F8"/>
    <mergeCell ref="G8:H8"/>
    <mergeCell ref="I8:J8"/>
    <mergeCell ref="G6:H6"/>
    <mergeCell ref="I6:J6"/>
    <mergeCell ref="K6:L6"/>
    <mergeCell ref="M6:N6"/>
    <mergeCell ref="O6:P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078D-242D-48DE-A65D-E72F3AFA9C43}">
  <dimension ref="C2:E7"/>
  <sheetViews>
    <sheetView workbookViewId="0">
      <selection activeCell="C7" sqref="C7"/>
    </sheetView>
  </sheetViews>
  <sheetFormatPr defaultRowHeight="15"/>
  <cols>
    <col min="3" max="3" width="14.28515625" customWidth="1"/>
  </cols>
  <sheetData>
    <row r="2" spans="3:5">
      <c r="C2" t="s">
        <v>19</v>
      </c>
      <c r="D2" t="s">
        <v>20</v>
      </c>
      <c r="E2" t="s">
        <v>32</v>
      </c>
    </row>
    <row r="4" spans="3:5">
      <c r="C4" t="s">
        <v>34</v>
      </c>
      <c r="D4">
        <v>0.5</v>
      </c>
      <c r="E4" t="s">
        <v>21</v>
      </c>
    </row>
    <row r="5" spans="3:5">
      <c r="C5" t="s">
        <v>33</v>
      </c>
    </row>
    <row r="6" spans="3:5">
      <c r="C6" t="s">
        <v>35</v>
      </c>
    </row>
    <row r="7" spans="3:5">
      <c r="C7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4DD3-898F-46D5-99C6-E581F8AF2952}">
  <dimension ref="B1:L18"/>
  <sheetViews>
    <sheetView workbookViewId="0">
      <selection activeCell="F4" sqref="F4"/>
    </sheetView>
  </sheetViews>
  <sheetFormatPr defaultRowHeight="15"/>
  <cols>
    <col min="2" max="2" width="17.85546875" customWidth="1"/>
    <col min="3" max="3" width="18.85546875" bestFit="1" customWidth="1"/>
    <col min="4" max="4" width="12" customWidth="1"/>
    <col min="5" max="5" width="12.140625" bestFit="1" customWidth="1"/>
    <col min="6" max="6" width="10.5703125" bestFit="1" customWidth="1"/>
    <col min="7" max="8" width="10.42578125" bestFit="1" customWidth="1"/>
    <col min="9" max="10" width="11.5703125" bestFit="1" customWidth="1"/>
    <col min="11" max="11" width="10.7109375" bestFit="1" customWidth="1"/>
  </cols>
  <sheetData>
    <row r="1" spans="2:12" ht="6" customHeight="1" thickBot="1">
      <c r="L1" s="1"/>
    </row>
    <row r="2" spans="2:12" ht="15.75" customHeight="1" thickBot="1">
      <c r="B2" s="533" t="s">
        <v>58</v>
      </c>
      <c r="C2" s="534"/>
      <c r="D2" s="534"/>
      <c r="E2" s="534"/>
      <c r="F2" s="534"/>
      <c r="G2" s="534"/>
      <c r="H2" s="534"/>
      <c r="I2" s="534"/>
      <c r="J2" s="535"/>
      <c r="K2" s="1"/>
    </row>
    <row r="3" spans="2:12" ht="19.5" customHeight="1" thickBot="1">
      <c r="B3" s="539" t="s">
        <v>52</v>
      </c>
      <c r="C3" s="540"/>
      <c r="D3" s="42" t="s">
        <v>0</v>
      </c>
      <c r="E3" s="37" t="s">
        <v>1</v>
      </c>
      <c r="F3" s="14" t="s">
        <v>2</v>
      </c>
      <c r="G3" s="13" t="s">
        <v>3</v>
      </c>
      <c r="H3" s="13" t="s">
        <v>4</v>
      </c>
      <c r="I3" s="13" t="s">
        <v>5</v>
      </c>
      <c r="J3" s="37" t="s">
        <v>6</v>
      </c>
      <c r="K3" s="1"/>
    </row>
    <row r="4" spans="2:12" ht="19.5" customHeight="1" thickBot="1">
      <c r="B4" s="545" t="s">
        <v>49</v>
      </c>
      <c r="C4" s="54" t="s">
        <v>14</v>
      </c>
      <c r="D4" s="23">
        <v>74.06</v>
      </c>
      <c r="E4" s="20" t="e">
        <f>D4+#REF!</f>
        <v>#REF!</v>
      </c>
      <c r="F4" s="20">
        <v>565.45000000000005</v>
      </c>
      <c r="G4" s="20"/>
      <c r="H4" s="23"/>
      <c r="I4" s="20"/>
      <c r="J4" s="52"/>
      <c r="K4" s="1"/>
    </row>
    <row r="5" spans="2:12" ht="19.5" customHeight="1" thickBot="1">
      <c r="B5" s="546"/>
      <c r="C5" s="55" t="s">
        <v>15</v>
      </c>
      <c r="D5" s="24">
        <v>0</v>
      </c>
      <c r="E5" s="21">
        <v>0</v>
      </c>
      <c r="F5" s="24">
        <v>0</v>
      </c>
      <c r="G5" s="21"/>
      <c r="H5" s="24"/>
      <c r="I5" s="21"/>
      <c r="J5" s="53"/>
      <c r="K5" s="1"/>
    </row>
    <row r="6" spans="2:12" ht="19.5" thickBot="1">
      <c r="B6" s="546"/>
      <c r="C6" s="56" t="s">
        <v>16</v>
      </c>
      <c r="D6" s="25">
        <v>0</v>
      </c>
      <c r="E6" s="22">
        <v>0</v>
      </c>
      <c r="F6" s="25">
        <v>0</v>
      </c>
      <c r="G6" s="22"/>
      <c r="H6" s="25"/>
      <c r="I6" s="22"/>
      <c r="J6" s="48"/>
      <c r="K6" s="1"/>
    </row>
    <row r="7" spans="2:12" ht="18.75">
      <c r="B7" s="545" t="s">
        <v>50</v>
      </c>
      <c r="C7" s="57" t="s">
        <v>18</v>
      </c>
      <c r="D7" s="33">
        <v>629.13</v>
      </c>
      <c r="E7" s="32">
        <v>649.33000000000004</v>
      </c>
      <c r="F7" s="33">
        <v>642.69000000000005</v>
      </c>
      <c r="G7" s="32"/>
      <c r="H7" s="33"/>
      <c r="I7" s="32"/>
      <c r="J7" s="34"/>
      <c r="K7" s="1"/>
    </row>
    <row r="8" spans="2:12" ht="18.75">
      <c r="B8" s="546"/>
      <c r="C8" s="58" t="s">
        <v>17</v>
      </c>
      <c r="D8" s="27" t="s">
        <v>43</v>
      </c>
      <c r="E8" s="26" t="s">
        <v>43</v>
      </c>
      <c r="F8" s="27" t="s">
        <v>43</v>
      </c>
      <c r="G8" s="26"/>
      <c r="H8" s="27"/>
      <c r="I8" s="26"/>
      <c r="J8" s="28"/>
      <c r="K8" s="1"/>
    </row>
    <row r="9" spans="2:12" ht="18.75">
      <c r="B9" s="546"/>
      <c r="C9" s="59" t="s">
        <v>51</v>
      </c>
      <c r="D9" s="30" t="s">
        <v>43</v>
      </c>
      <c r="E9" s="29" t="s">
        <v>43</v>
      </c>
      <c r="F9" s="30" t="s">
        <v>43</v>
      </c>
      <c r="G9" s="29"/>
      <c r="H9" s="30"/>
      <c r="I9" s="29"/>
      <c r="J9" s="31"/>
      <c r="K9" s="1"/>
    </row>
    <row r="10" spans="2:12" ht="19.5" thickBot="1">
      <c r="B10" s="547"/>
      <c r="C10" s="60" t="s">
        <v>53</v>
      </c>
      <c r="D10" s="17" t="s">
        <v>43</v>
      </c>
      <c r="E10" s="16" t="s">
        <v>43</v>
      </c>
      <c r="F10" s="17">
        <v>6.21</v>
      </c>
      <c r="G10" s="16"/>
      <c r="H10" s="17"/>
      <c r="I10" s="16"/>
      <c r="J10" s="18"/>
      <c r="K10" s="1"/>
    </row>
    <row r="11" spans="2:12" ht="27" thickBot="1">
      <c r="B11" s="531" t="s">
        <v>13</v>
      </c>
      <c r="C11" s="532"/>
      <c r="D11" s="35">
        <f t="shared" ref="D11:J11" si="0">SUM(D4:D10)</f>
        <v>703.19</v>
      </c>
      <c r="E11" s="35" t="e">
        <f t="shared" si="0"/>
        <v>#REF!</v>
      </c>
      <c r="F11" s="35">
        <f t="shared" si="0"/>
        <v>1214.3500000000001</v>
      </c>
      <c r="G11" s="35">
        <f t="shared" si="0"/>
        <v>0</v>
      </c>
      <c r="H11" s="35">
        <f t="shared" si="0"/>
        <v>0</v>
      </c>
      <c r="I11" s="35">
        <f t="shared" si="0"/>
        <v>0</v>
      </c>
      <c r="J11" s="36">
        <f t="shared" si="0"/>
        <v>0</v>
      </c>
      <c r="K11" s="1"/>
    </row>
    <row r="12" spans="2:12" ht="15.75" thickBot="1">
      <c r="L12" s="1"/>
    </row>
    <row r="13" spans="2:12" ht="19.5" thickBot="1">
      <c r="B13" s="536" t="s">
        <v>59</v>
      </c>
      <c r="C13" s="537"/>
      <c r="D13" s="537"/>
      <c r="E13" s="537"/>
      <c r="F13" s="537"/>
      <c r="G13" s="537"/>
      <c r="H13" s="537"/>
      <c r="I13" s="537"/>
      <c r="J13" s="538"/>
      <c r="K13" s="1"/>
      <c r="L13" s="1"/>
    </row>
    <row r="14" spans="2:12" ht="15.75" thickBot="1">
      <c r="B14" s="539" t="s">
        <v>52</v>
      </c>
      <c r="C14" s="540"/>
      <c r="D14" s="13" t="s">
        <v>0</v>
      </c>
      <c r="E14" s="37" t="s">
        <v>1</v>
      </c>
      <c r="F14" s="14" t="s">
        <v>2</v>
      </c>
      <c r="G14" s="13" t="s">
        <v>3</v>
      </c>
      <c r="H14" s="13" t="s">
        <v>4</v>
      </c>
      <c r="I14" s="13" t="s">
        <v>5</v>
      </c>
      <c r="J14" s="37" t="s">
        <v>6</v>
      </c>
    </row>
    <row r="15" spans="2:12" ht="19.5" thickBot="1">
      <c r="B15" s="541" t="s">
        <v>49</v>
      </c>
      <c r="C15" s="15" t="s">
        <v>15</v>
      </c>
      <c r="D15" s="45" t="s">
        <v>43</v>
      </c>
      <c r="E15" s="45">
        <v>4.1399999999999997</v>
      </c>
      <c r="F15" s="46">
        <v>600.17999999999995</v>
      </c>
      <c r="G15" s="45"/>
      <c r="H15" s="46"/>
      <c r="I15" s="45"/>
      <c r="J15" s="47"/>
    </row>
    <row r="16" spans="2:12" ht="19.5" thickBot="1">
      <c r="B16" s="542"/>
      <c r="C16" s="19" t="s">
        <v>16</v>
      </c>
      <c r="D16" s="22" t="s">
        <v>43</v>
      </c>
      <c r="E16" s="22">
        <v>-298.08</v>
      </c>
      <c r="F16" s="25">
        <v>-298.93</v>
      </c>
      <c r="G16" s="22"/>
      <c r="H16" s="25"/>
      <c r="I16" s="22"/>
      <c r="J16" s="48"/>
    </row>
    <row r="17" spans="2:10" ht="15" customHeight="1" thickBot="1">
      <c r="B17" s="543" t="s">
        <v>60</v>
      </c>
      <c r="C17" s="544"/>
      <c r="D17" s="49" t="s">
        <v>43</v>
      </c>
      <c r="E17" s="49">
        <v>50</v>
      </c>
      <c r="F17" s="50">
        <v>50</v>
      </c>
      <c r="G17" s="49"/>
      <c r="H17" s="50"/>
      <c r="I17" s="49"/>
      <c r="J17" s="51"/>
    </row>
    <row r="18" spans="2:10" ht="27" thickBot="1">
      <c r="B18" s="531" t="s">
        <v>13</v>
      </c>
      <c r="C18" s="532"/>
      <c r="D18" s="35">
        <f t="shared" ref="D18:J18" si="1">SUM(D15:D17)</f>
        <v>0</v>
      </c>
      <c r="E18" s="35">
        <f t="shared" si="1"/>
        <v>-243.94</v>
      </c>
      <c r="F18" s="35">
        <f t="shared" si="1"/>
        <v>351.24999999999994</v>
      </c>
      <c r="G18" s="35">
        <f t="shared" si="1"/>
        <v>0</v>
      </c>
      <c r="H18" s="35">
        <f t="shared" si="1"/>
        <v>0</v>
      </c>
      <c r="I18" s="35">
        <f t="shared" si="1"/>
        <v>0</v>
      </c>
      <c r="J18" s="36">
        <f t="shared" si="1"/>
        <v>0</v>
      </c>
    </row>
  </sheetData>
  <mergeCells count="10">
    <mergeCell ref="B18:C18"/>
    <mergeCell ref="B2:J2"/>
    <mergeCell ref="B13:J13"/>
    <mergeCell ref="B14:C14"/>
    <mergeCell ref="B15:B16"/>
    <mergeCell ref="B17:C17"/>
    <mergeCell ref="B4:B6"/>
    <mergeCell ref="B3:C3"/>
    <mergeCell ref="B11:C11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E367-B68D-453E-A0A2-4F3D7DBF247A}">
  <dimension ref="A1:O49"/>
  <sheetViews>
    <sheetView zoomScale="85" zoomScaleNormal="85" workbookViewId="0">
      <pane xSplit="9" ySplit="6" topLeftCell="J7" activePane="bottomRight" state="frozen"/>
      <selection pane="topRight" activeCell="I1" sqref="I1"/>
      <selection pane="bottomLeft" activeCell="A4" sqref="A4"/>
      <selection pane="bottomRight" activeCell="I7" sqref="I7"/>
    </sheetView>
  </sheetViews>
  <sheetFormatPr defaultRowHeight="15"/>
  <cols>
    <col min="1" max="1" width="13.5703125" style="95" customWidth="1"/>
    <col min="2" max="2" width="22.140625" bestFit="1" customWidth="1"/>
    <col min="3" max="3" width="23.28515625" bestFit="1" customWidth="1"/>
    <col min="4" max="5" width="17.28515625" customWidth="1"/>
    <col min="6" max="6" width="12.85546875" customWidth="1"/>
    <col min="7" max="7" width="23.7109375" customWidth="1"/>
    <col min="8" max="8" width="11.5703125" customWidth="1"/>
    <col min="9" max="9" width="40.5703125" customWidth="1"/>
    <col min="10" max="10" width="11.5703125" style="95" bestFit="1" customWidth="1"/>
    <col min="11" max="11" width="13.28515625" style="95" bestFit="1" customWidth="1"/>
    <col min="12" max="12" width="12.140625" style="95" bestFit="1" customWidth="1"/>
    <col min="13" max="13" width="10.5703125" style="95" bestFit="1" customWidth="1"/>
    <col min="14" max="15" width="9.140625" style="95"/>
  </cols>
  <sheetData>
    <row r="1" spans="2:11" ht="15.75" thickBot="1"/>
    <row r="2" spans="2:11">
      <c r="B2" s="379" t="s">
        <v>182</v>
      </c>
      <c r="C2" s="380"/>
      <c r="D2" s="380"/>
      <c r="E2" s="380"/>
      <c r="F2" s="380"/>
      <c r="G2" s="380"/>
      <c r="H2" s="380"/>
      <c r="I2" s="381"/>
    </row>
    <row r="3" spans="2:11" ht="15.75" thickBot="1">
      <c r="B3" s="382"/>
      <c r="C3" s="383"/>
      <c r="D3" s="383"/>
      <c r="E3" s="383"/>
      <c r="F3" s="383"/>
      <c r="G3" s="383"/>
      <c r="H3" s="383"/>
      <c r="I3" s="384"/>
    </row>
    <row r="4" spans="2:11" ht="15.75" thickBot="1">
      <c r="B4" s="385" t="s">
        <v>186</v>
      </c>
      <c r="C4" s="386"/>
      <c r="D4" s="386"/>
      <c r="E4" s="386"/>
      <c r="F4" s="386"/>
      <c r="G4" s="386"/>
      <c r="H4" s="386"/>
      <c r="I4" s="387"/>
    </row>
    <row r="5" spans="2:11" s="95" customFormat="1"/>
    <row r="6" spans="2:11" ht="15.75" thickBot="1">
      <c r="B6" s="7" t="s">
        <v>25</v>
      </c>
      <c r="C6" s="3" t="s">
        <v>27</v>
      </c>
      <c r="D6" s="7" t="s">
        <v>151</v>
      </c>
      <c r="E6" s="7" t="s">
        <v>152</v>
      </c>
      <c r="F6" s="8" t="s">
        <v>28</v>
      </c>
      <c r="G6" s="4" t="s">
        <v>29</v>
      </c>
      <c r="H6" s="4" t="s">
        <v>30</v>
      </c>
      <c r="I6" s="4" t="s">
        <v>31</v>
      </c>
      <c r="J6" s="173"/>
      <c r="K6" s="173"/>
    </row>
    <row r="7" spans="2:11">
      <c r="B7" s="5">
        <v>45309</v>
      </c>
      <c r="C7" s="10" t="s">
        <v>189</v>
      </c>
      <c r="D7" s="230" t="s">
        <v>192</v>
      </c>
      <c r="E7" s="232" t="s">
        <v>193</v>
      </c>
      <c r="F7" s="9">
        <v>19.989999999999998</v>
      </c>
      <c r="G7" s="10" t="s">
        <v>37</v>
      </c>
      <c r="H7" s="41" t="s">
        <v>194</v>
      </c>
      <c r="I7" s="10" t="s">
        <v>188</v>
      </c>
      <c r="J7" s="174"/>
    </row>
    <row r="8" spans="2:11">
      <c r="B8" s="5">
        <v>45309</v>
      </c>
      <c r="C8" s="12"/>
      <c r="D8" s="231" t="s">
        <v>137</v>
      </c>
      <c r="E8" s="12" t="s">
        <v>61</v>
      </c>
      <c r="F8" s="40"/>
      <c r="G8" s="12"/>
      <c r="H8" s="44"/>
      <c r="I8" s="12"/>
      <c r="J8" s="174"/>
    </row>
    <row r="9" spans="2:11">
      <c r="B9" s="5"/>
      <c r="C9" s="10" t="s">
        <v>190</v>
      </c>
      <c r="D9" s="231" t="s">
        <v>159</v>
      </c>
      <c r="E9" s="10" t="s">
        <v>158</v>
      </c>
      <c r="F9" s="9"/>
      <c r="G9" s="10"/>
      <c r="H9" s="41"/>
      <c r="I9" s="10"/>
      <c r="J9" s="174"/>
    </row>
    <row r="10" spans="2:11">
      <c r="B10" s="5"/>
      <c r="C10" s="10" t="s">
        <v>191</v>
      </c>
      <c r="D10" s="230" t="s">
        <v>159</v>
      </c>
      <c r="E10" s="10" t="s">
        <v>160</v>
      </c>
      <c r="F10" s="9">
        <v>20</v>
      </c>
      <c r="G10" s="43"/>
      <c r="H10" s="9"/>
      <c r="I10" s="10"/>
      <c r="J10" s="174"/>
    </row>
    <row r="11" spans="2:11">
      <c r="B11" s="5"/>
      <c r="C11" s="10" t="s">
        <v>191</v>
      </c>
      <c r="D11" s="230" t="s">
        <v>137</v>
      </c>
      <c r="E11" s="10" t="s">
        <v>195</v>
      </c>
      <c r="F11" s="9">
        <v>40</v>
      </c>
      <c r="G11" s="10"/>
      <c r="H11" s="9"/>
      <c r="I11" s="10"/>
      <c r="J11" s="174"/>
    </row>
    <row r="12" spans="2:11">
      <c r="B12" s="5"/>
      <c r="C12" s="10" t="s">
        <v>191</v>
      </c>
      <c r="D12" s="230" t="s">
        <v>196</v>
      </c>
      <c r="E12" s="43" t="s">
        <v>139</v>
      </c>
      <c r="F12" s="40">
        <v>15</v>
      </c>
      <c r="G12" s="10"/>
      <c r="H12" s="41"/>
      <c r="I12" s="43"/>
      <c r="J12" s="174"/>
    </row>
    <row r="13" spans="2:11">
      <c r="B13" s="5"/>
      <c r="C13" s="10"/>
      <c r="D13" s="230" t="s">
        <v>138</v>
      </c>
      <c r="E13" s="10" t="s">
        <v>140</v>
      </c>
      <c r="F13" s="9">
        <v>25</v>
      </c>
      <c r="G13" s="10"/>
      <c r="H13" s="9"/>
      <c r="I13" s="10"/>
      <c r="J13" s="174"/>
      <c r="K13" s="174"/>
    </row>
    <row r="14" spans="2:11">
      <c r="B14" s="5"/>
      <c r="C14" s="10"/>
      <c r="D14" s="230"/>
      <c r="E14" s="10"/>
      <c r="F14" s="9"/>
      <c r="G14" s="10"/>
      <c r="H14" s="9"/>
      <c r="I14" s="10"/>
      <c r="J14" s="174"/>
      <c r="K14" s="174"/>
    </row>
    <row r="15" spans="2:11">
      <c r="B15" s="5"/>
      <c r="C15" s="10"/>
      <c r="D15" s="231"/>
      <c r="E15" s="12"/>
      <c r="F15" s="40"/>
      <c r="G15" s="10"/>
      <c r="H15" s="41"/>
      <c r="I15" s="10"/>
      <c r="J15" s="174"/>
      <c r="K15" s="174"/>
    </row>
    <row r="16" spans="2:11">
      <c r="B16" s="5"/>
      <c r="C16" s="10"/>
      <c r="D16" s="231"/>
      <c r="E16" s="10"/>
      <c r="F16" s="9"/>
      <c r="G16" s="10"/>
      <c r="H16" s="9"/>
      <c r="I16" s="10"/>
      <c r="J16" s="174"/>
      <c r="K16" s="174"/>
    </row>
    <row r="17" spans="2:10">
      <c r="B17" s="5"/>
      <c r="C17" s="10"/>
      <c r="D17" s="230"/>
      <c r="E17" s="10"/>
      <c r="F17" s="9"/>
      <c r="G17" s="10"/>
      <c r="H17" s="9"/>
      <c r="I17" s="10"/>
    </row>
    <row r="18" spans="2:10">
      <c r="B18" s="5"/>
      <c r="C18" s="10"/>
      <c r="D18" s="231"/>
      <c r="E18" s="10"/>
      <c r="F18" s="9"/>
      <c r="G18" s="10"/>
      <c r="H18" s="9"/>
      <c r="I18" s="10"/>
      <c r="J18" s="174"/>
    </row>
    <row r="19" spans="2:10">
      <c r="B19" s="5"/>
      <c r="C19" s="10"/>
      <c r="D19" s="231"/>
      <c r="E19" s="10"/>
      <c r="F19" s="9"/>
      <c r="G19" s="10"/>
      <c r="H19" s="9"/>
      <c r="I19" s="10"/>
      <c r="J19" s="174"/>
    </row>
    <row r="20" spans="2:10" s="95" customFormat="1"/>
    <row r="21" spans="2:10" s="95" customFormat="1"/>
    <row r="22" spans="2:10" s="95" customFormat="1"/>
    <row r="23" spans="2:10" s="95" customFormat="1"/>
    <row r="24" spans="2:10" s="95" customFormat="1"/>
    <row r="25" spans="2:10" s="95" customFormat="1"/>
    <row r="26" spans="2:10" s="95" customFormat="1"/>
    <row r="27" spans="2:10" s="95" customFormat="1"/>
    <row r="28" spans="2:10" s="95" customFormat="1"/>
    <row r="29" spans="2:10" s="95" customFormat="1"/>
    <row r="30" spans="2:10" s="95" customFormat="1"/>
    <row r="31" spans="2:10" s="95" customFormat="1"/>
    <row r="32" spans="2:10" s="95" customFormat="1"/>
    <row r="33" s="95" customFormat="1"/>
    <row r="34" s="95" customFormat="1"/>
    <row r="35" s="95" customFormat="1"/>
    <row r="36" s="95" customFormat="1"/>
    <row r="37" s="95" customFormat="1"/>
    <row r="38" s="95" customFormat="1"/>
    <row r="39" s="95" customFormat="1"/>
    <row r="40" s="95" customFormat="1"/>
    <row r="41" s="95" customFormat="1"/>
    <row r="42" s="95" customFormat="1"/>
    <row r="43" s="95" customFormat="1"/>
    <row r="44" s="95" customFormat="1"/>
    <row r="45" s="95" customFormat="1"/>
    <row r="46" s="95" customFormat="1"/>
    <row r="47" s="95" customFormat="1"/>
    <row r="48" s="95" customFormat="1"/>
    <row r="49" s="95" customFormat="1"/>
  </sheetData>
  <mergeCells count="2">
    <mergeCell ref="B2:I3"/>
    <mergeCell ref="B4:I4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A636-71D6-4E36-AA4D-E1D99AFE1278}">
  <dimension ref="A1:K261"/>
  <sheetViews>
    <sheetView workbookViewId="0">
      <pane xSplit="9" ySplit="5" topLeftCell="J6" activePane="bottomRight" state="frozen"/>
      <selection pane="topRight" activeCell="I1" sqref="I1"/>
      <selection pane="bottomLeft" activeCell="A4" sqref="A4"/>
      <selection pane="bottomRight" activeCell="D10" sqref="D10"/>
    </sheetView>
  </sheetViews>
  <sheetFormatPr defaultRowHeight="15"/>
  <cols>
    <col min="1" max="1" width="13.5703125" style="95" customWidth="1"/>
    <col min="2" max="2" width="22.140625" bestFit="1" customWidth="1"/>
    <col min="3" max="3" width="23.28515625" bestFit="1" customWidth="1"/>
    <col min="4" max="5" width="17.28515625" customWidth="1"/>
    <col min="6" max="6" width="12.85546875" customWidth="1"/>
    <col min="7" max="7" width="23.7109375" customWidth="1"/>
    <col min="8" max="8" width="11.5703125" customWidth="1"/>
    <col min="9" max="9" width="40.5703125" customWidth="1"/>
    <col min="10" max="10" width="11.5703125" style="95" bestFit="1" customWidth="1"/>
    <col min="11" max="11" width="13.28515625" style="95" bestFit="1" customWidth="1"/>
    <col min="12" max="12" width="12.140625" bestFit="1" customWidth="1"/>
    <col min="13" max="13" width="10.5703125" bestFit="1" customWidth="1"/>
  </cols>
  <sheetData>
    <row r="1" spans="2:11" ht="15.75" thickBot="1"/>
    <row r="2" spans="2:11">
      <c r="B2" s="379" t="s">
        <v>182</v>
      </c>
      <c r="C2" s="380"/>
      <c r="D2" s="380"/>
      <c r="E2" s="380"/>
      <c r="F2" s="380"/>
      <c r="G2" s="380"/>
      <c r="H2" s="380"/>
      <c r="I2" s="381"/>
    </row>
    <row r="3" spans="2:11" ht="15.75" thickBot="1">
      <c r="B3" s="382"/>
      <c r="C3" s="383"/>
      <c r="D3" s="383"/>
      <c r="E3" s="383"/>
      <c r="F3" s="383"/>
      <c r="G3" s="383"/>
      <c r="H3" s="383"/>
      <c r="I3" s="384"/>
    </row>
    <row r="4" spans="2:11" ht="15.75" thickBot="1">
      <c r="B4" s="385" t="s">
        <v>186</v>
      </c>
      <c r="C4" s="386"/>
      <c r="D4" s="386"/>
      <c r="E4" s="386"/>
      <c r="F4" s="386"/>
      <c r="G4" s="386"/>
      <c r="H4" s="386"/>
      <c r="I4" s="387"/>
    </row>
    <row r="5" spans="2:11" ht="15.75" thickBot="1">
      <c r="B5" s="7" t="s">
        <v>25</v>
      </c>
      <c r="C5" s="3" t="s">
        <v>27</v>
      </c>
      <c r="D5" s="7" t="s">
        <v>151</v>
      </c>
      <c r="E5" s="7" t="s">
        <v>152</v>
      </c>
      <c r="F5" s="8" t="s">
        <v>28</v>
      </c>
      <c r="G5" s="4" t="s">
        <v>29</v>
      </c>
      <c r="H5" s="4" t="s">
        <v>30</v>
      </c>
      <c r="I5" s="4" t="s">
        <v>31</v>
      </c>
      <c r="J5" s="173"/>
      <c r="K5" s="173"/>
    </row>
    <row r="6" spans="2:11">
      <c r="B6" s="5">
        <v>45309</v>
      </c>
      <c r="C6" s="10" t="s">
        <v>23</v>
      </c>
      <c r="D6" s="230" t="s">
        <v>277</v>
      </c>
      <c r="E6" s="232" t="s">
        <v>22</v>
      </c>
      <c r="F6" s="9">
        <v>11.7</v>
      </c>
      <c r="G6" s="10" t="s">
        <v>316</v>
      </c>
      <c r="H6" s="41" t="s">
        <v>39</v>
      </c>
      <c r="I6" s="10" t="s">
        <v>24</v>
      </c>
      <c r="J6" s="174"/>
    </row>
    <row r="7" spans="2:11">
      <c r="B7" s="6"/>
      <c r="C7" s="12"/>
      <c r="D7" s="231" t="s">
        <v>277</v>
      </c>
      <c r="E7" s="12" t="s">
        <v>61</v>
      </c>
      <c r="F7" s="40"/>
      <c r="G7" s="12" t="s">
        <v>317</v>
      </c>
      <c r="H7" s="44"/>
      <c r="I7" s="12"/>
      <c r="J7" s="174"/>
    </row>
    <row r="8" spans="2:11">
      <c r="B8" s="6"/>
      <c r="C8" s="10"/>
      <c r="D8" s="231" t="s">
        <v>159</v>
      </c>
      <c r="E8" s="10" t="s">
        <v>158</v>
      </c>
      <c r="F8" s="9"/>
      <c r="G8" s="10" t="s">
        <v>38</v>
      </c>
      <c r="H8" s="41" t="s">
        <v>15</v>
      </c>
      <c r="I8" s="10"/>
      <c r="J8" s="174"/>
    </row>
    <row r="9" spans="2:11">
      <c r="B9" s="5"/>
      <c r="C9" s="10"/>
      <c r="D9" s="230" t="s">
        <v>159</v>
      </c>
      <c r="E9" s="10" t="s">
        <v>160</v>
      </c>
      <c r="F9" s="9">
        <v>20</v>
      </c>
      <c r="G9" s="43"/>
      <c r="H9" s="9"/>
      <c r="I9" s="10"/>
      <c r="J9" s="174"/>
    </row>
    <row r="10" spans="2:11">
      <c r="B10" s="5"/>
      <c r="C10" s="10"/>
      <c r="D10" s="230" t="s">
        <v>138</v>
      </c>
      <c r="E10" s="10" t="s">
        <v>137</v>
      </c>
      <c r="F10" s="9">
        <v>40</v>
      </c>
      <c r="G10" s="10"/>
      <c r="H10" s="9"/>
      <c r="I10" s="10"/>
      <c r="J10" s="174"/>
    </row>
    <row r="11" spans="2:11">
      <c r="B11" s="6"/>
      <c r="C11" s="10"/>
      <c r="D11" s="230" t="s">
        <v>138</v>
      </c>
      <c r="E11" s="43" t="s">
        <v>139</v>
      </c>
      <c r="F11" s="40">
        <v>15</v>
      </c>
      <c r="G11" s="10"/>
      <c r="H11" s="41"/>
      <c r="I11" s="43"/>
      <c r="J11" s="174"/>
    </row>
    <row r="12" spans="2:11">
      <c r="B12" s="6"/>
      <c r="C12" s="10"/>
      <c r="D12" s="230" t="s">
        <v>138</v>
      </c>
      <c r="E12" s="10" t="s">
        <v>140</v>
      </c>
      <c r="F12" s="9">
        <v>25</v>
      </c>
      <c r="G12" s="10"/>
      <c r="H12" s="9"/>
      <c r="I12" s="10"/>
      <c r="J12" s="174"/>
      <c r="K12" s="174"/>
    </row>
    <row r="13" spans="2:11">
      <c r="B13" s="5"/>
      <c r="C13" s="10"/>
      <c r="D13" s="230"/>
      <c r="E13" s="10"/>
      <c r="F13" s="9"/>
      <c r="G13" s="10"/>
      <c r="H13" s="9"/>
      <c r="I13" s="10"/>
      <c r="J13" s="174"/>
      <c r="K13" s="174"/>
    </row>
    <row r="14" spans="2:11">
      <c r="B14" s="6"/>
      <c r="C14" s="10"/>
      <c r="D14" s="231"/>
      <c r="E14" s="12"/>
      <c r="F14" s="40"/>
      <c r="G14" s="10"/>
      <c r="H14" s="41"/>
      <c r="I14" s="10"/>
      <c r="J14" s="174"/>
      <c r="K14" s="174"/>
    </row>
    <row r="15" spans="2:11">
      <c r="B15" s="6"/>
      <c r="C15" s="10"/>
      <c r="D15" s="231"/>
      <c r="E15" s="10"/>
      <c r="F15" s="9"/>
      <c r="G15" s="10"/>
      <c r="H15" s="9"/>
      <c r="I15" s="10"/>
      <c r="J15" s="174"/>
      <c r="K15" s="174"/>
    </row>
    <row r="16" spans="2:11">
      <c r="B16" s="5"/>
      <c r="C16" s="10"/>
      <c r="D16" s="230"/>
      <c r="E16" s="10"/>
      <c r="F16" s="9"/>
      <c r="G16" s="10"/>
      <c r="H16" s="9"/>
      <c r="I16" s="10"/>
    </row>
    <row r="17" spans="2:10">
      <c r="B17" s="6"/>
      <c r="C17" s="10"/>
      <c r="D17" s="231"/>
      <c r="E17" s="10"/>
      <c r="F17" s="9"/>
      <c r="G17" s="10"/>
      <c r="H17" s="9"/>
      <c r="I17" s="10"/>
      <c r="J17" s="174"/>
    </row>
    <row r="18" spans="2:10">
      <c r="B18" s="6"/>
      <c r="C18" s="10"/>
      <c r="D18" s="231"/>
      <c r="E18" s="10"/>
      <c r="F18" s="9"/>
      <c r="G18" s="10"/>
      <c r="H18" s="9"/>
      <c r="I18" s="10"/>
      <c r="J18" s="174"/>
    </row>
    <row r="19" spans="2:10">
      <c r="B19" s="6"/>
      <c r="C19" s="10"/>
      <c r="D19" s="231"/>
      <c r="E19" s="10"/>
      <c r="F19" s="40"/>
      <c r="G19" s="10"/>
      <c r="H19" s="41"/>
      <c r="I19" s="10"/>
    </row>
    <row r="20" spans="2:10">
      <c r="B20" s="6"/>
      <c r="C20" s="10"/>
      <c r="D20" s="231"/>
      <c r="E20" s="10"/>
      <c r="F20" s="9"/>
      <c r="G20" s="10"/>
      <c r="H20" s="41"/>
      <c r="I20" s="10"/>
    </row>
    <row r="21" spans="2:10">
      <c r="B21" s="6"/>
      <c r="C21" s="12"/>
      <c r="D21" s="231"/>
      <c r="E21" s="12"/>
      <c r="F21" s="9"/>
      <c r="G21" s="12"/>
      <c r="H21" s="11"/>
      <c r="I21" s="12"/>
    </row>
    <row r="22" spans="2:10">
      <c r="B22" s="5"/>
      <c r="C22" s="12"/>
      <c r="D22" s="230"/>
      <c r="E22" s="12"/>
      <c r="F22" s="9"/>
      <c r="G22" s="12"/>
      <c r="H22" s="11"/>
      <c r="I22" s="12"/>
    </row>
    <row r="23" spans="2:10">
      <c r="B23" s="5"/>
      <c r="C23" s="10"/>
      <c r="D23" s="230"/>
      <c r="E23" s="10"/>
      <c r="F23" s="9"/>
      <c r="G23" s="10"/>
      <c r="H23" s="9"/>
      <c r="I23" s="10"/>
    </row>
    <row r="24" spans="2:10">
      <c r="B24" s="5"/>
      <c r="C24" s="12"/>
      <c r="D24" s="230"/>
      <c r="E24" s="12"/>
      <c r="F24" s="9"/>
      <c r="G24" s="12"/>
      <c r="H24" s="11"/>
      <c r="I24" s="12"/>
    </row>
    <row r="25" spans="2:10">
      <c r="B25" s="5"/>
      <c r="C25" s="12"/>
      <c r="D25" s="230"/>
      <c r="E25" s="12"/>
      <c r="F25" s="9"/>
      <c r="G25" s="12"/>
      <c r="H25" s="11"/>
      <c r="I25" s="12"/>
    </row>
    <row r="26" spans="2:10">
      <c r="B26" s="5"/>
      <c r="C26" s="12"/>
      <c r="D26" s="230"/>
      <c r="E26" s="12"/>
      <c r="F26" s="9"/>
      <c r="G26" s="12"/>
      <c r="H26" s="11"/>
      <c r="I26" s="12"/>
    </row>
    <row r="27" spans="2:10">
      <c r="B27" s="5"/>
      <c r="C27" s="12"/>
      <c r="D27" s="230"/>
      <c r="E27" s="12"/>
      <c r="F27" s="9"/>
      <c r="G27" s="12"/>
      <c r="H27" s="11"/>
      <c r="I27" s="12"/>
    </row>
    <row r="28" spans="2:10">
      <c r="B28" s="5"/>
      <c r="C28" s="12"/>
      <c r="D28" s="230"/>
      <c r="E28" s="12"/>
      <c r="F28" s="9"/>
      <c r="G28" s="12"/>
      <c r="H28" s="11"/>
      <c r="I28" s="12"/>
    </row>
    <row r="29" spans="2:10">
      <c r="B29" s="5"/>
      <c r="C29" s="12"/>
      <c r="D29" s="230"/>
      <c r="E29" s="12"/>
      <c r="F29" s="9"/>
      <c r="G29" s="12"/>
      <c r="H29" s="11"/>
      <c r="I29" s="12"/>
    </row>
    <row r="30" spans="2:10">
      <c r="B30" s="5"/>
      <c r="C30" s="12"/>
      <c r="D30" s="230"/>
      <c r="E30" s="12"/>
      <c r="F30" s="9"/>
      <c r="G30" s="12"/>
      <c r="H30" s="11"/>
      <c r="I30" s="12"/>
    </row>
    <row r="31" spans="2:10">
      <c r="B31" s="5"/>
      <c r="C31" s="12"/>
      <c r="D31" s="230"/>
      <c r="E31" s="12"/>
      <c r="F31" s="9"/>
      <c r="G31" s="12"/>
      <c r="H31" s="11"/>
      <c r="I31" s="12"/>
    </row>
    <row r="32" spans="2:10">
      <c r="B32" s="5"/>
      <c r="C32" s="12"/>
      <c r="D32" s="230"/>
      <c r="E32" s="12"/>
      <c r="F32" s="9"/>
      <c r="G32" s="12"/>
      <c r="H32" s="44"/>
      <c r="I32" s="12"/>
    </row>
    <row r="33" spans="2:11">
      <c r="B33" s="5"/>
      <c r="C33" s="12"/>
      <c r="D33" s="230"/>
      <c r="E33" s="12"/>
      <c r="F33" s="9"/>
      <c r="G33" s="12"/>
      <c r="H33" s="44"/>
      <c r="I33" s="12"/>
    </row>
    <row r="34" spans="2:11">
      <c r="B34" s="6"/>
      <c r="C34" s="12"/>
      <c r="D34" s="231"/>
      <c r="E34" s="12"/>
      <c r="F34" s="40"/>
      <c r="G34" s="12"/>
      <c r="H34" s="44"/>
      <c r="I34" s="12"/>
    </row>
    <row r="35" spans="2:11">
      <c r="B35" s="5"/>
      <c r="C35" s="12"/>
      <c r="D35" s="230"/>
      <c r="E35" s="12"/>
      <c r="F35" s="9"/>
      <c r="G35" s="12"/>
      <c r="H35" s="44"/>
      <c r="I35" s="12"/>
    </row>
    <row r="36" spans="2:11">
      <c r="B36" s="5"/>
      <c r="C36" s="12"/>
      <c r="D36" s="230"/>
      <c r="E36" s="12"/>
      <c r="F36" s="9"/>
      <c r="G36" s="12"/>
      <c r="H36" s="44"/>
      <c r="I36" s="12"/>
    </row>
    <row r="37" spans="2:11">
      <c r="B37" s="5"/>
      <c r="C37" s="12"/>
      <c r="D37" s="230"/>
      <c r="E37" s="12"/>
      <c r="F37" s="9"/>
      <c r="G37" s="12"/>
      <c r="H37" s="11"/>
      <c r="I37" s="12"/>
      <c r="K37" s="135"/>
    </row>
    <row r="38" spans="2:11">
      <c r="B38" s="5"/>
      <c r="C38" s="12"/>
      <c r="D38" s="230"/>
      <c r="E38" s="12"/>
      <c r="F38" s="9"/>
      <c r="G38" s="12"/>
      <c r="H38" s="11"/>
      <c r="I38" s="12"/>
    </row>
    <row r="39" spans="2:11">
      <c r="B39" s="5"/>
      <c r="C39" s="12"/>
      <c r="D39" s="230"/>
      <c r="E39" s="12"/>
      <c r="F39" s="9"/>
      <c r="G39" s="12"/>
      <c r="H39" s="11"/>
      <c r="I39" s="12"/>
    </row>
    <row r="40" spans="2:11">
      <c r="B40" s="5"/>
      <c r="C40" s="12"/>
      <c r="D40" s="230"/>
      <c r="E40" s="12"/>
      <c r="F40" s="9"/>
      <c r="G40" s="12"/>
      <c r="H40" s="11"/>
      <c r="I40" s="12"/>
      <c r="K40" s="135"/>
    </row>
    <row r="41" spans="2:11">
      <c r="B41" s="5"/>
      <c r="C41" s="12"/>
      <c r="D41" s="230"/>
      <c r="E41" s="12"/>
      <c r="F41" s="9"/>
      <c r="G41" s="12"/>
      <c r="H41" s="11"/>
      <c r="I41" s="12"/>
    </row>
    <row r="42" spans="2:11">
      <c r="B42" s="5"/>
      <c r="C42" s="12"/>
      <c r="D42" s="230"/>
      <c r="E42" s="12"/>
      <c r="F42" s="9"/>
      <c r="G42" s="12"/>
      <c r="H42" s="11"/>
      <c r="I42" s="12"/>
    </row>
    <row r="43" spans="2:11">
      <c r="B43" s="5"/>
      <c r="C43" s="12"/>
      <c r="D43" s="230"/>
      <c r="E43" s="12"/>
      <c r="F43" s="9"/>
      <c r="G43" s="12"/>
      <c r="H43" s="11"/>
      <c r="I43" s="12"/>
    </row>
    <row r="44" spans="2:11">
      <c r="B44" s="5"/>
      <c r="C44" s="12"/>
      <c r="D44" s="230"/>
      <c r="E44" s="12"/>
      <c r="F44" s="9"/>
      <c r="G44" s="12"/>
      <c r="H44" s="11"/>
      <c r="I44" s="12"/>
    </row>
    <row r="45" spans="2:11">
      <c r="B45" s="5"/>
      <c r="C45" s="12"/>
      <c r="D45" s="230"/>
      <c r="E45" s="12"/>
      <c r="F45" s="9"/>
      <c r="G45" s="12"/>
      <c r="H45" s="11"/>
      <c r="I45" s="12"/>
    </row>
    <row r="46" spans="2:11">
      <c r="B46" s="5"/>
      <c r="C46" s="12"/>
      <c r="D46" s="230"/>
      <c r="E46" s="12"/>
      <c r="F46" s="9"/>
      <c r="G46" s="12"/>
      <c r="H46" s="11"/>
      <c r="I46" s="12"/>
    </row>
    <row r="47" spans="2:11">
      <c r="B47" s="5"/>
      <c r="C47" s="12"/>
      <c r="D47" s="230"/>
      <c r="E47" s="12"/>
      <c r="F47" s="9"/>
      <c r="G47" s="12"/>
      <c r="H47" s="11"/>
      <c r="I47" s="12"/>
    </row>
    <row r="48" spans="2:11">
      <c r="B48" s="5"/>
      <c r="C48" s="12"/>
      <c r="D48" s="230"/>
      <c r="E48" s="12"/>
      <c r="F48" s="9"/>
      <c r="G48" s="12"/>
      <c r="H48" s="11"/>
      <c r="I48" s="12"/>
    </row>
    <row r="49" spans="2:11">
      <c r="B49" s="5"/>
      <c r="C49" s="12"/>
      <c r="D49" s="230"/>
      <c r="E49" s="12"/>
      <c r="F49" s="9"/>
      <c r="G49" s="12"/>
      <c r="H49" s="11"/>
      <c r="I49" s="12"/>
    </row>
    <row r="50" spans="2:11">
      <c r="B50" s="5"/>
      <c r="C50" s="12"/>
      <c r="D50" s="230"/>
      <c r="E50" s="12"/>
      <c r="F50" s="9"/>
      <c r="G50" s="12"/>
      <c r="H50" s="11"/>
      <c r="I50" s="12"/>
    </row>
    <row r="51" spans="2:11">
      <c r="B51" s="5"/>
      <c r="C51" s="12"/>
      <c r="D51" s="230"/>
      <c r="E51" s="12"/>
      <c r="F51" s="9"/>
      <c r="G51" s="12"/>
      <c r="H51" s="11"/>
      <c r="I51" s="12"/>
    </row>
    <row r="52" spans="2:11">
      <c r="B52" s="5"/>
      <c r="C52" s="12"/>
      <c r="D52" s="230"/>
      <c r="E52" s="12"/>
      <c r="F52" s="9"/>
      <c r="G52" s="12"/>
      <c r="H52" s="11"/>
      <c r="I52" s="12"/>
    </row>
    <row r="53" spans="2:11">
      <c r="B53" s="5"/>
      <c r="C53" s="12"/>
      <c r="D53" s="230"/>
      <c r="E53" s="12"/>
      <c r="F53" s="9"/>
      <c r="G53" s="12"/>
      <c r="H53" s="11"/>
      <c r="I53" s="12"/>
    </row>
    <row r="54" spans="2:11">
      <c r="B54" s="5"/>
      <c r="C54" s="12"/>
      <c r="D54" s="230"/>
      <c r="E54" s="12"/>
      <c r="F54" s="9"/>
      <c r="G54" s="12"/>
      <c r="H54" s="11"/>
      <c r="I54" s="12"/>
      <c r="K54" s="135"/>
    </row>
    <row r="55" spans="2:11">
      <c r="B55" s="5"/>
      <c r="C55" s="12"/>
      <c r="D55" s="230"/>
      <c r="E55" s="12"/>
      <c r="F55" s="9"/>
      <c r="G55" s="12"/>
      <c r="H55" s="11"/>
      <c r="I55" s="12"/>
    </row>
    <row r="56" spans="2:11">
      <c r="B56" s="5"/>
      <c r="C56" s="12"/>
      <c r="D56" s="230"/>
      <c r="E56" s="12"/>
      <c r="F56" s="9"/>
      <c r="G56" s="12"/>
      <c r="H56" s="11"/>
      <c r="I56" s="12"/>
    </row>
    <row r="57" spans="2:11">
      <c r="B57" s="5"/>
      <c r="C57" s="12"/>
      <c r="D57" s="230"/>
      <c r="E57" s="12"/>
      <c r="F57" s="9"/>
      <c r="G57" s="12"/>
      <c r="H57" s="11"/>
      <c r="I57" s="12"/>
    </row>
    <row r="58" spans="2:11">
      <c r="B58" s="5"/>
      <c r="C58" s="12"/>
      <c r="D58" s="230"/>
      <c r="E58" s="12"/>
      <c r="F58" s="9"/>
      <c r="G58" s="12"/>
      <c r="H58" s="11"/>
      <c r="I58" s="12"/>
    </row>
    <row r="59" spans="2:11">
      <c r="B59" s="5"/>
      <c r="C59" s="12"/>
      <c r="D59" s="230"/>
      <c r="E59" s="12"/>
      <c r="F59" s="9"/>
      <c r="G59" s="12"/>
      <c r="H59" s="11"/>
      <c r="I59" s="12"/>
    </row>
    <row r="60" spans="2:11">
      <c r="B60" s="5"/>
      <c r="C60" s="12"/>
      <c r="D60" s="230"/>
      <c r="E60" s="12"/>
      <c r="F60" s="9"/>
      <c r="G60" s="12"/>
      <c r="H60" s="11"/>
      <c r="I60" s="12"/>
    </row>
    <row r="61" spans="2:11">
      <c r="B61" s="5"/>
      <c r="C61" s="12"/>
      <c r="D61" s="230"/>
      <c r="E61" s="12"/>
      <c r="F61" s="9"/>
      <c r="G61" s="12"/>
      <c r="H61" s="11"/>
      <c r="I61" s="12"/>
    </row>
    <row r="62" spans="2:11">
      <c r="B62" s="5"/>
      <c r="C62" s="12"/>
      <c r="D62" s="230"/>
      <c r="E62" s="12"/>
      <c r="F62" s="9"/>
      <c r="G62" s="12"/>
      <c r="H62" s="11"/>
      <c r="I62" s="12"/>
    </row>
    <row r="63" spans="2:11">
      <c r="B63" s="5"/>
      <c r="C63" s="12"/>
      <c r="D63" s="230"/>
      <c r="E63" s="12"/>
      <c r="F63" s="9"/>
      <c r="G63" s="12"/>
      <c r="H63" s="11"/>
      <c r="I63" s="12"/>
    </row>
    <row r="64" spans="2:11">
      <c r="B64" s="5"/>
      <c r="C64" s="12"/>
      <c r="D64" s="230"/>
      <c r="E64" s="12"/>
      <c r="F64" s="9"/>
      <c r="G64" s="12"/>
      <c r="H64" s="11"/>
      <c r="I64" s="12"/>
    </row>
    <row r="65" spans="2:9">
      <c r="B65" s="5"/>
      <c r="C65" s="12"/>
      <c r="D65" s="230"/>
      <c r="E65" s="12"/>
      <c r="F65" s="9"/>
      <c r="G65" s="12"/>
      <c r="H65" s="11"/>
      <c r="I65" s="12"/>
    </row>
    <row r="66" spans="2:9">
      <c r="B66" s="5"/>
      <c r="C66" s="12"/>
      <c r="D66" s="230"/>
      <c r="E66" s="12"/>
      <c r="F66" s="9"/>
      <c r="G66" s="12"/>
      <c r="H66" s="11"/>
      <c r="I66" s="12"/>
    </row>
    <row r="67" spans="2:9">
      <c r="B67" s="5"/>
      <c r="C67" s="12"/>
      <c r="D67" s="230"/>
      <c r="E67" s="12"/>
      <c r="F67" s="9"/>
      <c r="G67" s="12"/>
      <c r="H67" s="11"/>
      <c r="I67" s="12"/>
    </row>
    <row r="68" spans="2:9">
      <c r="B68" s="5"/>
      <c r="C68" s="12"/>
      <c r="D68" s="230"/>
      <c r="E68" s="12"/>
      <c r="F68" s="9"/>
      <c r="G68" s="12"/>
      <c r="H68" s="11"/>
      <c r="I68" s="12"/>
    </row>
    <row r="69" spans="2:9">
      <c r="B69" s="5"/>
      <c r="C69" s="12"/>
      <c r="D69" s="230"/>
      <c r="E69" s="12"/>
      <c r="F69" s="9"/>
      <c r="G69" s="12"/>
      <c r="H69" s="11"/>
      <c r="I69" s="12"/>
    </row>
    <row r="70" spans="2:9">
      <c r="B70" s="5"/>
      <c r="C70" s="12"/>
      <c r="D70" s="230"/>
      <c r="E70" s="12"/>
      <c r="F70" s="9"/>
      <c r="G70" s="12"/>
      <c r="H70" s="11"/>
      <c r="I70" s="12"/>
    </row>
    <row r="71" spans="2:9">
      <c r="B71" s="5"/>
      <c r="C71" s="12"/>
      <c r="D71" s="230"/>
      <c r="E71" s="12"/>
      <c r="F71" s="9"/>
      <c r="G71" s="12"/>
      <c r="H71" s="11"/>
      <c r="I71" s="12"/>
    </row>
    <row r="72" spans="2:9">
      <c r="B72" s="5"/>
      <c r="C72" s="12"/>
      <c r="D72" s="230"/>
      <c r="E72" s="12"/>
      <c r="F72" s="9"/>
      <c r="G72" s="12"/>
      <c r="H72" s="11"/>
      <c r="I72" s="12"/>
    </row>
    <row r="73" spans="2:9">
      <c r="B73" s="5"/>
      <c r="C73" s="12"/>
      <c r="D73" s="230"/>
      <c r="E73" s="12"/>
      <c r="F73" s="9"/>
      <c r="G73" s="12"/>
      <c r="H73" s="11"/>
      <c r="I73" s="12"/>
    </row>
    <row r="74" spans="2:9">
      <c r="B74" s="5"/>
      <c r="C74" s="12"/>
      <c r="D74" s="230"/>
      <c r="E74" s="12"/>
      <c r="F74" s="9"/>
      <c r="G74" s="12"/>
      <c r="H74" s="11"/>
      <c r="I74" s="12"/>
    </row>
    <row r="75" spans="2:9">
      <c r="B75" s="5"/>
      <c r="C75" s="12"/>
      <c r="D75" s="230"/>
      <c r="E75" s="12"/>
      <c r="F75" s="9"/>
      <c r="G75" s="12"/>
      <c r="H75" s="11"/>
      <c r="I75" s="12"/>
    </row>
    <row r="76" spans="2:9">
      <c r="B76" s="5"/>
      <c r="C76" s="12"/>
      <c r="D76" s="230"/>
      <c r="E76" s="12"/>
      <c r="F76" s="9"/>
      <c r="G76" s="12"/>
      <c r="H76" s="11"/>
      <c r="I76" s="12"/>
    </row>
    <row r="77" spans="2:9">
      <c r="B77" s="5"/>
      <c r="C77" s="12"/>
      <c r="D77" s="230"/>
      <c r="E77" s="12"/>
      <c r="F77" s="9"/>
      <c r="G77" s="12"/>
      <c r="H77" s="11"/>
      <c r="I77" s="12"/>
    </row>
    <row r="78" spans="2:9">
      <c r="B78" s="5"/>
      <c r="C78" s="12"/>
      <c r="D78" s="230"/>
      <c r="E78" s="12"/>
      <c r="F78" s="9"/>
      <c r="G78" s="12"/>
      <c r="H78" s="11"/>
      <c r="I78" s="12"/>
    </row>
    <row r="79" spans="2:9">
      <c r="B79" s="5"/>
      <c r="C79" s="12"/>
      <c r="D79" s="230"/>
      <c r="E79" s="12"/>
      <c r="F79" s="9"/>
      <c r="G79" s="12"/>
      <c r="H79" s="11"/>
      <c r="I79" s="12"/>
    </row>
    <row r="80" spans="2:9">
      <c r="B80" s="5"/>
      <c r="C80" s="12"/>
      <c r="D80" s="230"/>
      <c r="E80" s="12"/>
      <c r="F80" s="9"/>
      <c r="G80" s="12"/>
      <c r="H80" s="11"/>
      <c r="I80" s="12"/>
    </row>
    <row r="81" spans="2:9">
      <c r="B81" s="5"/>
      <c r="C81" s="12"/>
      <c r="D81" s="230"/>
      <c r="E81" s="12"/>
      <c r="F81" s="9"/>
      <c r="G81" s="12"/>
      <c r="H81" s="11"/>
      <c r="I81" s="12"/>
    </row>
    <row r="82" spans="2:9">
      <c r="B82" s="5"/>
      <c r="C82" s="12"/>
      <c r="D82" s="230"/>
      <c r="E82" s="12"/>
      <c r="F82" s="9"/>
      <c r="G82" s="12"/>
      <c r="H82" s="11"/>
      <c r="I82" s="12"/>
    </row>
    <row r="83" spans="2:9">
      <c r="B83" s="5"/>
      <c r="C83" s="12"/>
      <c r="D83" s="230"/>
      <c r="E83" s="12"/>
      <c r="F83" s="9"/>
      <c r="G83" s="12"/>
      <c r="H83" s="11"/>
      <c r="I83" s="12"/>
    </row>
    <row r="84" spans="2:9">
      <c r="B84" s="5"/>
      <c r="C84" s="12"/>
      <c r="D84" s="230"/>
      <c r="E84" s="12"/>
      <c r="F84" s="9"/>
      <c r="G84" s="12"/>
      <c r="H84" s="11"/>
      <c r="I84" s="12"/>
    </row>
    <row r="85" spans="2:9">
      <c r="B85" s="6"/>
      <c r="C85" s="12"/>
      <c r="D85" s="231"/>
      <c r="E85" s="12"/>
      <c r="F85" s="40"/>
      <c r="G85" s="12"/>
      <c r="H85" s="44"/>
      <c r="I85" s="12"/>
    </row>
    <row r="86" spans="2:9">
      <c r="B86" s="5"/>
      <c r="C86" s="12"/>
      <c r="D86" s="230"/>
      <c r="E86" s="12"/>
      <c r="F86" s="9"/>
      <c r="G86" s="12"/>
      <c r="H86" s="11"/>
      <c r="I86" s="12"/>
    </row>
    <row r="87" spans="2:9">
      <c r="B87" s="5"/>
      <c r="C87" s="12"/>
      <c r="D87" s="230"/>
      <c r="E87" s="12"/>
      <c r="F87" s="9"/>
      <c r="G87" s="12"/>
      <c r="H87" s="11"/>
      <c r="I87" s="12"/>
    </row>
    <row r="88" spans="2:9">
      <c r="B88" s="5"/>
      <c r="C88" s="12"/>
      <c r="D88" s="230"/>
      <c r="E88" s="12"/>
      <c r="F88" s="9"/>
      <c r="G88" s="12"/>
      <c r="H88" s="11"/>
      <c r="I88" s="12"/>
    </row>
    <row r="89" spans="2:9">
      <c r="B89" s="5"/>
      <c r="C89" s="12"/>
      <c r="D89" s="230"/>
      <c r="E89" s="12"/>
      <c r="F89" s="9"/>
      <c r="G89" s="12"/>
      <c r="H89" s="11"/>
      <c r="I89" s="12"/>
    </row>
    <row r="90" spans="2:9">
      <c r="B90" s="5"/>
      <c r="C90" s="12"/>
      <c r="D90" s="230"/>
      <c r="E90" s="12"/>
      <c r="F90" s="9"/>
      <c r="G90" s="12"/>
      <c r="H90" s="11"/>
      <c r="I90" s="12"/>
    </row>
    <row r="91" spans="2:9">
      <c r="B91" s="5"/>
      <c r="C91" s="12"/>
      <c r="D91" s="230"/>
      <c r="E91" s="12"/>
      <c r="F91" s="9"/>
      <c r="G91" s="12"/>
      <c r="H91" s="11"/>
      <c r="I91" s="12"/>
    </row>
    <row r="92" spans="2:9">
      <c r="B92" s="5"/>
      <c r="C92" s="12"/>
      <c r="D92" s="230"/>
      <c r="E92" s="12"/>
      <c r="F92" s="9"/>
      <c r="G92" s="12"/>
      <c r="H92" s="11"/>
      <c r="I92" s="12"/>
    </row>
    <row r="93" spans="2:9">
      <c r="B93" s="5"/>
      <c r="C93" s="12"/>
      <c r="D93" s="230"/>
      <c r="E93" s="12"/>
      <c r="F93" s="9"/>
      <c r="G93" s="12"/>
      <c r="H93" s="11"/>
      <c r="I93" s="12"/>
    </row>
    <row r="94" spans="2:9">
      <c r="B94" s="5"/>
      <c r="C94" s="12"/>
      <c r="D94" s="230"/>
      <c r="E94" s="12"/>
      <c r="F94" s="9"/>
      <c r="G94" s="12"/>
      <c r="H94" s="11"/>
      <c r="I94" s="12"/>
    </row>
    <row r="95" spans="2:9">
      <c r="B95" s="5"/>
      <c r="C95" s="12"/>
      <c r="D95" s="230"/>
      <c r="E95" s="12"/>
      <c r="F95" s="9"/>
      <c r="G95" s="12"/>
      <c r="H95" s="11"/>
      <c r="I95" s="12"/>
    </row>
    <row r="96" spans="2:9">
      <c r="B96" s="5"/>
      <c r="C96" s="12"/>
      <c r="D96" s="230"/>
      <c r="E96" s="12"/>
      <c r="F96" s="9"/>
      <c r="G96" s="12"/>
      <c r="H96" s="11"/>
      <c r="I96" s="12"/>
    </row>
    <row r="97" spans="2:9">
      <c r="B97" s="5"/>
      <c r="C97" s="12"/>
      <c r="D97" s="230"/>
      <c r="E97" s="12"/>
      <c r="F97" s="9"/>
      <c r="G97" s="12"/>
      <c r="H97" s="11"/>
      <c r="I97" s="12"/>
    </row>
    <row r="98" spans="2:9">
      <c r="B98" s="5"/>
      <c r="C98" s="12"/>
      <c r="D98" s="230"/>
      <c r="E98" s="12"/>
      <c r="F98" s="9"/>
      <c r="G98" s="12"/>
      <c r="H98" s="11"/>
      <c r="I98" s="12"/>
    </row>
    <row r="99" spans="2:9">
      <c r="B99" s="5"/>
      <c r="C99" s="12"/>
      <c r="D99" s="230"/>
      <c r="E99" s="12"/>
      <c r="F99" s="9"/>
      <c r="G99" s="12"/>
      <c r="H99" s="11"/>
      <c r="I99" s="12"/>
    </row>
    <row r="100" spans="2:9">
      <c r="B100" s="5"/>
      <c r="C100" s="12"/>
      <c r="D100" s="230"/>
      <c r="E100" s="12"/>
      <c r="F100" s="9"/>
      <c r="G100" s="12"/>
      <c r="H100" s="11"/>
      <c r="I100" s="12"/>
    </row>
    <row r="101" spans="2:9">
      <c r="B101" s="5"/>
      <c r="C101" s="12"/>
      <c r="D101" s="230"/>
      <c r="E101" s="12"/>
      <c r="F101" s="9"/>
      <c r="G101" s="12"/>
      <c r="H101" s="11"/>
      <c r="I101" s="12"/>
    </row>
    <row r="102" spans="2:9">
      <c r="B102" s="5"/>
      <c r="C102" s="12"/>
      <c r="D102" s="230"/>
      <c r="E102" s="12"/>
      <c r="F102" s="9"/>
      <c r="G102" s="12"/>
      <c r="H102" s="11"/>
      <c r="I102" s="12"/>
    </row>
    <row r="103" spans="2:9">
      <c r="B103" s="5"/>
      <c r="C103" s="12"/>
      <c r="D103" s="230"/>
      <c r="E103" s="12"/>
      <c r="F103" s="9"/>
      <c r="G103" s="12"/>
      <c r="H103" s="11"/>
      <c r="I103" s="12"/>
    </row>
    <row r="104" spans="2:9">
      <c r="B104" s="5"/>
      <c r="C104" s="12"/>
      <c r="D104" s="230"/>
      <c r="E104" s="12"/>
      <c r="F104" s="9"/>
      <c r="G104" s="12"/>
      <c r="H104" s="11"/>
      <c r="I104" s="12"/>
    </row>
    <row r="105" spans="2:9">
      <c r="B105" s="5"/>
      <c r="C105" s="12"/>
      <c r="D105" s="230"/>
      <c r="E105" s="12"/>
      <c r="F105" s="9"/>
      <c r="G105" s="12"/>
      <c r="H105" s="11"/>
      <c r="I105" s="12"/>
    </row>
    <row r="106" spans="2:9">
      <c r="B106" s="5"/>
      <c r="C106" s="12"/>
      <c r="D106" s="230"/>
      <c r="E106" s="12"/>
      <c r="F106" s="9"/>
      <c r="G106" s="12"/>
      <c r="H106" s="11"/>
      <c r="I106" s="12"/>
    </row>
    <row r="107" spans="2:9">
      <c r="B107" s="5"/>
      <c r="C107" s="12"/>
      <c r="D107" s="230"/>
      <c r="E107" s="12"/>
      <c r="F107" s="9"/>
      <c r="G107" s="12"/>
      <c r="H107" s="11"/>
      <c r="I107" s="12"/>
    </row>
    <row r="108" spans="2:9">
      <c r="B108" s="5"/>
      <c r="C108" s="12"/>
      <c r="D108" s="230"/>
      <c r="E108" s="12"/>
      <c r="F108" s="9"/>
      <c r="G108" s="12"/>
      <c r="H108" s="11"/>
      <c r="I108" s="12"/>
    </row>
    <row r="109" spans="2:9">
      <c r="B109" s="5"/>
      <c r="C109" s="12"/>
      <c r="D109" s="230"/>
      <c r="E109" s="12"/>
      <c r="F109" s="9"/>
      <c r="G109" s="12"/>
      <c r="H109" s="11"/>
      <c r="I109" s="12"/>
    </row>
    <row r="110" spans="2:9">
      <c r="B110" s="5"/>
      <c r="C110" s="12"/>
      <c r="D110" s="230"/>
      <c r="E110" s="12"/>
      <c r="F110" s="9"/>
      <c r="G110" s="12"/>
      <c r="H110" s="11"/>
      <c r="I110" s="12"/>
    </row>
    <row r="111" spans="2:9">
      <c r="B111" s="5"/>
      <c r="C111" s="12"/>
      <c r="D111" s="230"/>
      <c r="E111" s="12"/>
      <c r="F111" s="9"/>
      <c r="G111" s="12"/>
      <c r="H111" s="11"/>
      <c r="I111" s="12"/>
    </row>
    <row r="112" spans="2:9">
      <c r="B112" s="5"/>
      <c r="C112" s="12"/>
      <c r="D112" s="230"/>
      <c r="E112" s="12"/>
      <c r="F112" s="9"/>
      <c r="G112" s="12"/>
      <c r="H112" s="11"/>
      <c r="I112" s="12"/>
    </row>
    <row r="113" spans="2:9">
      <c r="B113" s="5"/>
      <c r="C113" s="12"/>
      <c r="D113" s="230"/>
      <c r="E113" s="12"/>
      <c r="F113" s="9"/>
      <c r="G113" s="12"/>
      <c r="H113" s="11"/>
      <c r="I113" s="12"/>
    </row>
    <row r="114" spans="2:9">
      <c r="B114" s="5"/>
      <c r="C114" s="12"/>
      <c r="D114" s="230"/>
      <c r="E114" s="12"/>
      <c r="F114" s="9"/>
      <c r="G114" s="12"/>
      <c r="H114" s="11"/>
      <c r="I114" s="12"/>
    </row>
    <row r="115" spans="2:9">
      <c r="B115" s="5"/>
      <c r="C115" s="11"/>
      <c r="D115" s="230"/>
      <c r="E115" s="12"/>
      <c r="F115" s="9"/>
      <c r="G115" s="12"/>
      <c r="H115" s="11"/>
      <c r="I115" s="12"/>
    </row>
    <row r="116" spans="2:9">
      <c r="B116" s="5"/>
      <c r="C116" s="12"/>
      <c r="D116" s="230"/>
      <c r="E116" s="12"/>
      <c r="F116" s="9"/>
      <c r="G116" s="12"/>
      <c r="H116" s="11"/>
      <c r="I116" s="12"/>
    </row>
    <row r="117" spans="2:9">
      <c r="B117" s="5"/>
      <c r="C117" s="12"/>
      <c r="D117" s="230"/>
      <c r="E117" s="12"/>
      <c r="F117" s="9"/>
      <c r="G117" s="12"/>
      <c r="H117" s="11"/>
      <c r="I117" s="12"/>
    </row>
    <row r="118" spans="2:9">
      <c r="B118" s="5"/>
      <c r="C118" s="12"/>
      <c r="D118" s="230"/>
      <c r="E118" s="12"/>
      <c r="F118" s="9"/>
      <c r="G118" s="12"/>
      <c r="H118" s="11"/>
      <c r="I118" s="12"/>
    </row>
    <row r="119" spans="2:9">
      <c r="B119" s="5"/>
      <c r="C119" s="12"/>
      <c r="D119" s="230"/>
      <c r="E119" s="12"/>
      <c r="F119" s="9"/>
      <c r="G119" s="12"/>
      <c r="H119" s="11"/>
      <c r="I119" s="12"/>
    </row>
    <row r="120" spans="2:9">
      <c r="B120" s="5"/>
      <c r="C120" s="12"/>
      <c r="D120" s="230"/>
      <c r="E120" s="12"/>
      <c r="F120" s="9"/>
      <c r="G120" s="12"/>
      <c r="H120" s="11"/>
      <c r="I120" s="12"/>
    </row>
    <row r="121" spans="2:9">
      <c r="B121" s="5"/>
      <c r="C121" s="12"/>
      <c r="D121" s="230"/>
      <c r="E121" s="12"/>
      <c r="F121" s="9"/>
      <c r="G121" s="12"/>
      <c r="H121" s="11"/>
      <c r="I121" s="12"/>
    </row>
    <row r="122" spans="2:9">
      <c r="B122" s="5"/>
      <c r="C122" s="12"/>
      <c r="D122" s="230"/>
      <c r="E122" s="12"/>
      <c r="F122" s="9"/>
      <c r="G122" s="12"/>
      <c r="H122" s="11"/>
      <c r="I122" s="12"/>
    </row>
    <row r="123" spans="2:9">
      <c r="B123" s="5"/>
      <c r="C123" s="12"/>
      <c r="D123" s="230"/>
      <c r="E123" s="12"/>
      <c r="F123" s="9"/>
      <c r="G123" s="12"/>
      <c r="H123" s="11"/>
      <c r="I123" s="12"/>
    </row>
    <row r="124" spans="2:9">
      <c r="B124" s="5"/>
      <c r="C124" s="12"/>
      <c r="D124" s="230"/>
      <c r="E124" s="12"/>
      <c r="F124" s="9"/>
      <c r="G124" s="12"/>
      <c r="H124" s="11"/>
      <c r="I124" s="12"/>
    </row>
    <row r="125" spans="2:9">
      <c r="B125" s="5"/>
      <c r="C125" s="12"/>
      <c r="D125" s="230"/>
      <c r="E125" s="12"/>
      <c r="F125" s="9"/>
      <c r="G125" s="12"/>
      <c r="H125" s="11"/>
      <c r="I125" s="12"/>
    </row>
    <row r="126" spans="2:9">
      <c r="B126" s="5"/>
      <c r="C126" s="12"/>
      <c r="D126" s="230"/>
      <c r="E126" s="12"/>
      <c r="F126" s="9"/>
      <c r="G126" s="12"/>
      <c r="H126" s="11"/>
      <c r="I126" s="12"/>
    </row>
    <row r="127" spans="2:9">
      <c r="B127" s="5"/>
      <c r="C127" s="12"/>
      <c r="D127" s="230"/>
      <c r="E127" s="12"/>
      <c r="F127" s="9"/>
      <c r="G127" s="12"/>
      <c r="H127" s="11"/>
      <c r="I127" s="12"/>
    </row>
    <row r="128" spans="2:9">
      <c r="B128" s="5"/>
      <c r="C128" s="12"/>
      <c r="D128" s="230"/>
      <c r="E128" s="12"/>
      <c r="F128" s="9"/>
      <c r="G128" s="12"/>
      <c r="H128" s="11"/>
      <c r="I128" s="12"/>
    </row>
    <row r="129" spans="2:9">
      <c r="B129" s="5"/>
      <c r="C129" s="12"/>
      <c r="D129" s="230"/>
      <c r="E129" s="12"/>
      <c r="F129" s="9"/>
      <c r="G129" s="12"/>
      <c r="H129" s="11"/>
      <c r="I129" s="12"/>
    </row>
    <row r="130" spans="2:9">
      <c r="B130" s="5"/>
      <c r="C130" s="12"/>
      <c r="D130" s="230"/>
      <c r="E130" s="12"/>
      <c r="F130" s="9"/>
      <c r="G130" s="12"/>
      <c r="H130" s="11"/>
      <c r="I130" s="12"/>
    </row>
    <row r="131" spans="2:9">
      <c r="B131" s="5"/>
      <c r="C131" s="12"/>
      <c r="D131" s="230"/>
      <c r="E131" s="12"/>
      <c r="F131" s="9"/>
      <c r="G131" s="12"/>
      <c r="H131" s="11"/>
      <c r="I131" s="12"/>
    </row>
    <row r="132" spans="2:9">
      <c r="B132" s="5"/>
      <c r="C132" s="12"/>
      <c r="D132" s="230"/>
      <c r="E132" s="12"/>
      <c r="F132" s="9"/>
      <c r="G132" s="12"/>
      <c r="H132" s="11"/>
      <c r="I132" s="12"/>
    </row>
    <row r="133" spans="2:9">
      <c r="B133" s="5"/>
      <c r="C133" s="12"/>
      <c r="D133" s="230"/>
      <c r="E133" s="12"/>
      <c r="F133" s="9"/>
      <c r="G133" s="12"/>
      <c r="H133" s="11"/>
      <c r="I133" s="12"/>
    </row>
    <row r="134" spans="2:9">
      <c r="B134" s="5"/>
      <c r="C134" s="12"/>
      <c r="D134" s="230"/>
      <c r="E134" s="12"/>
      <c r="F134" s="9"/>
      <c r="G134" s="12"/>
      <c r="H134" s="11"/>
      <c r="I134" s="12"/>
    </row>
    <row r="135" spans="2:9">
      <c r="B135" s="5"/>
      <c r="C135" s="12"/>
      <c r="D135" s="230"/>
      <c r="E135" s="12"/>
      <c r="F135" s="9"/>
      <c r="G135" s="12"/>
      <c r="H135" s="11"/>
      <c r="I135" s="12"/>
    </row>
    <row r="136" spans="2:9">
      <c r="B136" s="5"/>
      <c r="C136" s="12"/>
      <c r="D136" s="230"/>
      <c r="E136" s="12"/>
      <c r="F136" s="9"/>
      <c r="G136" s="12"/>
      <c r="H136" s="11"/>
      <c r="I136" s="12"/>
    </row>
    <row r="137" spans="2:9">
      <c r="B137" s="5"/>
      <c r="C137" s="12"/>
      <c r="D137" s="230"/>
      <c r="E137" s="12"/>
      <c r="F137" s="9"/>
      <c r="G137" s="12"/>
      <c r="H137" s="11"/>
      <c r="I137" s="12"/>
    </row>
    <row r="138" spans="2:9">
      <c r="B138" s="5"/>
      <c r="C138" s="12"/>
      <c r="D138" s="230"/>
      <c r="E138" s="12"/>
      <c r="F138" s="9"/>
      <c r="G138" s="12"/>
      <c r="H138" s="11"/>
      <c r="I138" s="12"/>
    </row>
    <row r="139" spans="2:9">
      <c r="B139" s="5"/>
      <c r="C139" s="12"/>
      <c r="D139" s="230"/>
      <c r="E139" s="12"/>
      <c r="F139" s="9"/>
      <c r="G139" s="12"/>
      <c r="H139" s="11"/>
      <c r="I139" s="12"/>
    </row>
    <row r="140" spans="2:9">
      <c r="B140" s="5"/>
      <c r="C140" s="12"/>
      <c r="D140" s="230"/>
      <c r="E140" s="12"/>
      <c r="F140" s="9"/>
      <c r="G140" s="12"/>
      <c r="H140" s="11"/>
      <c r="I140" s="12"/>
    </row>
    <row r="141" spans="2:9">
      <c r="B141" s="5"/>
      <c r="C141" s="12"/>
      <c r="D141" s="230"/>
      <c r="E141" s="12"/>
      <c r="F141" s="9"/>
      <c r="G141" s="12"/>
      <c r="H141" s="11"/>
      <c r="I141" s="12"/>
    </row>
    <row r="142" spans="2:9">
      <c r="B142" s="5"/>
      <c r="C142" s="12"/>
      <c r="D142" s="230"/>
      <c r="E142" s="12"/>
      <c r="F142" s="9"/>
      <c r="G142" s="12"/>
      <c r="H142" s="11"/>
      <c r="I142" s="12"/>
    </row>
    <row r="143" spans="2:9">
      <c r="B143" s="5"/>
      <c r="C143" s="12"/>
      <c r="D143" s="230"/>
      <c r="E143" s="12"/>
      <c r="F143" s="9"/>
      <c r="G143" s="12"/>
      <c r="H143" s="11"/>
      <c r="I143" s="12"/>
    </row>
    <row r="144" spans="2:9">
      <c r="B144" s="5"/>
      <c r="C144" s="12"/>
      <c r="D144" s="230"/>
      <c r="E144" s="12"/>
      <c r="F144" s="9"/>
      <c r="G144" s="12"/>
      <c r="H144" s="11"/>
      <c r="I144" s="12"/>
    </row>
    <row r="145" spans="2:9">
      <c r="B145" s="5"/>
      <c r="C145" s="12"/>
      <c r="D145" s="230"/>
      <c r="E145" s="12"/>
      <c r="F145" s="9"/>
      <c r="G145" s="12"/>
      <c r="H145" s="11"/>
      <c r="I145" s="12"/>
    </row>
    <row r="146" spans="2:9">
      <c r="B146" s="5"/>
      <c r="C146" s="12"/>
      <c r="D146" s="230"/>
      <c r="E146" s="12"/>
      <c r="F146" s="9"/>
      <c r="G146" s="12"/>
      <c r="H146" s="11"/>
      <c r="I146" s="12"/>
    </row>
    <row r="147" spans="2:9">
      <c r="B147" s="5"/>
      <c r="C147" s="12"/>
      <c r="D147" s="230"/>
      <c r="E147" s="12"/>
      <c r="F147" s="9"/>
      <c r="G147" s="12"/>
      <c r="H147" s="11"/>
      <c r="I147" s="12"/>
    </row>
    <row r="148" spans="2:9">
      <c r="B148" s="5"/>
      <c r="C148" s="12"/>
      <c r="D148" s="230"/>
      <c r="E148" s="12"/>
      <c r="F148" s="9"/>
      <c r="G148" s="12"/>
      <c r="H148" s="11"/>
      <c r="I148" s="12"/>
    </row>
    <row r="149" spans="2:9">
      <c r="B149" s="5"/>
      <c r="C149" s="12"/>
      <c r="D149" s="230"/>
      <c r="E149" s="12"/>
      <c r="F149" s="9"/>
      <c r="G149" s="12"/>
      <c r="H149" s="11"/>
      <c r="I149" s="12"/>
    </row>
    <row r="150" spans="2:9">
      <c r="B150" s="5"/>
      <c r="C150" s="12"/>
      <c r="D150" s="230"/>
      <c r="E150" s="12"/>
      <c r="F150" s="9"/>
      <c r="G150" s="12"/>
      <c r="H150" s="11"/>
      <c r="I150" s="12"/>
    </row>
    <row r="151" spans="2:9">
      <c r="B151" s="5"/>
      <c r="C151" s="12"/>
      <c r="D151" s="230"/>
      <c r="E151" s="12"/>
      <c r="F151" s="9"/>
      <c r="G151" s="12"/>
      <c r="H151" s="11"/>
      <c r="I151" s="12"/>
    </row>
    <row r="152" spans="2:9">
      <c r="B152" s="5"/>
      <c r="C152" s="12"/>
      <c r="D152" s="230"/>
      <c r="E152" s="12"/>
      <c r="F152" s="9"/>
      <c r="G152" s="12"/>
      <c r="H152" s="11"/>
      <c r="I152" s="12"/>
    </row>
    <row r="153" spans="2:9">
      <c r="B153" s="5"/>
      <c r="C153" s="12"/>
      <c r="D153" s="230"/>
      <c r="E153" s="12"/>
      <c r="F153" s="9"/>
      <c r="G153" s="12"/>
      <c r="H153" s="11"/>
      <c r="I153" s="12"/>
    </row>
    <row r="154" spans="2:9">
      <c r="B154" s="5"/>
      <c r="C154" s="12"/>
      <c r="D154" s="230"/>
      <c r="E154" s="12"/>
      <c r="F154" s="9"/>
      <c r="G154" s="12"/>
      <c r="H154" s="11"/>
      <c r="I154" s="12"/>
    </row>
    <row r="155" spans="2:9">
      <c r="B155" s="5"/>
      <c r="C155" s="12"/>
      <c r="D155" s="230"/>
      <c r="E155" s="12"/>
      <c r="F155" s="9"/>
      <c r="G155" s="12"/>
      <c r="H155" s="11"/>
      <c r="I155" s="12"/>
    </row>
    <row r="156" spans="2:9">
      <c r="B156" s="5"/>
      <c r="C156" s="12"/>
      <c r="D156" s="230"/>
      <c r="E156" s="12"/>
      <c r="F156" s="9"/>
      <c r="G156" s="12"/>
      <c r="H156" s="11"/>
      <c r="I156" s="12"/>
    </row>
    <row r="157" spans="2:9">
      <c r="B157" s="5"/>
      <c r="C157" s="12"/>
      <c r="D157" s="230"/>
      <c r="E157" s="12"/>
      <c r="F157" s="9"/>
      <c r="G157" s="12"/>
      <c r="H157" s="11"/>
      <c r="I157" s="12"/>
    </row>
    <row r="158" spans="2:9">
      <c r="B158" s="5"/>
      <c r="C158" s="12"/>
      <c r="D158" s="230"/>
      <c r="E158" s="12"/>
      <c r="F158" s="9"/>
      <c r="G158" s="12"/>
      <c r="H158" s="11"/>
      <c r="I158" s="12"/>
    </row>
    <row r="159" spans="2:9">
      <c r="B159" s="5"/>
      <c r="C159" s="12"/>
      <c r="D159" s="230"/>
      <c r="E159" s="12"/>
      <c r="F159" s="9"/>
      <c r="G159" s="12"/>
      <c r="H159" s="11"/>
      <c r="I159" s="12"/>
    </row>
    <row r="160" spans="2:9">
      <c r="B160" s="5"/>
      <c r="C160" s="12"/>
      <c r="D160" s="230"/>
      <c r="E160" s="12"/>
      <c r="F160" s="9"/>
      <c r="G160" s="12"/>
      <c r="H160" s="11"/>
      <c r="I160" s="12"/>
    </row>
    <row r="161" spans="2:9">
      <c r="B161" s="5"/>
      <c r="C161" s="12"/>
      <c r="D161" s="230"/>
      <c r="E161" s="12"/>
      <c r="F161" s="9"/>
      <c r="G161" s="12"/>
      <c r="H161" s="11"/>
      <c r="I161" s="12"/>
    </row>
    <row r="162" spans="2:9">
      <c r="B162" s="5"/>
      <c r="C162" s="12"/>
      <c r="D162" s="230"/>
      <c r="E162" s="12"/>
      <c r="F162" s="9"/>
      <c r="G162" s="12"/>
      <c r="H162" s="11"/>
      <c r="I162" s="12"/>
    </row>
    <row r="163" spans="2:9">
      <c r="B163" s="5"/>
      <c r="C163" s="12"/>
      <c r="D163" s="230"/>
      <c r="E163" s="12"/>
      <c r="F163" s="9"/>
      <c r="G163" s="12"/>
      <c r="H163" s="11"/>
      <c r="I163" s="12"/>
    </row>
    <row r="164" spans="2:9">
      <c r="B164" s="5"/>
      <c r="C164" s="12"/>
      <c r="D164" s="230"/>
      <c r="E164" s="12"/>
      <c r="F164" s="9"/>
      <c r="G164" s="12"/>
      <c r="H164" s="11"/>
      <c r="I164" s="12"/>
    </row>
    <row r="165" spans="2:9">
      <c r="B165" s="5"/>
      <c r="C165" s="12"/>
      <c r="D165" s="230"/>
      <c r="E165" s="12"/>
      <c r="F165" s="9"/>
      <c r="G165" s="12"/>
      <c r="H165" s="11"/>
      <c r="I165" s="12"/>
    </row>
    <row r="166" spans="2:9">
      <c r="B166" s="5"/>
      <c r="C166" s="12"/>
      <c r="D166" s="230"/>
      <c r="E166" s="12"/>
      <c r="F166" s="9"/>
      <c r="G166" s="12"/>
      <c r="H166" s="11"/>
      <c r="I166" s="12"/>
    </row>
    <row r="167" spans="2:9">
      <c r="B167" s="5"/>
      <c r="C167" s="12"/>
      <c r="D167" s="230"/>
      <c r="E167" s="12"/>
      <c r="F167" s="9"/>
      <c r="G167" s="12"/>
      <c r="H167" s="11"/>
      <c r="I167" s="12"/>
    </row>
    <row r="168" spans="2:9">
      <c r="B168" s="5"/>
      <c r="C168" s="12"/>
      <c r="D168" s="230"/>
      <c r="E168" s="12"/>
      <c r="F168" s="9"/>
      <c r="G168" s="12"/>
      <c r="H168" s="11"/>
      <c r="I168" s="12"/>
    </row>
    <row r="169" spans="2:9">
      <c r="B169" s="5"/>
      <c r="C169" s="12"/>
      <c r="D169" s="230"/>
      <c r="E169" s="12"/>
      <c r="F169" s="9"/>
      <c r="G169" s="12"/>
      <c r="H169" s="11"/>
      <c r="I169" s="12"/>
    </row>
    <row r="170" spans="2:9">
      <c r="B170" s="5"/>
      <c r="C170" s="12"/>
      <c r="D170" s="230"/>
      <c r="E170" s="12"/>
      <c r="F170" s="9"/>
      <c r="G170" s="12"/>
      <c r="H170" s="11"/>
      <c r="I170" s="12"/>
    </row>
    <row r="171" spans="2:9">
      <c r="B171" s="5"/>
      <c r="C171" s="12"/>
      <c r="D171" s="230"/>
      <c r="E171" s="12"/>
      <c r="F171" s="9"/>
      <c r="G171" s="12"/>
      <c r="H171" s="11"/>
      <c r="I171" s="12"/>
    </row>
    <row r="172" spans="2:9">
      <c r="B172" s="5"/>
      <c r="C172" s="12"/>
      <c r="D172" s="230"/>
      <c r="E172" s="12"/>
      <c r="F172" s="9"/>
      <c r="G172" s="12"/>
      <c r="H172" s="11"/>
      <c r="I172" s="12"/>
    </row>
    <row r="173" spans="2:9">
      <c r="B173" s="5"/>
      <c r="C173" s="12"/>
      <c r="D173" s="230"/>
      <c r="E173" s="12"/>
      <c r="F173" s="9"/>
      <c r="G173" s="12"/>
      <c r="H173" s="11"/>
      <c r="I173" s="12"/>
    </row>
    <row r="174" spans="2:9">
      <c r="B174" s="5"/>
      <c r="C174" s="12"/>
      <c r="D174" s="230"/>
      <c r="E174" s="12"/>
      <c r="F174" s="9"/>
      <c r="G174" s="12"/>
      <c r="H174" s="11"/>
      <c r="I174" s="12"/>
    </row>
    <row r="175" spans="2:9">
      <c r="B175" s="5"/>
      <c r="C175" s="12"/>
      <c r="D175" s="230"/>
      <c r="E175" s="12"/>
      <c r="F175" s="9"/>
      <c r="G175" s="12"/>
      <c r="H175" s="11"/>
      <c r="I175" s="12"/>
    </row>
    <row r="176" spans="2:9">
      <c r="B176" s="5"/>
      <c r="C176" s="12"/>
      <c r="D176" s="230"/>
      <c r="E176" s="12"/>
      <c r="F176" s="9"/>
      <c r="G176" s="12"/>
      <c r="H176" s="11"/>
      <c r="I176" s="12"/>
    </row>
    <row r="177" spans="2:9">
      <c r="B177" s="5"/>
      <c r="C177" s="12"/>
      <c r="D177" s="230"/>
      <c r="E177" s="12"/>
      <c r="F177" s="9"/>
      <c r="G177" s="12"/>
      <c r="H177" s="11"/>
      <c r="I177" s="12"/>
    </row>
    <row r="178" spans="2:9">
      <c r="B178" s="5"/>
      <c r="C178" s="12"/>
      <c r="D178" s="230"/>
      <c r="E178" s="12"/>
      <c r="F178" s="9"/>
      <c r="G178" s="12"/>
      <c r="H178" s="11"/>
      <c r="I178" s="12"/>
    </row>
    <row r="179" spans="2:9">
      <c r="B179" s="5"/>
      <c r="C179" s="12"/>
      <c r="D179" s="230"/>
      <c r="E179" s="12"/>
      <c r="F179" s="9"/>
      <c r="G179" s="12"/>
      <c r="H179" s="11"/>
      <c r="I179" s="12"/>
    </row>
    <row r="180" spans="2:9">
      <c r="B180" s="5"/>
      <c r="C180" s="12"/>
      <c r="D180" s="230"/>
      <c r="E180" s="12"/>
      <c r="F180" s="9"/>
      <c r="G180" s="12"/>
      <c r="H180" s="11"/>
      <c r="I180" s="12"/>
    </row>
    <row r="181" spans="2:9">
      <c r="B181" s="5"/>
      <c r="C181" s="12"/>
      <c r="D181" s="230"/>
      <c r="E181" s="12"/>
      <c r="F181" s="9"/>
      <c r="G181" s="12"/>
      <c r="H181" s="11"/>
      <c r="I181" s="12"/>
    </row>
    <row r="182" spans="2:9">
      <c r="B182" s="5"/>
      <c r="C182" s="12"/>
      <c r="D182" s="230"/>
      <c r="E182" s="12"/>
      <c r="F182" s="9"/>
      <c r="G182" s="12"/>
      <c r="H182" s="11"/>
      <c r="I182" s="12"/>
    </row>
    <row r="183" spans="2:9">
      <c r="B183" s="5"/>
      <c r="C183" s="12"/>
      <c r="D183" s="230"/>
      <c r="E183" s="12"/>
      <c r="F183" s="9"/>
      <c r="G183" s="12"/>
      <c r="H183" s="11"/>
      <c r="I183" s="12"/>
    </row>
    <row r="184" spans="2:9">
      <c r="B184" s="5"/>
      <c r="C184" s="12"/>
      <c r="D184" s="230"/>
      <c r="E184" s="12"/>
      <c r="F184" s="9"/>
      <c r="G184" s="12"/>
      <c r="H184" s="11"/>
      <c r="I184" s="12"/>
    </row>
    <row r="185" spans="2:9">
      <c r="B185" s="5"/>
      <c r="C185" s="12"/>
      <c r="D185" s="230"/>
      <c r="E185" s="12"/>
      <c r="F185" s="9"/>
      <c r="G185" s="12"/>
      <c r="H185" s="11"/>
      <c r="I185" s="12"/>
    </row>
    <row r="186" spans="2:9">
      <c r="B186" s="5"/>
      <c r="C186" s="12"/>
      <c r="D186" s="230"/>
      <c r="E186" s="12"/>
      <c r="F186" s="9"/>
      <c r="G186" s="12"/>
      <c r="H186" s="11"/>
      <c r="I186" s="12"/>
    </row>
    <row r="187" spans="2:9">
      <c r="B187" s="5"/>
      <c r="C187" s="12"/>
      <c r="D187" s="230"/>
      <c r="E187" s="12"/>
      <c r="F187" s="9"/>
      <c r="G187" s="12"/>
      <c r="H187" s="11"/>
      <c r="I187" s="12"/>
    </row>
    <row r="188" spans="2:9">
      <c r="B188" s="5"/>
      <c r="C188" s="12"/>
      <c r="D188" s="230"/>
      <c r="E188" s="12"/>
      <c r="F188" s="9"/>
      <c r="G188" s="12"/>
      <c r="H188" s="11"/>
      <c r="I188" s="12"/>
    </row>
    <row r="189" spans="2:9">
      <c r="B189" s="5"/>
      <c r="C189" s="12"/>
      <c r="D189" s="230"/>
      <c r="E189" s="12"/>
      <c r="F189" s="9"/>
      <c r="G189" s="12"/>
      <c r="H189" s="11"/>
      <c r="I189" s="12"/>
    </row>
    <row r="190" spans="2:9">
      <c r="B190" s="5"/>
      <c r="C190" s="12"/>
      <c r="D190" s="230"/>
      <c r="E190" s="12"/>
      <c r="F190" s="9"/>
      <c r="G190" s="12"/>
      <c r="H190" s="11"/>
      <c r="I190" s="12"/>
    </row>
    <row r="191" spans="2:9">
      <c r="B191" s="5"/>
      <c r="C191" s="12"/>
      <c r="D191" s="230"/>
      <c r="E191" s="12"/>
      <c r="F191" s="9"/>
      <c r="G191" s="12"/>
      <c r="H191" s="11"/>
      <c r="I191" s="12"/>
    </row>
    <row r="192" spans="2:9">
      <c r="B192" s="5"/>
      <c r="C192" s="12"/>
      <c r="D192" s="230"/>
      <c r="E192" s="12"/>
      <c r="F192" s="9"/>
      <c r="G192" s="12"/>
      <c r="H192" s="11"/>
      <c r="I192" s="12"/>
    </row>
    <row r="193" spans="2:9">
      <c r="B193" s="5"/>
      <c r="C193" s="12"/>
      <c r="D193" s="230"/>
      <c r="E193" s="12"/>
      <c r="F193" s="9"/>
      <c r="G193" s="12"/>
      <c r="H193" s="11"/>
      <c r="I193" s="12"/>
    </row>
    <row r="194" spans="2:9">
      <c r="B194" s="5"/>
      <c r="C194" s="12"/>
      <c r="D194" s="230"/>
      <c r="E194" s="12"/>
      <c r="F194" s="9"/>
      <c r="G194" s="12"/>
      <c r="H194" s="11"/>
      <c r="I194" s="12"/>
    </row>
    <row r="195" spans="2:9">
      <c r="B195" s="5"/>
      <c r="C195" s="12"/>
      <c r="D195" s="230"/>
      <c r="E195" s="12"/>
      <c r="F195" s="9"/>
      <c r="G195" s="12"/>
      <c r="H195" s="11"/>
      <c r="I195" s="12"/>
    </row>
    <row r="196" spans="2:9">
      <c r="B196" s="5"/>
      <c r="C196" s="12"/>
      <c r="D196" s="230"/>
      <c r="E196" s="12"/>
      <c r="F196" s="9"/>
      <c r="G196" s="12"/>
      <c r="H196" s="11"/>
      <c r="I196" s="12"/>
    </row>
    <row r="197" spans="2:9">
      <c r="B197" s="5"/>
      <c r="C197" s="12"/>
      <c r="D197" s="230"/>
      <c r="E197" s="12"/>
      <c r="F197" s="9"/>
      <c r="G197" s="12"/>
      <c r="H197" s="11"/>
      <c r="I197" s="12"/>
    </row>
    <row r="198" spans="2:9">
      <c r="B198" s="5"/>
      <c r="C198" s="12"/>
      <c r="D198" s="230"/>
      <c r="E198" s="12"/>
      <c r="F198" s="9"/>
      <c r="G198" s="12"/>
      <c r="H198" s="11"/>
      <c r="I198" s="12"/>
    </row>
    <row r="199" spans="2:9">
      <c r="B199" s="5"/>
      <c r="C199" s="12"/>
      <c r="D199" s="230"/>
      <c r="E199" s="12"/>
      <c r="F199" s="9"/>
      <c r="G199" s="12"/>
      <c r="H199" s="11"/>
      <c r="I199" s="12"/>
    </row>
    <row r="200" spans="2:9">
      <c r="B200" s="5"/>
      <c r="C200" s="12"/>
      <c r="D200" s="230"/>
      <c r="E200" s="12"/>
      <c r="F200" s="9"/>
      <c r="G200" s="12"/>
      <c r="H200" s="11"/>
      <c r="I200" s="12"/>
    </row>
    <row r="201" spans="2:9">
      <c r="B201" s="5"/>
      <c r="C201" s="12"/>
      <c r="D201" s="230"/>
      <c r="E201" s="12"/>
      <c r="F201" s="9"/>
      <c r="G201" s="12"/>
      <c r="H201" s="11"/>
      <c r="I201" s="12"/>
    </row>
    <row r="202" spans="2:9">
      <c r="B202" s="5"/>
      <c r="C202" s="12"/>
      <c r="D202" s="230"/>
      <c r="E202" s="12"/>
      <c r="F202" s="9"/>
      <c r="G202" s="12"/>
      <c r="H202" s="11"/>
      <c r="I202" s="12"/>
    </row>
    <row r="203" spans="2:9">
      <c r="B203" s="5"/>
      <c r="C203" s="12"/>
      <c r="D203" s="230"/>
      <c r="E203" s="12"/>
      <c r="F203" s="9"/>
      <c r="G203" s="12"/>
      <c r="H203" s="11"/>
      <c r="I203" s="12"/>
    </row>
    <row r="204" spans="2:9">
      <c r="B204" s="5"/>
      <c r="C204" s="12"/>
      <c r="D204" s="230"/>
      <c r="E204" s="12"/>
      <c r="F204" s="9"/>
      <c r="G204" s="12"/>
      <c r="H204" s="11"/>
      <c r="I204" s="12"/>
    </row>
    <row r="205" spans="2:9">
      <c r="B205" s="5"/>
      <c r="C205" s="12"/>
      <c r="D205" s="230"/>
      <c r="E205" s="12"/>
      <c r="F205" s="9"/>
      <c r="G205" s="12"/>
      <c r="H205" s="11"/>
      <c r="I205" s="12"/>
    </row>
    <row r="206" spans="2:9">
      <c r="B206" s="5"/>
      <c r="C206" s="12"/>
      <c r="D206" s="230"/>
      <c r="E206" s="12"/>
      <c r="F206" s="9"/>
      <c r="G206" s="12"/>
      <c r="H206" s="11"/>
      <c r="I206" s="12"/>
    </row>
    <row r="207" spans="2:9">
      <c r="B207" s="5"/>
      <c r="C207" s="12"/>
      <c r="D207" s="230"/>
      <c r="E207" s="12"/>
      <c r="F207" s="9"/>
      <c r="G207" s="12"/>
      <c r="H207" s="11"/>
      <c r="I207" s="12"/>
    </row>
    <row r="208" spans="2:9">
      <c r="B208" s="5"/>
      <c r="C208" s="12"/>
      <c r="D208" s="230"/>
      <c r="E208" s="12"/>
      <c r="F208" s="9"/>
      <c r="G208" s="12"/>
      <c r="H208" s="11"/>
      <c r="I208" s="12"/>
    </row>
    <row r="209" spans="2:9">
      <c r="B209" s="5"/>
      <c r="C209" s="12"/>
      <c r="D209" s="230"/>
      <c r="E209" s="12"/>
      <c r="F209" s="9"/>
      <c r="G209" s="12"/>
      <c r="H209" s="11"/>
      <c r="I209" s="12"/>
    </row>
    <row r="210" spans="2:9">
      <c r="B210" s="5"/>
      <c r="C210" s="12"/>
      <c r="D210" s="230"/>
      <c r="E210" s="12"/>
      <c r="F210" s="9"/>
      <c r="G210" s="12"/>
      <c r="H210" s="11"/>
      <c r="I210" s="12"/>
    </row>
    <row r="211" spans="2:9">
      <c r="B211" s="5"/>
      <c r="C211" s="12"/>
      <c r="D211" s="230"/>
      <c r="E211" s="12"/>
      <c r="F211" s="9"/>
      <c r="G211" s="12"/>
      <c r="H211" s="11"/>
      <c r="I211" s="12"/>
    </row>
    <row r="212" spans="2:9">
      <c r="B212" s="5"/>
      <c r="C212" s="12"/>
      <c r="D212" s="230"/>
      <c r="E212" s="12"/>
      <c r="F212" s="9"/>
      <c r="G212" s="12"/>
      <c r="H212" s="11"/>
      <c r="I212" s="12"/>
    </row>
    <row r="213" spans="2:9">
      <c r="B213" s="5"/>
      <c r="C213" s="12"/>
      <c r="D213" s="230"/>
      <c r="E213" s="12"/>
      <c r="F213" s="9"/>
      <c r="G213" s="12"/>
      <c r="H213" s="11"/>
      <c r="I213" s="12"/>
    </row>
    <row r="214" spans="2:9">
      <c r="B214" s="5"/>
      <c r="C214" s="12"/>
      <c r="D214" s="230"/>
      <c r="E214" s="12"/>
      <c r="F214" s="9"/>
      <c r="G214" s="12"/>
      <c r="H214" s="11"/>
      <c r="I214" s="12"/>
    </row>
    <row r="215" spans="2:9">
      <c r="B215" s="5"/>
      <c r="C215" s="12"/>
      <c r="D215" s="230"/>
      <c r="E215" s="12"/>
      <c r="F215" s="9"/>
      <c r="G215" s="12"/>
      <c r="H215" s="11"/>
      <c r="I215" s="12"/>
    </row>
    <row r="216" spans="2:9">
      <c r="B216" s="5"/>
      <c r="C216" s="12"/>
      <c r="D216" s="230"/>
      <c r="E216" s="12"/>
      <c r="F216" s="9"/>
      <c r="G216" s="12"/>
      <c r="H216" s="11"/>
      <c r="I216" s="12"/>
    </row>
    <row r="217" spans="2:9">
      <c r="B217" s="5"/>
      <c r="C217" s="12"/>
      <c r="D217" s="230"/>
      <c r="E217" s="12"/>
      <c r="F217" s="9"/>
      <c r="G217" s="12"/>
      <c r="H217" s="11"/>
      <c r="I217" s="12"/>
    </row>
    <row r="218" spans="2:9">
      <c r="B218" s="5"/>
      <c r="C218" s="12"/>
      <c r="D218" s="230"/>
      <c r="E218" s="12"/>
      <c r="F218" s="9"/>
      <c r="G218" s="12"/>
      <c r="H218" s="11"/>
      <c r="I218" s="12"/>
    </row>
    <row r="219" spans="2:9">
      <c r="B219" s="5"/>
      <c r="C219" s="12"/>
      <c r="D219" s="230"/>
      <c r="E219" s="12"/>
      <c r="F219" s="9"/>
      <c r="G219" s="12"/>
      <c r="H219" s="11"/>
      <c r="I219" s="12"/>
    </row>
    <row r="220" spans="2:9">
      <c r="B220" s="5"/>
      <c r="C220" s="12"/>
      <c r="D220" s="230"/>
      <c r="E220" s="12"/>
      <c r="F220" s="9"/>
      <c r="G220" s="12"/>
      <c r="H220" s="11"/>
      <c r="I220" s="12"/>
    </row>
    <row r="221" spans="2:9">
      <c r="B221" s="5"/>
      <c r="C221" s="12"/>
      <c r="D221" s="230"/>
      <c r="E221" s="12"/>
      <c r="F221" s="9"/>
      <c r="G221" s="12"/>
      <c r="H221" s="11"/>
      <c r="I221" s="12"/>
    </row>
    <row r="222" spans="2:9">
      <c r="B222" s="5"/>
      <c r="C222" s="12"/>
      <c r="D222" s="230"/>
      <c r="E222" s="12"/>
      <c r="F222" s="9"/>
      <c r="G222" s="12"/>
      <c r="H222" s="11"/>
      <c r="I222" s="12"/>
    </row>
    <row r="223" spans="2:9">
      <c r="B223" s="5"/>
      <c r="C223" s="12"/>
      <c r="D223" s="230"/>
      <c r="E223" s="12"/>
      <c r="F223" s="9"/>
      <c r="G223" s="12"/>
      <c r="H223" s="11"/>
      <c r="I223" s="12"/>
    </row>
    <row r="224" spans="2:9">
      <c r="B224" s="5"/>
      <c r="C224" s="12"/>
      <c r="D224" s="230"/>
      <c r="E224" s="12"/>
      <c r="F224" s="9"/>
      <c r="G224" s="12"/>
      <c r="H224" s="11"/>
      <c r="I224" s="12"/>
    </row>
    <row r="225" spans="2:9">
      <c r="B225" s="5"/>
      <c r="C225" s="12"/>
      <c r="D225" s="230"/>
      <c r="E225" s="12"/>
      <c r="F225" s="9"/>
      <c r="G225" s="12"/>
      <c r="H225" s="11"/>
      <c r="I225" s="12"/>
    </row>
    <row r="226" spans="2:9">
      <c r="B226" s="5"/>
      <c r="C226" s="12"/>
      <c r="D226" s="230"/>
      <c r="E226" s="12"/>
      <c r="F226" s="9"/>
      <c r="G226" s="12"/>
      <c r="H226" s="11"/>
      <c r="I226" s="12"/>
    </row>
    <row r="227" spans="2:9">
      <c r="B227" s="5"/>
      <c r="C227" s="12"/>
      <c r="D227" s="230"/>
      <c r="E227" s="12"/>
      <c r="F227" s="9"/>
      <c r="G227" s="12"/>
      <c r="H227" s="11"/>
      <c r="I227" s="12"/>
    </row>
    <row r="228" spans="2:9">
      <c r="B228" s="5"/>
      <c r="C228" s="12"/>
      <c r="D228" s="230"/>
      <c r="E228" s="12"/>
      <c r="F228" s="9"/>
      <c r="G228" s="12"/>
      <c r="H228" s="11"/>
      <c r="I228" s="12"/>
    </row>
    <row r="229" spans="2:9">
      <c r="B229" s="5"/>
      <c r="C229" s="12"/>
      <c r="D229" s="230"/>
      <c r="E229" s="12"/>
      <c r="F229" s="9"/>
      <c r="G229" s="12"/>
      <c r="H229" s="11"/>
      <c r="I229" s="12"/>
    </row>
    <row r="230" spans="2:9">
      <c r="B230" s="5"/>
      <c r="C230" s="12"/>
      <c r="D230" s="230"/>
      <c r="E230" s="12"/>
      <c r="F230" s="9"/>
      <c r="G230" s="12"/>
      <c r="H230" s="11"/>
      <c r="I230" s="12"/>
    </row>
    <row r="231" spans="2:9">
      <c r="B231" s="5"/>
      <c r="C231" s="12"/>
      <c r="D231" s="230"/>
      <c r="E231" s="12"/>
      <c r="F231" s="9"/>
      <c r="G231" s="12"/>
      <c r="H231" s="11"/>
      <c r="I231" s="12"/>
    </row>
    <row r="232" spans="2:9">
      <c r="B232" s="5"/>
      <c r="C232" s="12"/>
      <c r="D232" s="230"/>
      <c r="E232" s="12"/>
      <c r="F232" s="9"/>
      <c r="G232" s="12"/>
      <c r="H232" s="11"/>
      <c r="I232" s="12"/>
    </row>
    <row r="233" spans="2:9">
      <c r="B233" s="5"/>
      <c r="C233" s="12"/>
      <c r="D233" s="230"/>
      <c r="E233" s="12"/>
      <c r="F233" s="9"/>
      <c r="G233" s="12"/>
      <c r="H233" s="11"/>
      <c r="I233" s="12"/>
    </row>
    <row r="234" spans="2:9">
      <c r="B234" s="5"/>
      <c r="C234" s="12"/>
      <c r="D234" s="230"/>
      <c r="E234" s="12"/>
      <c r="F234" s="9"/>
      <c r="G234" s="12"/>
      <c r="H234" s="11"/>
      <c r="I234" s="12"/>
    </row>
    <row r="235" spans="2:9">
      <c r="B235" s="5"/>
      <c r="C235" s="12"/>
      <c r="D235" s="230"/>
      <c r="E235" s="12"/>
      <c r="F235" s="9"/>
      <c r="G235" s="12"/>
      <c r="H235" s="11"/>
      <c r="I235" s="12"/>
    </row>
    <row r="236" spans="2:9">
      <c r="B236" s="5"/>
      <c r="C236" s="12"/>
      <c r="D236" s="230"/>
      <c r="E236" s="12"/>
      <c r="F236" s="9"/>
      <c r="G236" s="12"/>
      <c r="H236" s="11"/>
      <c r="I236" s="12"/>
    </row>
    <row r="237" spans="2:9">
      <c r="B237" s="5"/>
      <c r="C237" s="12"/>
      <c r="D237" s="230"/>
      <c r="E237" s="12"/>
      <c r="F237" s="9"/>
      <c r="G237" s="12"/>
      <c r="H237" s="11"/>
      <c r="I237" s="12"/>
    </row>
    <row r="238" spans="2:9">
      <c r="B238" s="5"/>
      <c r="C238" s="12"/>
      <c r="D238" s="230"/>
      <c r="E238" s="12"/>
      <c r="F238" s="9"/>
      <c r="G238" s="12"/>
      <c r="H238" s="11"/>
      <c r="I238" s="12"/>
    </row>
    <row r="239" spans="2:9">
      <c r="B239" s="5"/>
      <c r="C239" s="12"/>
      <c r="D239" s="230"/>
      <c r="E239" s="12"/>
      <c r="F239" s="9"/>
      <c r="G239" s="12"/>
      <c r="H239" s="11"/>
      <c r="I239" s="12"/>
    </row>
    <row r="240" spans="2:9">
      <c r="B240" s="5"/>
      <c r="C240" s="12"/>
      <c r="D240" s="230"/>
      <c r="E240" s="12"/>
      <c r="F240" s="9"/>
      <c r="G240" s="12"/>
      <c r="H240" s="11"/>
      <c r="I240" s="12"/>
    </row>
    <row r="241" spans="2:9">
      <c r="B241" s="5"/>
      <c r="C241" s="12"/>
      <c r="D241" s="230"/>
      <c r="E241" s="12"/>
      <c r="F241" s="9"/>
      <c r="G241" s="12"/>
      <c r="H241" s="11"/>
      <c r="I241" s="12"/>
    </row>
    <row r="242" spans="2:9">
      <c r="B242" s="5"/>
      <c r="C242" s="12"/>
      <c r="D242" s="230"/>
      <c r="E242" s="12"/>
      <c r="F242" s="9"/>
      <c r="G242" s="12"/>
      <c r="H242" s="11"/>
      <c r="I242" s="12"/>
    </row>
    <row r="243" spans="2:9">
      <c r="B243" s="5"/>
      <c r="C243" s="12"/>
      <c r="D243" s="230"/>
      <c r="E243" s="12"/>
      <c r="F243" s="9"/>
      <c r="G243" s="12"/>
      <c r="H243" s="11"/>
      <c r="I243" s="12"/>
    </row>
    <row r="244" spans="2:9">
      <c r="B244" s="5"/>
      <c r="C244" s="12"/>
      <c r="D244" s="230"/>
      <c r="E244" s="12"/>
      <c r="F244" s="9"/>
      <c r="G244" s="12"/>
      <c r="H244" s="11"/>
      <c r="I244" s="12"/>
    </row>
    <row r="245" spans="2:9">
      <c r="B245" s="5"/>
      <c r="C245" s="12"/>
      <c r="D245" s="230"/>
      <c r="E245" s="12"/>
      <c r="F245" s="9"/>
      <c r="G245" s="12"/>
      <c r="H245" s="11"/>
      <c r="I245" s="12"/>
    </row>
    <row r="246" spans="2:9">
      <c r="B246" s="5"/>
      <c r="C246" s="12"/>
      <c r="D246" s="230"/>
      <c r="E246" s="12"/>
      <c r="F246" s="9"/>
      <c r="G246" s="12"/>
      <c r="H246" s="11"/>
      <c r="I246" s="12"/>
    </row>
    <row r="247" spans="2:9">
      <c r="B247" s="5"/>
      <c r="C247" s="12"/>
      <c r="D247" s="230"/>
      <c r="E247" s="12"/>
      <c r="F247" s="9"/>
      <c r="G247" s="12"/>
      <c r="H247" s="11"/>
      <c r="I247" s="12"/>
    </row>
    <row r="248" spans="2:9">
      <c r="B248" s="5"/>
      <c r="C248" s="12"/>
      <c r="D248" s="230"/>
      <c r="E248" s="12"/>
      <c r="F248" s="9"/>
      <c r="G248" s="12"/>
      <c r="H248" s="11"/>
      <c r="I248" s="12"/>
    </row>
    <row r="249" spans="2:9">
      <c r="B249" s="5"/>
      <c r="C249" s="12"/>
      <c r="D249" s="230"/>
      <c r="E249" s="12"/>
      <c r="F249" s="9"/>
      <c r="G249" s="12"/>
      <c r="H249" s="11"/>
      <c r="I249" s="12"/>
    </row>
    <row r="250" spans="2:9">
      <c r="B250" s="5"/>
      <c r="C250" s="12"/>
      <c r="D250" s="230"/>
      <c r="E250" s="12"/>
      <c r="F250" s="9"/>
      <c r="G250" s="12"/>
      <c r="H250" s="11"/>
      <c r="I250" s="12"/>
    </row>
    <row r="251" spans="2:9">
      <c r="B251" s="5"/>
      <c r="C251" s="12"/>
      <c r="D251" s="230"/>
      <c r="E251" s="12"/>
      <c r="F251" s="9"/>
      <c r="G251" s="12"/>
      <c r="H251" s="11"/>
      <c r="I251" s="12"/>
    </row>
    <row r="252" spans="2:9">
      <c r="B252" s="5"/>
      <c r="C252" s="12"/>
      <c r="D252" s="230"/>
      <c r="E252" s="12"/>
      <c r="F252" s="9"/>
      <c r="G252" s="12"/>
      <c r="H252" s="11"/>
      <c r="I252" s="12"/>
    </row>
    <row r="253" spans="2:9">
      <c r="B253" s="5"/>
      <c r="C253" s="12"/>
      <c r="D253" s="230"/>
      <c r="E253" s="12"/>
      <c r="F253" s="9"/>
      <c r="G253" s="12"/>
      <c r="H253" s="11"/>
      <c r="I253" s="12"/>
    </row>
    <row r="254" spans="2:9">
      <c r="B254" s="5"/>
      <c r="C254" s="12"/>
      <c r="D254" s="230"/>
      <c r="E254" s="12"/>
      <c r="F254" s="9"/>
      <c r="G254" s="12"/>
      <c r="H254" s="11"/>
      <c r="I254" s="12"/>
    </row>
    <row r="255" spans="2:9">
      <c r="B255" s="5"/>
      <c r="C255" s="12"/>
      <c r="D255" s="230"/>
      <c r="E255" s="12"/>
      <c r="F255" s="9"/>
      <c r="G255" s="12"/>
      <c r="H255" s="11"/>
      <c r="I255" s="12"/>
    </row>
    <row r="256" spans="2:9">
      <c r="B256" s="5"/>
      <c r="C256" s="12"/>
      <c r="D256" s="230"/>
      <c r="E256" s="12"/>
      <c r="F256" s="9"/>
      <c r="G256" s="12"/>
      <c r="H256" s="11"/>
      <c r="I256" s="12"/>
    </row>
    <row r="257" spans="2:9">
      <c r="B257" s="5"/>
      <c r="C257" s="12"/>
      <c r="D257" s="230"/>
      <c r="E257" s="12"/>
      <c r="F257" s="9"/>
      <c r="G257" s="12"/>
      <c r="H257" s="11"/>
      <c r="I257" s="12"/>
    </row>
    <row r="258" spans="2:9">
      <c r="B258" s="5"/>
      <c r="C258" s="12"/>
      <c r="D258" s="230"/>
      <c r="E258" s="12"/>
      <c r="F258" s="9"/>
      <c r="G258" s="12"/>
      <c r="H258" s="11"/>
      <c r="I258" s="12"/>
    </row>
    <row r="259" spans="2:9">
      <c r="B259" s="5"/>
      <c r="C259" s="12"/>
      <c r="D259" s="230"/>
      <c r="E259" s="12"/>
      <c r="F259" s="9"/>
      <c r="G259" s="12"/>
      <c r="H259" s="11"/>
      <c r="I259" s="12"/>
    </row>
    <row r="260" spans="2:9">
      <c r="B260" s="5"/>
      <c r="C260" s="12"/>
      <c r="D260" s="230"/>
      <c r="E260" s="12"/>
      <c r="F260" s="9"/>
      <c r="G260" s="12"/>
      <c r="H260" s="11"/>
      <c r="I260" s="12"/>
    </row>
    <row r="261" spans="2:9" ht="15.75" thickBot="1">
      <c r="B261" s="5"/>
      <c r="C261" s="12"/>
      <c r="D261" s="230"/>
      <c r="E261" s="233"/>
      <c r="F261" s="9"/>
      <c r="G261" s="12"/>
      <c r="H261" s="11"/>
      <c r="I261" s="12"/>
    </row>
  </sheetData>
  <mergeCells count="2">
    <mergeCell ref="B2:I3"/>
    <mergeCell ref="B4:I4"/>
  </mergeCells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F74D-D89D-4750-8A6B-C0CBA1E73A9F}">
  <dimension ref="B2:AJ22"/>
  <sheetViews>
    <sheetView zoomScale="70" zoomScaleNormal="70" workbookViewId="0">
      <selection activeCell="H7" sqref="H7"/>
    </sheetView>
  </sheetViews>
  <sheetFormatPr defaultRowHeight="15"/>
  <cols>
    <col min="1" max="1" width="2.42578125" customWidth="1"/>
    <col min="2" max="2" width="16.28515625" customWidth="1"/>
    <col min="3" max="3" width="34.42578125" bestFit="1" customWidth="1"/>
    <col min="4" max="4" width="10.85546875" style="1" customWidth="1"/>
    <col min="5" max="6" width="11.5703125" bestFit="1" customWidth="1"/>
    <col min="8" max="8" width="10.28515625" bestFit="1" customWidth="1"/>
  </cols>
  <sheetData>
    <row r="2" spans="2:36" ht="15" customHeight="1" thickBot="1">
      <c r="E2" s="388" t="s">
        <v>205</v>
      </c>
      <c r="F2" s="388"/>
      <c r="G2" s="388" t="s">
        <v>208</v>
      </c>
      <c r="H2" s="388"/>
      <c r="I2" s="388" t="s">
        <v>209</v>
      </c>
      <c r="J2" s="388"/>
      <c r="K2" s="388" t="s">
        <v>210</v>
      </c>
      <c r="L2" s="388"/>
      <c r="M2" s="388" t="s">
        <v>211</v>
      </c>
      <c r="N2" s="388"/>
      <c r="O2" s="388" t="s">
        <v>212</v>
      </c>
      <c r="P2" s="388"/>
      <c r="Q2" s="388" t="s">
        <v>213</v>
      </c>
      <c r="R2" s="388"/>
      <c r="S2" s="389" t="s">
        <v>214</v>
      </c>
      <c r="T2" s="389"/>
      <c r="U2" s="390" t="s">
        <v>215</v>
      </c>
      <c r="V2" s="390"/>
      <c r="W2" s="388" t="s">
        <v>216</v>
      </c>
      <c r="X2" s="388"/>
      <c r="Y2" s="388" t="s">
        <v>217</v>
      </c>
      <c r="Z2" s="388"/>
      <c r="AA2" s="388" t="s">
        <v>218</v>
      </c>
      <c r="AB2" s="388"/>
      <c r="AC2" s="388"/>
      <c r="AD2" s="388"/>
      <c r="AE2" s="388"/>
      <c r="AF2" s="388"/>
      <c r="AG2" s="388"/>
      <c r="AH2" s="388"/>
      <c r="AI2" s="388"/>
      <c r="AJ2" s="388"/>
    </row>
    <row r="3" spans="2:36" ht="15.75" thickBot="1">
      <c r="C3" t="s">
        <v>198</v>
      </c>
      <c r="D3" s="324" t="s">
        <v>219</v>
      </c>
      <c r="E3" s="1" t="s">
        <v>206</v>
      </c>
      <c r="F3" s="1" t="s">
        <v>207</v>
      </c>
      <c r="G3" s="1" t="s">
        <v>206</v>
      </c>
      <c r="H3" s="1" t="s">
        <v>207</v>
      </c>
      <c r="I3" s="1" t="s">
        <v>206</v>
      </c>
      <c r="J3" s="1" t="s">
        <v>207</v>
      </c>
      <c r="K3" s="1" t="s">
        <v>206</v>
      </c>
      <c r="L3" s="1" t="s">
        <v>207</v>
      </c>
      <c r="M3" s="1" t="s">
        <v>206</v>
      </c>
      <c r="N3" s="1" t="s">
        <v>207</v>
      </c>
      <c r="O3" s="1" t="s">
        <v>206</v>
      </c>
      <c r="P3" s="1" t="s">
        <v>207</v>
      </c>
      <c r="Q3" s="1" t="s">
        <v>206</v>
      </c>
      <c r="R3" s="1" t="s">
        <v>207</v>
      </c>
      <c r="S3" s="334" t="s">
        <v>206</v>
      </c>
      <c r="T3" s="334" t="s">
        <v>207</v>
      </c>
      <c r="U3" s="325" t="s">
        <v>206</v>
      </c>
      <c r="V3" s="325" t="s">
        <v>207</v>
      </c>
      <c r="W3" s="1" t="s">
        <v>206</v>
      </c>
      <c r="X3" s="1" t="s">
        <v>207</v>
      </c>
      <c r="Y3" s="1" t="s">
        <v>206</v>
      </c>
      <c r="Z3" s="1" t="s">
        <v>207</v>
      </c>
      <c r="AA3" s="1" t="s">
        <v>206</v>
      </c>
      <c r="AB3" s="1" t="s">
        <v>207</v>
      </c>
      <c r="AC3" s="1"/>
      <c r="AD3" s="1"/>
      <c r="AE3" s="1"/>
      <c r="AF3" s="1"/>
      <c r="AG3" s="1"/>
      <c r="AH3" s="1"/>
      <c r="AI3" s="1"/>
      <c r="AJ3" s="1"/>
    </row>
    <row r="4" spans="2:36">
      <c r="B4" s="391" t="s">
        <v>199</v>
      </c>
      <c r="C4" s="328" t="s">
        <v>200</v>
      </c>
      <c r="D4" s="333">
        <v>15</v>
      </c>
      <c r="E4" s="326">
        <v>45566</v>
      </c>
      <c r="F4" s="327">
        <v>10</v>
      </c>
      <c r="G4" s="326"/>
      <c r="H4" s="327"/>
      <c r="I4" s="326"/>
      <c r="J4" s="327"/>
      <c r="K4" s="326"/>
      <c r="L4" s="327"/>
      <c r="M4" s="326"/>
      <c r="N4" s="327"/>
      <c r="O4" s="326"/>
      <c r="P4" s="327"/>
      <c r="Q4" s="326"/>
      <c r="R4" s="327"/>
      <c r="S4" s="331"/>
      <c r="T4" s="332"/>
      <c r="U4" s="326"/>
      <c r="V4" s="327"/>
      <c r="W4" s="326"/>
      <c r="X4" s="327"/>
      <c r="Y4" s="326"/>
      <c r="Z4" s="327"/>
      <c r="AA4" s="326"/>
      <c r="AB4" s="327"/>
    </row>
    <row r="5" spans="2:36">
      <c r="B5" s="391"/>
      <c r="C5" s="329" t="s">
        <v>203</v>
      </c>
      <c r="D5" s="330">
        <v>10</v>
      </c>
      <c r="E5" s="331"/>
      <c r="F5" s="332"/>
      <c r="G5" s="331"/>
      <c r="H5" s="332"/>
      <c r="I5" s="331"/>
      <c r="J5" s="332"/>
      <c r="K5" s="331"/>
      <c r="L5" s="332"/>
      <c r="M5" s="331"/>
      <c r="N5" s="332"/>
      <c r="O5" s="331"/>
      <c r="P5" s="332"/>
      <c r="Q5" s="331"/>
      <c r="R5" s="332"/>
      <c r="S5" s="331"/>
      <c r="T5" s="332"/>
      <c r="U5" s="326"/>
      <c r="V5" s="327"/>
      <c r="W5" s="331"/>
      <c r="X5" s="332"/>
      <c r="Y5" s="331"/>
      <c r="Z5" s="332"/>
      <c r="AA5" s="331"/>
      <c r="AB5" s="332"/>
    </row>
    <row r="6" spans="2:36">
      <c r="B6" s="391"/>
      <c r="C6" t="s">
        <v>204</v>
      </c>
      <c r="D6" s="8">
        <v>10</v>
      </c>
      <c r="E6" s="70"/>
      <c r="F6" s="322"/>
      <c r="G6" s="70"/>
      <c r="H6" s="322"/>
      <c r="I6" s="70"/>
      <c r="J6" s="322"/>
      <c r="K6" s="70"/>
      <c r="L6" s="322"/>
      <c r="M6" s="70"/>
      <c r="N6" s="322"/>
      <c r="O6" s="70"/>
      <c r="P6" s="322"/>
      <c r="Q6" s="70"/>
      <c r="R6" s="322"/>
      <c r="S6" s="331"/>
      <c r="T6" s="332"/>
      <c r="U6" s="326"/>
      <c r="V6" s="327"/>
      <c r="W6" s="70"/>
      <c r="X6" s="322"/>
      <c r="Y6" s="70"/>
      <c r="Z6" s="322"/>
      <c r="AA6" s="70"/>
      <c r="AB6" s="322"/>
    </row>
    <row r="7" spans="2:36">
      <c r="B7" s="391"/>
      <c r="C7" t="s">
        <v>202</v>
      </c>
      <c r="D7" s="8">
        <v>2</v>
      </c>
      <c r="E7" s="70"/>
      <c r="F7" s="322"/>
      <c r="G7" s="70"/>
      <c r="H7" s="322"/>
      <c r="I7" s="70"/>
      <c r="J7" s="322"/>
      <c r="K7" s="70"/>
      <c r="L7" s="322"/>
      <c r="M7" s="70"/>
      <c r="N7" s="322"/>
      <c r="O7" s="70"/>
      <c r="P7" s="322"/>
      <c r="Q7" s="70"/>
      <c r="R7" s="322"/>
      <c r="S7" s="331"/>
      <c r="T7" s="332"/>
      <c r="U7" s="326"/>
      <c r="V7" s="327"/>
      <c r="W7" s="70"/>
      <c r="X7" s="322"/>
      <c r="Y7" s="70"/>
      <c r="Z7" s="322"/>
      <c r="AA7" s="70"/>
      <c r="AB7" s="322"/>
    </row>
    <row r="8" spans="2:36" ht="15.75" thickBot="1">
      <c r="B8" s="391"/>
      <c r="C8" t="s">
        <v>201</v>
      </c>
      <c r="D8" s="323">
        <v>20</v>
      </c>
      <c r="E8" s="70"/>
      <c r="F8" s="322"/>
      <c r="G8" s="70"/>
      <c r="H8" s="322"/>
      <c r="I8" s="70"/>
      <c r="J8" s="322"/>
      <c r="K8" s="70"/>
      <c r="L8" s="322"/>
      <c r="M8" s="70"/>
      <c r="N8" s="322"/>
      <c r="O8" s="70"/>
      <c r="P8" s="322"/>
      <c r="Q8" s="70"/>
      <c r="R8" s="322"/>
      <c r="S8" s="331"/>
      <c r="T8" s="332"/>
      <c r="U8" s="326"/>
      <c r="V8" s="327"/>
      <c r="W8" s="70"/>
      <c r="X8" s="322"/>
      <c r="Y8" s="70"/>
      <c r="Z8" s="322"/>
      <c r="AA8" s="70"/>
      <c r="AB8" s="322"/>
    </row>
    <row r="9" spans="2:36">
      <c r="B9" s="391" t="s">
        <v>220</v>
      </c>
      <c r="C9" t="s">
        <v>138</v>
      </c>
      <c r="K9" s="70"/>
      <c r="L9" s="322"/>
      <c r="Q9" s="70"/>
      <c r="S9" s="331"/>
      <c r="T9" s="329"/>
      <c r="U9" s="326"/>
      <c r="V9" s="328"/>
      <c r="W9" s="70"/>
      <c r="Y9" s="70"/>
      <c r="AA9" s="70"/>
    </row>
    <row r="10" spans="2:36">
      <c r="B10" s="391"/>
      <c r="C10" t="s">
        <v>221</v>
      </c>
      <c r="S10" s="329"/>
      <c r="T10" s="329"/>
      <c r="U10" s="328"/>
      <c r="V10" s="328"/>
      <c r="W10" s="70"/>
      <c r="Y10" s="70"/>
      <c r="AA10" s="70"/>
    </row>
    <row r="11" spans="2:36">
      <c r="B11" s="391"/>
      <c r="C11" t="s">
        <v>222</v>
      </c>
      <c r="S11" s="329"/>
      <c r="T11" s="329"/>
      <c r="U11" s="328"/>
      <c r="V11" s="328"/>
    </row>
    <row r="12" spans="2:36">
      <c r="B12" s="391"/>
      <c r="C12" t="s">
        <v>223</v>
      </c>
      <c r="S12" s="329"/>
      <c r="T12" s="329"/>
      <c r="U12" s="328"/>
      <c r="V12" s="328"/>
    </row>
    <row r="13" spans="2:36">
      <c r="B13" s="391" t="s">
        <v>224</v>
      </c>
      <c r="C13" t="s">
        <v>225</v>
      </c>
      <c r="S13" s="329"/>
      <c r="T13" s="329"/>
      <c r="U13" s="328"/>
      <c r="V13" s="328"/>
    </row>
    <row r="14" spans="2:36">
      <c r="B14" s="391"/>
      <c r="C14" t="s">
        <v>98</v>
      </c>
      <c r="S14" s="329"/>
      <c r="T14" s="329"/>
      <c r="U14" s="328"/>
      <c r="V14" s="328"/>
    </row>
    <row r="15" spans="2:36">
      <c r="B15" s="391"/>
      <c r="C15" t="s">
        <v>226</v>
      </c>
      <c r="S15" s="329"/>
      <c r="T15" s="329"/>
      <c r="U15" s="328"/>
      <c r="V15" s="328"/>
    </row>
    <row r="16" spans="2:36">
      <c r="B16" s="391"/>
      <c r="C16" t="s">
        <v>99</v>
      </c>
      <c r="S16" s="329"/>
      <c r="T16" s="329"/>
      <c r="U16" s="328"/>
      <c r="V16" s="328"/>
    </row>
    <row r="21" spans="3:3">
      <c r="C21" t="s">
        <v>227</v>
      </c>
    </row>
    <row r="22" spans="3:3">
      <c r="C22" t="s">
        <v>228</v>
      </c>
    </row>
  </sheetData>
  <mergeCells count="19">
    <mergeCell ref="B9:B12"/>
    <mergeCell ref="B13:B16"/>
    <mergeCell ref="Y2:Z2"/>
    <mergeCell ref="AA2:AB2"/>
    <mergeCell ref="AC2:AD2"/>
    <mergeCell ref="B4:B8"/>
    <mergeCell ref="E2:F2"/>
    <mergeCell ref="G2:H2"/>
    <mergeCell ref="I2:J2"/>
    <mergeCell ref="K2:L2"/>
    <mergeCell ref="AE2:AF2"/>
    <mergeCell ref="AG2:AH2"/>
    <mergeCell ref="AI2:AJ2"/>
    <mergeCell ref="M2:N2"/>
    <mergeCell ref="O2:P2"/>
    <mergeCell ref="Q2:R2"/>
    <mergeCell ref="S2:T2"/>
    <mergeCell ref="U2:V2"/>
    <mergeCell ref="W2:X2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A286-5DF5-4F9E-AED4-58D13BC273B5}">
  <dimension ref="A1:AE59"/>
  <sheetViews>
    <sheetView zoomScale="62" zoomScaleNormal="62" workbookViewId="0">
      <selection activeCell="C2" sqref="C2:K27"/>
    </sheetView>
  </sheetViews>
  <sheetFormatPr defaultRowHeight="15"/>
  <cols>
    <col min="1" max="1" width="1.5703125" style="95" customWidth="1"/>
    <col min="2" max="2" width="18.28515625" bestFit="1" customWidth="1"/>
    <col min="3" max="3" width="27.28515625" bestFit="1" customWidth="1"/>
    <col min="4" max="4" width="30.28515625" customWidth="1"/>
    <col min="5" max="5" width="33" bestFit="1" customWidth="1"/>
    <col min="6" max="6" width="26.42578125" bestFit="1" customWidth="1"/>
    <col min="7" max="7" width="25.85546875" bestFit="1" customWidth="1"/>
    <col min="8" max="8" width="17.7109375" customWidth="1"/>
    <col min="9" max="9" width="18.7109375" customWidth="1"/>
    <col min="10" max="10" width="22.7109375" customWidth="1"/>
    <col min="11" max="11" width="13" customWidth="1"/>
    <col min="12" max="12" width="1" style="245" customWidth="1"/>
    <col min="13" max="13" width="29.140625" bestFit="1" customWidth="1"/>
    <col min="14" max="14" width="5.7109375" style="95" customWidth="1"/>
    <col min="15" max="15" width="6.85546875" customWidth="1"/>
    <col min="16" max="16" width="21.5703125" bestFit="1" customWidth="1"/>
    <col min="17" max="17" width="16.7109375" bestFit="1" customWidth="1"/>
    <col min="20" max="20" width="12" customWidth="1"/>
  </cols>
  <sheetData>
    <row r="1" spans="2:31" s="95" customFormat="1" ht="15.75" thickBot="1">
      <c r="C1" s="268"/>
      <c r="D1" s="268"/>
      <c r="E1" s="268"/>
      <c r="F1" s="268"/>
      <c r="G1" s="268"/>
      <c r="H1" s="268"/>
      <c r="I1" s="268"/>
      <c r="J1" s="268"/>
      <c r="K1" s="268"/>
    </row>
    <row r="2" spans="2:31" ht="18.75">
      <c r="C2" s="399" t="s">
        <v>163</v>
      </c>
      <c r="D2" s="399"/>
      <c r="E2" s="399"/>
      <c r="F2" s="399"/>
      <c r="G2" s="400" t="s">
        <v>44</v>
      </c>
      <c r="H2" s="400"/>
      <c r="I2" s="401" t="s">
        <v>47</v>
      </c>
      <c r="J2" s="400"/>
      <c r="K2" s="402"/>
      <c r="L2" s="95"/>
      <c r="M2" s="405" t="s">
        <v>150</v>
      </c>
      <c r="O2" s="95"/>
      <c r="P2" s="392" t="s">
        <v>164</v>
      </c>
      <c r="Q2" s="392"/>
      <c r="R2" s="392"/>
      <c r="S2" s="394" t="s">
        <v>174</v>
      </c>
      <c r="T2" s="394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</row>
    <row r="3" spans="2:31" ht="15.75" customHeight="1" thickBot="1">
      <c r="B3" s="95"/>
      <c r="C3" s="241" t="s">
        <v>161</v>
      </c>
      <c r="D3" s="242" t="s">
        <v>162</v>
      </c>
      <c r="E3" s="241" t="s">
        <v>120</v>
      </c>
      <c r="F3" s="242" t="s">
        <v>121</v>
      </c>
      <c r="G3" s="240" t="s">
        <v>122</v>
      </c>
      <c r="H3" s="239" t="s">
        <v>123</v>
      </c>
      <c r="I3" s="243" t="s">
        <v>41</v>
      </c>
      <c r="J3" s="244" t="s">
        <v>48</v>
      </c>
      <c r="K3" s="270" t="s">
        <v>124</v>
      </c>
      <c r="L3" s="95"/>
      <c r="M3" s="406"/>
      <c r="O3" s="95"/>
      <c r="P3" s="393"/>
      <c r="Q3" s="393"/>
      <c r="R3" s="393"/>
      <c r="S3" s="395"/>
      <c r="T3" s="3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 spans="2:31">
      <c r="B4" s="398" t="s">
        <v>144</v>
      </c>
      <c r="C4" s="266">
        <v>44958</v>
      </c>
      <c r="D4" s="269"/>
      <c r="E4" s="264"/>
      <c r="F4" s="266"/>
      <c r="G4" s="264"/>
      <c r="H4" s="264"/>
      <c r="I4" s="264"/>
      <c r="J4" s="264"/>
      <c r="K4" s="264"/>
      <c r="L4" s="95"/>
      <c r="M4" s="403">
        <f>SUM(C5:K5)</f>
        <v>120</v>
      </c>
      <c r="O4" s="95"/>
      <c r="P4" s="278" t="s">
        <v>165</v>
      </c>
      <c r="Q4" s="278" t="s">
        <v>166</v>
      </c>
      <c r="R4" s="278" t="s">
        <v>167</v>
      </c>
      <c r="S4" s="396" t="s">
        <v>175</v>
      </c>
      <c r="T4" s="396"/>
      <c r="U4" s="95"/>
      <c r="V4" s="95"/>
      <c r="W4" s="95"/>
      <c r="X4" s="95"/>
      <c r="Y4" s="95"/>
      <c r="Z4" s="95"/>
      <c r="AA4" s="95"/>
      <c r="AB4" s="95"/>
    </row>
    <row r="5" spans="2:31" ht="16.5" customHeight="1" thickBot="1">
      <c r="B5" s="398"/>
      <c r="C5" s="267">
        <v>120</v>
      </c>
      <c r="D5" s="271"/>
      <c r="E5" s="265"/>
      <c r="F5" s="267"/>
      <c r="G5" s="265"/>
      <c r="H5" s="265"/>
      <c r="I5" s="265"/>
      <c r="J5" s="265"/>
      <c r="K5" s="265"/>
      <c r="L5" s="95"/>
      <c r="M5" s="404"/>
      <c r="O5" s="95"/>
      <c r="P5" s="278" t="s">
        <v>168</v>
      </c>
      <c r="Q5" s="278" t="s">
        <v>169</v>
      </c>
      <c r="R5" s="278" t="s">
        <v>170</v>
      </c>
      <c r="S5" s="397"/>
      <c r="T5" s="397"/>
      <c r="U5" s="95"/>
      <c r="V5" s="95"/>
      <c r="W5" s="95"/>
      <c r="X5" s="95"/>
      <c r="Y5" s="95"/>
      <c r="Z5" s="95"/>
      <c r="AA5" s="95"/>
      <c r="AB5" s="95"/>
    </row>
    <row r="6" spans="2:31" ht="15.75" customHeight="1">
      <c r="B6" s="398" t="s">
        <v>145</v>
      </c>
      <c r="C6" s="266"/>
      <c r="D6" s="264"/>
      <c r="E6" s="272"/>
      <c r="F6" s="264"/>
      <c r="G6" s="264"/>
      <c r="H6" s="264"/>
      <c r="I6" s="264"/>
      <c r="J6" s="264"/>
      <c r="K6" s="264"/>
      <c r="L6" s="95"/>
      <c r="M6" s="403">
        <f>SUM(C7:K7)</f>
        <v>0</v>
      </c>
      <c r="O6" s="95"/>
      <c r="P6" s="278" t="s">
        <v>171</v>
      </c>
      <c r="Q6" s="278" t="s">
        <v>39</v>
      </c>
      <c r="R6" s="278" t="s">
        <v>167</v>
      </c>
      <c r="S6" s="396" t="s">
        <v>176</v>
      </c>
      <c r="T6" s="396"/>
      <c r="U6" s="95"/>
      <c r="V6" s="95"/>
      <c r="W6" s="95"/>
      <c r="X6" s="95"/>
      <c r="Y6" s="95"/>
      <c r="Z6" s="95"/>
      <c r="AA6" s="95"/>
      <c r="AB6" s="95"/>
    </row>
    <row r="7" spans="2:31" ht="15.75" thickBot="1">
      <c r="B7" s="398"/>
      <c r="C7" s="267"/>
      <c r="D7" s="265"/>
      <c r="E7" s="197"/>
      <c r="F7" s="265"/>
      <c r="G7" s="265"/>
      <c r="H7" s="265"/>
      <c r="I7" s="265"/>
      <c r="J7" s="265"/>
      <c r="K7" s="265"/>
      <c r="L7" s="95"/>
      <c r="M7" s="404"/>
      <c r="O7" s="95"/>
      <c r="P7" s="278" t="s">
        <v>41</v>
      </c>
      <c r="Q7" s="278" t="s">
        <v>172</v>
      </c>
      <c r="R7" s="278" t="s">
        <v>173</v>
      </c>
      <c r="S7" s="397"/>
      <c r="T7" s="397"/>
      <c r="U7" s="95"/>
      <c r="V7" s="95"/>
      <c r="W7" s="95"/>
      <c r="X7" s="95"/>
      <c r="Y7" s="95"/>
      <c r="Z7" s="95"/>
      <c r="AA7" s="95"/>
      <c r="AB7" s="95"/>
    </row>
    <row r="8" spans="2:31" ht="15.75" customHeight="1">
      <c r="B8" s="398" t="s">
        <v>146</v>
      </c>
      <c r="C8" s="266"/>
      <c r="D8" s="264"/>
      <c r="E8" s="264"/>
      <c r="F8" s="264"/>
      <c r="G8" s="264"/>
      <c r="H8" s="264"/>
      <c r="I8" s="264"/>
      <c r="J8" s="264"/>
      <c r="K8" s="264"/>
      <c r="L8" s="95"/>
      <c r="M8" s="403">
        <f t="shared" ref="M8" si="0">SUM(C9:K9)</f>
        <v>0</v>
      </c>
      <c r="O8" s="95"/>
      <c r="P8" s="278"/>
      <c r="Q8" s="278"/>
      <c r="R8" s="278"/>
      <c r="S8" s="279"/>
      <c r="T8" s="279"/>
      <c r="U8" s="95"/>
      <c r="V8" s="95"/>
      <c r="W8" s="95"/>
      <c r="X8" s="95"/>
      <c r="Y8" s="95"/>
      <c r="Z8" s="95"/>
      <c r="AA8" s="95"/>
      <c r="AB8" s="95"/>
    </row>
    <row r="9" spans="2:31" ht="15.75" thickBot="1">
      <c r="B9" s="398"/>
      <c r="C9" s="267"/>
      <c r="D9" s="265"/>
      <c r="E9" s="265"/>
      <c r="F9" s="265"/>
      <c r="G9" s="265"/>
      <c r="H9" s="265"/>
      <c r="I9" s="265"/>
      <c r="J9" s="265"/>
      <c r="K9" s="265"/>
      <c r="L9" s="95"/>
      <c r="M9" s="404"/>
      <c r="O9" s="95"/>
      <c r="P9" s="278"/>
      <c r="Q9" s="278"/>
      <c r="R9" s="278"/>
      <c r="S9" s="279"/>
      <c r="T9" s="279"/>
      <c r="U9" s="95"/>
      <c r="V9" s="95"/>
      <c r="W9" s="95"/>
      <c r="X9" s="95"/>
      <c r="Y9" s="95"/>
      <c r="Z9" s="95"/>
      <c r="AA9" s="95"/>
      <c r="AB9" s="95"/>
    </row>
    <row r="10" spans="2:31">
      <c r="B10" s="398" t="s">
        <v>147</v>
      </c>
      <c r="C10" s="266"/>
      <c r="D10" s="264"/>
      <c r="E10" s="264"/>
      <c r="F10" s="264"/>
      <c r="G10" s="264"/>
      <c r="H10" s="264"/>
      <c r="I10" s="264"/>
      <c r="J10" s="264"/>
      <c r="K10" s="264"/>
      <c r="L10" s="95"/>
      <c r="M10" s="403">
        <f t="shared" ref="M10" si="1">SUM(C11:K11)</f>
        <v>0</v>
      </c>
      <c r="O10" s="95"/>
      <c r="P10" s="278"/>
      <c r="Q10" s="278"/>
      <c r="R10" s="278"/>
      <c r="S10" s="279"/>
      <c r="T10" s="279"/>
      <c r="U10" s="95"/>
      <c r="V10" s="95"/>
      <c r="W10" s="95"/>
      <c r="X10" s="95"/>
      <c r="Y10" s="95"/>
      <c r="Z10" s="95"/>
      <c r="AA10" s="95"/>
      <c r="AB10" s="95"/>
    </row>
    <row r="11" spans="2:31" ht="15.75" thickBot="1">
      <c r="B11" s="398"/>
      <c r="C11" s="267"/>
      <c r="D11" s="265"/>
      <c r="E11" s="265"/>
      <c r="F11" s="265"/>
      <c r="G11" s="265"/>
      <c r="H11" s="265"/>
      <c r="I11" s="265"/>
      <c r="J11" s="265"/>
      <c r="K11" s="265"/>
      <c r="L11" s="95"/>
      <c r="M11" s="404"/>
      <c r="O11" s="95"/>
      <c r="P11" s="278"/>
      <c r="Q11" s="278"/>
      <c r="R11" s="278"/>
      <c r="S11" s="279"/>
      <c r="T11" s="279"/>
      <c r="U11" s="95"/>
      <c r="V11" s="95"/>
      <c r="W11" s="95"/>
      <c r="X11" s="95"/>
      <c r="Y11" s="95"/>
      <c r="Z11" s="95"/>
      <c r="AA11" s="95"/>
      <c r="AB11" s="95"/>
    </row>
    <row r="12" spans="2:31" ht="15.75" customHeight="1">
      <c r="B12" s="398" t="s">
        <v>148</v>
      </c>
      <c r="C12" s="266"/>
      <c r="D12" s="264"/>
      <c r="E12" s="264"/>
      <c r="F12" s="264"/>
      <c r="G12" s="264"/>
      <c r="H12" s="264"/>
      <c r="I12" s="264"/>
      <c r="J12" s="264"/>
      <c r="K12" s="264"/>
      <c r="L12" s="95"/>
      <c r="M12" s="403">
        <f t="shared" ref="M12" si="2">SUM(C13:K13)</f>
        <v>0</v>
      </c>
      <c r="O12" s="95"/>
      <c r="P12" s="278"/>
      <c r="Q12" s="278"/>
      <c r="R12" s="278"/>
      <c r="S12" s="279"/>
      <c r="T12" s="279"/>
      <c r="U12" s="95"/>
      <c r="V12" s="95"/>
      <c r="W12" s="95"/>
      <c r="X12" s="95"/>
      <c r="Y12" s="95"/>
      <c r="Z12" s="95"/>
      <c r="AA12" s="95"/>
      <c r="AB12" s="95"/>
    </row>
    <row r="13" spans="2:31" ht="15" customHeight="1" thickBot="1">
      <c r="B13" s="398"/>
      <c r="C13" s="267"/>
      <c r="D13" s="265"/>
      <c r="E13" s="265"/>
      <c r="F13" s="265"/>
      <c r="G13" s="265"/>
      <c r="H13" s="265"/>
      <c r="I13" s="265"/>
      <c r="J13" s="265"/>
      <c r="K13" s="265"/>
      <c r="L13" s="95"/>
      <c r="M13" s="404"/>
      <c r="O13" s="95"/>
      <c r="P13" s="278"/>
      <c r="Q13" s="278"/>
      <c r="R13" s="278"/>
      <c r="S13" s="279"/>
      <c r="T13" s="279"/>
      <c r="U13" s="95"/>
      <c r="V13" s="95"/>
      <c r="W13" s="95"/>
      <c r="X13" s="95"/>
      <c r="Y13" s="95"/>
      <c r="Z13" s="95"/>
      <c r="AA13" s="95"/>
      <c r="AB13" s="95"/>
    </row>
    <row r="14" spans="2:31">
      <c r="B14" s="398" t="s">
        <v>0</v>
      </c>
      <c r="C14" s="266"/>
      <c r="D14" s="264"/>
      <c r="E14" s="264"/>
      <c r="F14" s="264"/>
      <c r="G14" s="264"/>
      <c r="H14" s="264"/>
      <c r="I14" s="264"/>
      <c r="J14" s="264"/>
      <c r="K14" s="264"/>
      <c r="L14" s="95"/>
      <c r="M14" s="403">
        <f t="shared" ref="M14" si="3">SUM(C15:K15)</f>
        <v>0</v>
      </c>
      <c r="O14" s="95"/>
      <c r="P14" s="245"/>
      <c r="Q14" s="245"/>
      <c r="R14" s="245"/>
      <c r="S14" s="279"/>
      <c r="T14" s="279"/>
      <c r="U14" s="95"/>
      <c r="V14" s="95"/>
      <c r="W14" s="95"/>
      <c r="X14" s="95"/>
      <c r="Y14" s="95"/>
      <c r="Z14" s="95"/>
      <c r="AA14" s="95"/>
      <c r="AB14" s="95"/>
    </row>
    <row r="15" spans="2:31" ht="15.75" thickBot="1">
      <c r="B15" s="398"/>
      <c r="C15" s="267"/>
      <c r="D15" s="265"/>
      <c r="E15" s="265"/>
      <c r="F15" s="265"/>
      <c r="G15" s="265"/>
      <c r="H15" s="265"/>
      <c r="I15" s="265"/>
      <c r="J15" s="265"/>
      <c r="K15" s="265"/>
      <c r="L15" s="95"/>
      <c r="M15" s="404"/>
      <c r="O15" s="95"/>
      <c r="P15" s="245"/>
      <c r="Q15" s="245"/>
      <c r="R15" s="245"/>
      <c r="S15" s="279"/>
      <c r="T15" s="279"/>
      <c r="U15" s="95"/>
      <c r="V15" s="95"/>
      <c r="W15" s="95"/>
      <c r="X15" s="95"/>
      <c r="Y15" s="95"/>
      <c r="Z15" s="95"/>
      <c r="AA15" s="95"/>
      <c r="AB15" s="95"/>
    </row>
    <row r="16" spans="2:31">
      <c r="B16" s="398" t="s">
        <v>1</v>
      </c>
      <c r="C16" s="266"/>
      <c r="D16" s="264"/>
      <c r="E16" s="264"/>
      <c r="F16" s="264"/>
      <c r="G16" s="264"/>
      <c r="H16" s="264"/>
      <c r="I16" s="264"/>
      <c r="J16" s="264"/>
      <c r="K16" s="264"/>
      <c r="L16" s="95"/>
      <c r="M16" s="403">
        <f t="shared" ref="M16" si="4">SUM(C17:K17)</f>
        <v>0</v>
      </c>
      <c r="O16" s="95"/>
      <c r="P16" s="245"/>
      <c r="Q16" s="245"/>
      <c r="R16" s="245"/>
      <c r="S16" s="279"/>
      <c r="T16" s="279"/>
      <c r="U16" s="95"/>
      <c r="V16" s="95"/>
      <c r="W16" s="95"/>
      <c r="X16" s="95"/>
      <c r="Y16" s="95"/>
      <c r="Z16" s="95"/>
      <c r="AA16" s="95"/>
      <c r="AB16" s="95"/>
    </row>
    <row r="17" spans="2:31" ht="15.75" thickBot="1">
      <c r="B17" s="398"/>
      <c r="C17" s="267"/>
      <c r="D17" s="265"/>
      <c r="E17" s="265"/>
      <c r="F17" s="265"/>
      <c r="G17" s="265"/>
      <c r="H17" s="265"/>
      <c r="I17" s="265"/>
      <c r="J17" s="265"/>
      <c r="K17" s="265"/>
      <c r="L17" s="95"/>
      <c r="M17" s="404"/>
      <c r="O17" s="95"/>
      <c r="P17" s="245"/>
      <c r="Q17" s="245"/>
      <c r="R17" s="245"/>
      <c r="S17" s="279"/>
      <c r="T17" s="279"/>
      <c r="U17" s="95"/>
      <c r="V17" s="95"/>
      <c r="W17" s="95"/>
      <c r="X17" s="95"/>
      <c r="Y17" s="95"/>
      <c r="Z17" s="95"/>
      <c r="AA17" s="95"/>
      <c r="AB17" s="95"/>
    </row>
    <row r="18" spans="2:31">
      <c r="B18" s="398" t="s">
        <v>2</v>
      </c>
      <c r="C18" s="266"/>
      <c r="D18" s="264"/>
      <c r="E18" s="264"/>
      <c r="F18" s="264"/>
      <c r="G18" s="264"/>
      <c r="H18" s="264"/>
      <c r="I18" s="264"/>
      <c r="J18" s="264"/>
      <c r="K18" s="264"/>
      <c r="L18" s="95"/>
      <c r="M18" s="403">
        <f t="shared" ref="M18" si="5">SUM(C19:K19)</f>
        <v>0</v>
      </c>
      <c r="O18" s="95"/>
      <c r="P18" s="245"/>
      <c r="Q18" s="245"/>
      <c r="R18" s="245"/>
      <c r="S18" s="279"/>
      <c r="T18" s="279"/>
      <c r="U18" s="95"/>
      <c r="V18" s="95"/>
      <c r="W18" s="95"/>
      <c r="X18" s="95"/>
      <c r="Y18" s="95"/>
      <c r="Z18" s="95"/>
      <c r="AA18" s="95"/>
      <c r="AB18" s="95"/>
    </row>
    <row r="19" spans="2:31" ht="15.75" thickBot="1">
      <c r="B19" s="398"/>
      <c r="C19" s="267"/>
      <c r="D19" s="265"/>
      <c r="E19" s="265"/>
      <c r="F19" s="265"/>
      <c r="G19" s="265"/>
      <c r="H19" s="265"/>
      <c r="I19" s="265"/>
      <c r="J19" s="265"/>
      <c r="K19" s="265"/>
      <c r="L19" s="95"/>
      <c r="M19" s="404"/>
      <c r="O19" s="95"/>
      <c r="P19" s="245"/>
      <c r="Q19" s="245"/>
      <c r="R19" s="245"/>
      <c r="S19" s="279"/>
      <c r="T19" s="279"/>
      <c r="U19" s="95"/>
      <c r="V19" s="95"/>
      <c r="W19" s="95"/>
      <c r="X19" s="95"/>
      <c r="Y19" s="95"/>
      <c r="Z19" s="95"/>
      <c r="AA19" s="95"/>
      <c r="AB19" s="95"/>
    </row>
    <row r="20" spans="2:31">
      <c r="B20" s="398" t="s">
        <v>3</v>
      </c>
      <c r="C20" s="266"/>
      <c r="D20" s="264"/>
      <c r="E20" s="264"/>
      <c r="F20" s="264"/>
      <c r="G20" s="264"/>
      <c r="H20" s="264"/>
      <c r="I20" s="264"/>
      <c r="J20" s="264"/>
      <c r="K20" s="264"/>
      <c r="L20" s="95"/>
      <c r="M20" s="403">
        <f t="shared" ref="M20" si="6">SUM(C21:K21)</f>
        <v>0</v>
      </c>
      <c r="O20" s="95"/>
      <c r="P20" s="245"/>
      <c r="Q20" s="245"/>
      <c r="R20" s="245"/>
      <c r="S20" s="279"/>
      <c r="T20" s="279"/>
      <c r="U20" s="95"/>
      <c r="V20" s="95"/>
      <c r="W20" s="95"/>
      <c r="X20" s="95"/>
      <c r="Y20" s="95"/>
      <c r="Z20" s="95"/>
      <c r="AA20" s="95"/>
      <c r="AB20" s="95"/>
    </row>
    <row r="21" spans="2:31" ht="15.75" thickBot="1">
      <c r="B21" s="398"/>
      <c r="C21" s="267"/>
      <c r="D21" s="265"/>
      <c r="E21" s="265"/>
      <c r="F21" s="265"/>
      <c r="G21" s="265"/>
      <c r="H21" s="265"/>
      <c r="I21" s="265"/>
      <c r="J21" s="265"/>
      <c r="K21" s="265"/>
      <c r="L21" s="95"/>
      <c r="M21" s="404"/>
      <c r="O21" s="95"/>
      <c r="P21" s="245"/>
      <c r="Q21" s="245"/>
      <c r="R21" s="245"/>
      <c r="S21" s="279"/>
      <c r="T21" s="279"/>
      <c r="U21" s="95"/>
      <c r="V21" s="95"/>
      <c r="W21" s="95"/>
      <c r="X21" s="95"/>
      <c r="Y21" s="95"/>
      <c r="Z21" s="95"/>
      <c r="AA21" s="95"/>
      <c r="AB21" s="95"/>
    </row>
    <row r="22" spans="2:31">
      <c r="B22" s="398" t="s">
        <v>4</v>
      </c>
      <c r="C22" s="266"/>
      <c r="D22" s="264"/>
      <c r="E22" s="264"/>
      <c r="F22" s="264"/>
      <c r="G22" s="264"/>
      <c r="H22" s="264"/>
      <c r="I22" s="264"/>
      <c r="J22" s="264"/>
      <c r="K22" s="264"/>
      <c r="L22" s="95"/>
      <c r="M22" s="403">
        <f t="shared" ref="M22" si="7">SUM(C23:K23)</f>
        <v>0</v>
      </c>
      <c r="O22" s="95"/>
      <c r="P22" s="245"/>
      <c r="Q22" s="245"/>
      <c r="R22" s="245"/>
      <c r="S22" s="279"/>
      <c r="T22" s="279"/>
      <c r="U22" s="95"/>
      <c r="V22" s="95"/>
      <c r="W22" s="95"/>
      <c r="X22" s="95"/>
      <c r="Y22" s="95"/>
      <c r="Z22" s="95"/>
      <c r="AA22" s="95"/>
      <c r="AB22" s="95"/>
    </row>
    <row r="23" spans="2:31" ht="15.75" thickBot="1">
      <c r="B23" s="398"/>
      <c r="C23" s="267"/>
      <c r="D23" s="265"/>
      <c r="E23" s="265"/>
      <c r="F23" s="265"/>
      <c r="G23" s="265"/>
      <c r="H23" s="265"/>
      <c r="I23" s="265"/>
      <c r="J23" s="265"/>
      <c r="K23" s="265"/>
      <c r="L23" s="95"/>
      <c r="M23" s="404"/>
      <c r="O23" s="95"/>
      <c r="P23" s="245"/>
      <c r="Q23" s="245"/>
      <c r="R23" s="245"/>
      <c r="S23" s="279"/>
      <c r="T23" s="279"/>
      <c r="U23" s="95"/>
      <c r="V23" s="95"/>
      <c r="W23" s="95"/>
      <c r="X23" s="95"/>
      <c r="Y23" s="95"/>
      <c r="Z23" s="95"/>
      <c r="AA23" s="95"/>
      <c r="AB23" s="95"/>
    </row>
    <row r="24" spans="2:31">
      <c r="B24" s="398" t="s">
        <v>5</v>
      </c>
      <c r="C24" s="266"/>
      <c r="D24" s="264"/>
      <c r="E24" s="264"/>
      <c r="F24" s="264"/>
      <c r="G24" s="264"/>
      <c r="H24" s="264"/>
      <c r="I24" s="264"/>
      <c r="J24" s="264"/>
      <c r="K24" s="264"/>
      <c r="L24" s="95"/>
      <c r="M24" s="403">
        <f t="shared" ref="M24" si="8">SUM(C25:K25)</f>
        <v>0</v>
      </c>
      <c r="O24" s="95"/>
      <c r="P24" s="245"/>
      <c r="Q24" s="245"/>
      <c r="R24" s="245"/>
      <c r="S24" s="279"/>
      <c r="T24" s="279"/>
      <c r="U24" s="95"/>
      <c r="V24" s="95"/>
      <c r="W24" s="95"/>
      <c r="X24" s="95"/>
      <c r="Y24" s="95"/>
      <c r="Z24" s="95"/>
      <c r="AA24" s="95"/>
      <c r="AB24" s="95"/>
    </row>
    <row r="25" spans="2:31" ht="15.75" thickBot="1">
      <c r="B25" s="398"/>
      <c r="C25" s="267"/>
      <c r="D25" s="265"/>
      <c r="E25" s="265"/>
      <c r="F25" s="265"/>
      <c r="G25" s="265"/>
      <c r="H25" s="265"/>
      <c r="I25" s="265"/>
      <c r="J25" s="265"/>
      <c r="K25" s="265"/>
      <c r="L25" s="95"/>
      <c r="M25" s="404"/>
      <c r="O25" s="95"/>
      <c r="P25" s="245"/>
      <c r="Q25" s="245"/>
      <c r="R25" s="245"/>
      <c r="S25" s="279"/>
      <c r="T25" s="279"/>
      <c r="U25" s="95"/>
      <c r="V25" s="95"/>
      <c r="W25" s="95"/>
      <c r="X25" s="95"/>
      <c r="Y25" s="95"/>
      <c r="Z25" s="95"/>
      <c r="AA25" s="95"/>
      <c r="AB25" s="95"/>
    </row>
    <row r="26" spans="2:31">
      <c r="B26" s="398" t="s">
        <v>6</v>
      </c>
      <c r="C26" s="266"/>
      <c r="D26" s="264"/>
      <c r="E26" s="264"/>
      <c r="F26" s="264"/>
      <c r="G26" s="264"/>
      <c r="H26" s="264"/>
      <c r="I26" s="264"/>
      <c r="J26" s="264"/>
      <c r="K26" s="264"/>
      <c r="L26" s="95"/>
      <c r="M26" s="403">
        <f t="shared" ref="M26" si="9">SUM(C27:K27)</f>
        <v>0</v>
      </c>
      <c r="O26" s="95"/>
      <c r="P26" s="245"/>
      <c r="Q26" s="245"/>
      <c r="R26" s="245"/>
      <c r="S26" s="279"/>
      <c r="T26" s="279"/>
      <c r="U26" s="95"/>
      <c r="V26" s="95"/>
      <c r="W26" s="95"/>
      <c r="X26" s="95"/>
      <c r="Y26" s="95"/>
      <c r="Z26" s="95"/>
      <c r="AA26" s="95"/>
      <c r="AB26" s="95"/>
    </row>
    <row r="27" spans="2:31" ht="15.75" thickBot="1">
      <c r="B27" s="398"/>
      <c r="C27" s="267"/>
      <c r="D27" s="265"/>
      <c r="E27" s="265"/>
      <c r="F27" s="265"/>
      <c r="G27" s="265"/>
      <c r="H27" s="265"/>
      <c r="I27" s="265"/>
      <c r="J27" s="265"/>
      <c r="K27" s="265"/>
      <c r="L27" s="95"/>
      <c r="M27" s="404"/>
      <c r="O27" s="95"/>
      <c r="P27" s="245"/>
      <c r="Q27" s="245"/>
      <c r="R27" s="245"/>
      <c r="S27" s="279"/>
      <c r="T27" s="279"/>
      <c r="U27" s="95"/>
      <c r="V27" s="95"/>
      <c r="W27" s="95"/>
      <c r="X27" s="95"/>
      <c r="Y27" s="95"/>
      <c r="Z27" s="95"/>
      <c r="AA27" s="95"/>
      <c r="AB27" s="95"/>
    </row>
    <row r="28" spans="2:31" s="95" customFormat="1" ht="15.75" thickBot="1"/>
    <row r="29" spans="2:31" ht="18.75" customHeight="1" thickBot="1">
      <c r="B29" s="273" t="s">
        <v>149</v>
      </c>
      <c r="C29" s="274">
        <f>SUM(C5,C7,C9,C11,C15,C19,C17,C25,C27,C23,C21,C13)</f>
        <v>120</v>
      </c>
      <c r="D29" s="275">
        <f t="shared" ref="D29:K29" si="10">SUM(D5,D7,D9,D11,D15,D19,D17,D25,D27,D23,D21,D13)</f>
        <v>0</v>
      </c>
      <c r="E29" s="275">
        <f t="shared" si="10"/>
        <v>0</v>
      </c>
      <c r="F29" s="275">
        <f t="shared" si="10"/>
        <v>0</v>
      </c>
      <c r="G29" s="275">
        <f t="shared" si="10"/>
        <v>0</v>
      </c>
      <c r="H29" s="275">
        <f t="shared" si="10"/>
        <v>0</v>
      </c>
      <c r="I29" s="275">
        <f t="shared" si="10"/>
        <v>0</v>
      </c>
      <c r="J29" s="276">
        <f t="shared" si="10"/>
        <v>0</v>
      </c>
      <c r="K29" s="277">
        <f t="shared" si="10"/>
        <v>0</v>
      </c>
      <c r="L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</row>
    <row r="30" spans="2:31" s="95" customFormat="1"/>
    <row r="31" spans="2:31" s="95" customFormat="1"/>
    <row r="32" spans="2:31" s="95" customFormat="1"/>
    <row r="33" s="95" customFormat="1"/>
    <row r="34" s="95" customFormat="1"/>
    <row r="35" s="95" customFormat="1"/>
    <row r="36" s="95" customFormat="1"/>
    <row r="37" s="95" customFormat="1"/>
    <row r="38" s="95" customFormat="1"/>
    <row r="39" s="95" customFormat="1"/>
    <row r="40" s="95" customFormat="1"/>
    <row r="41" s="95" customFormat="1"/>
    <row r="42" s="95" customFormat="1"/>
    <row r="43" s="95" customFormat="1"/>
    <row r="44" s="95" customFormat="1"/>
    <row r="45" s="95" customFormat="1"/>
    <row r="46" s="95" customFormat="1"/>
    <row r="47" s="95" customFormat="1"/>
    <row r="48" s="95" customFormat="1"/>
    <row r="49" s="95" customFormat="1"/>
    <row r="50" s="95" customFormat="1"/>
    <row r="51" s="95" customFormat="1"/>
    <row r="52" s="95" customFormat="1"/>
    <row r="53" s="95" customFormat="1"/>
    <row r="54" s="95" customFormat="1"/>
    <row r="55" s="95" customFormat="1"/>
    <row r="56" s="95" customFormat="1"/>
    <row r="57" s="95" customFormat="1"/>
    <row r="58" s="95" customFormat="1"/>
    <row r="59" s="95" customFormat="1"/>
  </sheetData>
  <mergeCells count="32">
    <mergeCell ref="M26:M27"/>
    <mergeCell ref="B20:B21"/>
    <mergeCell ref="B22:B23"/>
    <mergeCell ref="B24:B25"/>
    <mergeCell ref="B26:B27"/>
    <mergeCell ref="M22:M23"/>
    <mergeCell ref="M24:M25"/>
    <mergeCell ref="M14:M15"/>
    <mergeCell ref="M16:M17"/>
    <mergeCell ref="M18:M19"/>
    <mergeCell ref="M20:M21"/>
    <mergeCell ref="M2:M3"/>
    <mergeCell ref="M4:M5"/>
    <mergeCell ref="M6:M7"/>
    <mergeCell ref="M8:M9"/>
    <mergeCell ref="M10:M11"/>
    <mergeCell ref="P2:R3"/>
    <mergeCell ref="S2:T3"/>
    <mergeCell ref="S4:T5"/>
    <mergeCell ref="S6:T7"/>
    <mergeCell ref="B18:B19"/>
    <mergeCell ref="B8:B9"/>
    <mergeCell ref="B10:B11"/>
    <mergeCell ref="B12:B13"/>
    <mergeCell ref="B14:B15"/>
    <mergeCell ref="B16:B17"/>
    <mergeCell ref="C2:F2"/>
    <mergeCell ref="G2:H2"/>
    <mergeCell ref="I2:K2"/>
    <mergeCell ref="B4:B5"/>
    <mergeCell ref="B6:B7"/>
    <mergeCell ref="M12:M13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6F95-0AFA-4D83-91F4-217F38613EE0}">
  <dimension ref="B2:Q80"/>
  <sheetViews>
    <sheetView topLeftCell="A60" workbookViewId="0">
      <selection activeCell="B2" sqref="B2:Q2"/>
    </sheetView>
  </sheetViews>
  <sheetFormatPr defaultRowHeight="15"/>
  <cols>
    <col min="2" max="2" width="21" bestFit="1" customWidth="1"/>
    <col min="3" max="3" width="23.5703125" bestFit="1" customWidth="1"/>
    <col min="5" max="5" width="11.5703125" bestFit="1" customWidth="1"/>
    <col min="12" max="12" width="11.85546875" bestFit="1" customWidth="1"/>
    <col min="13" max="13" width="10.28515625" bestFit="1" customWidth="1"/>
    <col min="14" max="14" width="12.7109375" bestFit="1" customWidth="1"/>
    <col min="15" max="15" width="12.5703125" bestFit="1" customWidth="1"/>
  </cols>
  <sheetData>
    <row r="2" spans="2:17">
      <c r="B2" s="410" t="s">
        <v>244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2:17" ht="18">
      <c r="B3" s="345"/>
      <c r="C3" s="346"/>
      <c r="D3" s="347" t="s">
        <v>205</v>
      </c>
      <c r="E3" s="347" t="s">
        <v>208</v>
      </c>
      <c r="F3" s="347" t="s">
        <v>209</v>
      </c>
      <c r="G3" s="347" t="s">
        <v>210</v>
      </c>
      <c r="H3" s="347" t="s">
        <v>211</v>
      </c>
      <c r="I3" s="347" t="s">
        <v>212</v>
      </c>
      <c r="J3" s="347" t="s">
        <v>213</v>
      </c>
      <c r="K3" s="347" t="s">
        <v>214</v>
      </c>
      <c r="L3" s="347" t="s">
        <v>215</v>
      </c>
      <c r="M3" s="347" t="s">
        <v>216</v>
      </c>
      <c r="N3" s="347" t="s">
        <v>217</v>
      </c>
      <c r="O3" s="348" t="s">
        <v>218</v>
      </c>
    </row>
    <row r="4" spans="2:17">
      <c r="B4" s="349" t="s">
        <v>245</v>
      </c>
      <c r="C4" s="349" t="s">
        <v>246</v>
      </c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</row>
    <row r="5" spans="2:17">
      <c r="B5" s="411" t="s">
        <v>247</v>
      </c>
      <c r="C5" s="351" t="s">
        <v>248</v>
      </c>
      <c r="D5" s="352"/>
      <c r="E5" s="352"/>
      <c r="F5" s="352"/>
      <c r="G5" s="352"/>
      <c r="H5" s="352"/>
      <c r="I5" s="352"/>
      <c r="J5" s="352"/>
      <c r="K5" s="352"/>
      <c r="L5" s="352"/>
      <c r="M5" s="352"/>
    </row>
    <row r="6" spans="2:17">
      <c r="B6" s="412"/>
      <c r="C6" s="351" t="s">
        <v>249</v>
      </c>
      <c r="D6" s="352"/>
      <c r="E6" s="352"/>
      <c r="F6" s="352"/>
      <c r="G6" s="352"/>
      <c r="H6" s="352"/>
      <c r="I6" s="352"/>
      <c r="J6" s="352"/>
      <c r="K6" s="352"/>
      <c r="L6" s="352"/>
      <c r="M6" s="352"/>
    </row>
    <row r="7" spans="2:17">
      <c r="B7" s="412"/>
      <c r="C7" s="351" t="s">
        <v>101</v>
      </c>
      <c r="D7" s="352"/>
      <c r="E7" s="352"/>
      <c r="F7" s="352"/>
      <c r="G7" s="352"/>
      <c r="H7" s="352"/>
      <c r="I7" s="352"/>
      <c r="J7" s="352"/>
      <c r="K7" s="352"/>
      <c r="L7" s="352"/>
      <c r="M7" s="352"/>
    </row>
    <row r="8" spans="2:17">
      <c r="B8" s="413"/>
      <c r="C8" s="351" t="s">
        <v>250</v>
      </c>
      <c r="D8" s="352"/>
      <c r="E8" s="352"/>
      <c r="F8" s="352"/>
      <c r="G8" s="352"/>
      <c r="H8" s="352"/>
      <c r="I8" s="352"/>
      <c r="J8" s="352"/>
      <c r="K8" s="352"/>
      <c r="L8" s="352"/>
      <c r="M8" s="352"/>
    </row>
    <row r="9" spans="2:17">
      <c r="B9" s="353" t="s">
        <v>251</v>
      </c>
      <c r="C9" s="354"/>
      <c r="D9" s="352"/>
      <c r="E9" s="352"/>
      <c r="F9" s="352"/>
      <c r="G9" s="352"/>
      <c r="H9" s="352"/>
      <c r="I9" s="352"/>
      <c r="J9" s="352"/>
      <c r="K9" s="352"/>
      <c r="L9" s="352"/>
      <c r="M9" s="352"/>
    </row>
    <row r="10" spans="2:17">
      <c r="B10" s="353"/>
      <c r="C10" s="354"/>
      <c r="D10" s="352"/>
      <c r="E10" s="352"/>
      <c r="F10" s="352"/>
      <c r="G10" s="352"/>
      <c r="H10" s="352"/>
      <c r="I10" s="352"/>
      <c r="J10" s="352"/>
      <c r="K10" s="352"/>
      <c r="L10" s="352"/>
      <c r="M10" s="352"/>
    </row>
    <row r="11" spans="2:17">
      <c r="B11" s="414" t="s">
        <v>252</v>
      </c>
      <c r="C11" s="354" t="s">
        <v>16</v>
      </c>
      <c r="D11" s="352"/>
      <c r="E11" s="352"/>
      <c r="F11" s="352"/>
      <c r="G11" s="352"/>
      <c r="H11" s="352"/>
      <c r="I11" s="352"/>
      <c r="J11" s="352"/>
      <c r="K11" s="352"/>
      <c r="L11" s="352"/>
      <c r="M11" s="352"/>
    </row>
    <row r="12" spans="2:17">
      <c r="B12" s="415"/>
      <c r="C12" s="354" t="s">
        <v>194</v>
      </c>
      <c r="D12" s="352"/>
      <c r="E12" s="352"/>
      <c r="F12" s="352"/>
      <c r="G12" s="352"/>
      <c r="H12" s="352"/>
      <c r="I12" s="352"/>
      <c r="J12" s="352"/>
      <c r="K12" s="352"/>
      <c r="L12" s="352"/>
      <c r="M12" s="352"/>
    </row>
    <row r="13" spans="2:17">
      <c r="D13" s="352"/>
      <c r="E13" s="352"/>
      <c r="F13" s="352"/>
      <c r="G13" s="352"/>
      <c r="H13" s="352"/>
      <c r="I13" s="352"/>
      <c r="J13" s="352"/>
      <c r="K13" s="352"/>
      <c r="L13" s="352"/>
      <c r="M13" s="352"/>
    </row>
    <row r="14" spans="2:17">
      <c r="B14" s="355" t="s">
        <v>253</v>
      </c>
      <c r="C14" s="351" t="s">
        <v>254</v>
      </c>
      <c r="D14" s="356"/>
      <c r="E14" s="356"/>
      <c r="F14" s="356"/>
      <c r="G14" s="356"/>
      <c r="H14" s="356"/>
      <c r="I14" s="356"/>
      <c r="J14" s="356"/>
      <c r="K14" s="356"/>
      <c r="L14" s="356"/>
      <c r="M14" s="356"/>
    </row>
    <row r="15" spans="2:17">
      <c r="B15" s="355"/>
      <c r="C15" s="351" t="s">
        <v>255</v>
      </c>
      <c r="D15" s="352"/>
      <c r="E15" s="352"/>
      <c r="F15" s="352"/>
      <c r="G15" s="352"/>
      <c r="H15" s="352"/>
      <c r="I15" s="352"/>
      <c r="J15" s="352"/>
      <c r="K15" s="352"/>
      <c r="L15" s="352"/>
      <c r="M15" s="352"/>
    </row>
    <row r="16" spans="2:17">
      <c r="B16" s="355" t="s">
        <v>256</v>
      </c>
      <c r="C16" s="351" t="s">
        <v>257</v>
      </c>
      <c r="D16" s="352"/>
      <c r="E16" s="352"/>
      <c r="F16" s="352"/>
      <c r="G16" s="352"/>
      <c r="H16" s="352"/>
      <c r="I16" s="352"/>
      <c r="J16" s="352"/>
      <c r="K16" s="352"/>
      <c r="L16" s="352"/>
      <c r="M16" s="352"/>
    </row>
    <row r="17" spans="2:16">
      <c r="B17" s="355"/>
      <c r="C17" s="351" t="s">
        <v>258</v>
      </c>
      <c r="D17" s="352"/>
      <c r="E17" s="352"/>
      <c r="F17" s="352"/>
      <c r="G17" s="352"/>
      <c r="H17" s="352"/>
      <c r="I17" s="352"/>
      <c r="J17" s="352"/>
      <c r="K17" s="352"/>
      <c r="L17" s="352"/>
      <c r="M17" s="352"/>
    </row>
    <row r="18" spans="2:16">
      <c r="B18" s="355"/>
      <c r="C18" s="351" t="s">
        <v>259</v>
      </c>
      <c r="D18" s="356"/>
      <c r="E18" s="356"/>
      <c r="F18" s="356"/>
      <c r="G18" s="356"/>
      <c r="H18" s="356"/>
      <c r="I18" s="356"/>
      <c r="J18" s="356"/>
      <c r="K18" s="356"/>
      <c r="L18" s="356"/>
      <c r="M18" s="356"/>
    </row>
    <row r="19" spans="2:16">
      <c r="B19" s="357"/>
      <c r="C19" s="354"/>
      <c r="D19" s="356"/>
      <c r="E19" s="356"/>
      <c r="F19" s="356"/>
      <c r="G19" s="356"/>
      <c r="H19" s="356"/>
      <c r="I19" s="356"/>
      <c r="J19" s="356"/>
      <c r="K19" s="356"/>
      <c r="L19" s="356"/>
      <c r="M19" s="356"/>
    </row>
    <row r="20" spans="2:16">
      <c r="B20" s="358" t="s">
        <v>64</v>
      </c>
      <c r="C20" s="351" t="s">
        <v>260</v>
      </c>
      <c r="D20" s="352"/>
      <c r="E20" s="352"/>
      <c r="F20" s="352"/>
      <c r="G20" s="352"/>
      <c r="H20" s="352"/>
      <c r="I20" s="352"/>
      <c r="J20" s="352"/>
      <c r="K20" s="352"/>
      <c r="L20" s="352"/>
      <c r="M20" s="352"/>
    </row>
    <row r="21" spans="2:16">
      <c r="B21" s="354"/>
      <c r="C21" s="354"/>
      <c r="D21" s="356"/>
      <c r="E21" s="356"/>
      <c r="F21" s="356"/>
      <c r="G21" s="356"/>
      <c r="H21" s="356"/>
      <c r="I21" s="356"/>
      <c r="J21" s="356"/>
      <c r="K21" s="356"/>
      <c r="L21" s="356"/>
      <c r="M21" s="356"/>
    </row>
    <row r="22" spans="2:16">
      <c r="B22" s="359" t="s">
        <v>261</v>
      </c>
      <c r="C22" s="360"/>
      <c r="D22" s="361" t="e">
        <f>SUM(#REF!)</f>
        <v>#REF!</v>
      </c>
      <c r="E22" s="361" t="e">
        <f>SUM(#REF!)</f>
        <v>#REF!</v>
      </c>
      <c r="F22" s="361">
        <f t="shared" ref="F22:O22" si="0">SUM(D5:D21)</f>
        <v>0</v>
      </c>
      <c r="G22" s="361">
        <f t="shared" si="0"/>
        <v>0</v>
      </c>
      <c r="H22" s="361">
        <f t="shared" si="0"/>
        <v>0</v>
      </c>
      <c r="I22" s="361">
        <f t="shared" si="0"/>
        <v>0</v>
      </c>
      <c r="J22" s="361">
        <f t="shared" si="0"/>
        <v>0</v>
      </c>
      <c r="K22" s="361">
        <f t="shared" si="0"/>
        <v>0</v>
      </c>
      <c r="L22" s="361">
        <f t="shared" si="0"/>
        <v>0</v>
      </c>
      <c r="M22" s="361">
        <f t="shared" si="0"/>
        <v>0</v>
      </c>
      <c r="N22" s="361">
        <f t="shared" si="0"/>
        <v>0</v>
      </c>
      <c r="O22" s="361">
        <f t="shared" si="0"/>
        <v>0</v>
      </c>
    </row>
    <row r="23" spans="2:16">
      <c r="B23" s="354"/>
      <c r="C23" s="354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6"/>
    </row>
    <row r="24" spans="2:16">
      <c r="B24" s="359" t="s">
        <v>262</v>
      </c>
      <c r="C24" s="360"/>
      <c r="D24" s="362" t="e">
        <f>D22/#REF!</f>
        <v>#REF!</v>
      </c>
      <c r="E24" s="362" t="e">
        <f>E22/#REF!</f>
        <v>#REF!</v>
      </c>
      <c r="F24" s="362" t="e">
        <f>F22/#REF!</f>
        <v>#REF!</v>
      </c>
      <c r="G24" s="362" t="e">
        <f>G22/#REF!</f>
        <v>#REF!</v>
      </c>
      <c r="H24" s="362" t="e">
        <f t="shared" ref="H24:O24" si="1">H22/#REF!</f>
        <v>#REF!</v>
      </c>
      <c r="I24" s="362" t="e">
        <f t="shared" si="1"/>
        <v>#REF!</v>
      </c>
      <c r="J24" s="362" t="e">
        <f t="shared" si="1"/>
        <v>#REF!</v>
      </c>
      <c r="K24" s="362" t="e">
        <f t="shared" si="1"/>
        <v>#REF!</v>
      </c>
      <c r="L24" s="362" t="e">
        <f t="shared" si="1"/>
        <v>#REF!</v>
      </c>
      <c r="M24" s="362" t="e">
        <f t="shared" si="1"/>
        <v>#REF!</v>
      </c>
      <c r="N24" s="362" t="e">
        <f t="shared" si="1"/>
        <v>#REF!</v>
      </c>
      <c r="O24" s="362" t="e">
        <f t="shared" si="1"/>
        <v>#REF!</v>
      </c>
    </row>
    <row r="25" spans="2:16">
      <c r="B25" s="354"/>
      <c r="C25" s="354"/>
      <c r="D25" s="354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</row>
    <row r="26" spans="2:16">
      <c r="C26" s="407"/>
      <c r="D26" s="351" t="s">
        <v>263</v>
      </c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</row>
    <row r="27" spans="2:16">
      <c r="C27" s="407"/>
      <c r="D27" s="351" t="s">
        <v>264</v>
      </c>
      <c r="E27" s="352"/>
      <c r="F27" s="352"/>
      <c r="G27" s="352"/>
      <c r="H27" s="352"/>
      <c r="I27" s="352"/>
      <c r="J27" s="352"/>
      <c r="K27" s="352">
        <v>9.5</v>
      </c>
      <c r="L27" s="352"/>
      <c r="M27" s="352"/>
      <c r="N27" s="352"/>
      <c r="O27" s="352"/>
      <c r="P27" s="352"/>
    </row>
    <row r="28" spans="2:16">
      <c r="C28" s="407"/>
      <c r="D28" s="351" t="s">
        <v>265</v>
      </c>
      <c r="E28" s="352"/>
      <c r="F28" s="352"/>
      <c r="G28" s="352"/>
      <c r="H28" s="352"/>
      <c r="I28" s="352"/>
      <c r="J28" s="352">
        <v>5</v>
      </c>
      <c r="K28" s="352">
        <v>5</v>
      </c>
      <c r="L28" s="352"/>
      <c r="M28" s="352"/>
      <c r="N28" s="352"/>
      <c r="O28" s="352"/>
      <c r="P28" s="352"/>
    </row>
    <row r="29" spans="2:16">
      <c r="B29" s="363"/>
      <c r="C29" s="407"/>
      <c r="D29" s="351" t="s">
        <v>266</v>
      </c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</row>
    <row r="30" spans="2:16">
      <c r="B30" s="363"/>
      <c r="C30" s="407"/>
      <c r="D30" s="351" t="s">
        <v>250</v>
      </c>
      <c r="E30" s="352"/>
      <c r="F30" s="352"/>
      <c r="G30" s="352"/>
      <c r="H30" s="352"/>
      <c r="I30" s="352"/>
      <c r="J30" s="352">
        <v>36.5</v>
      </c>
      <c r="K30" s="352">
        <v>36.5</v>
      </c>
      <c r="L30" s="352"/>
      <c r="M30" s="352"/>
      <c r="N30" s="352"/>
      <c r="O30" s="352"/>
      <c r="P30" s="352"/>
    </row>
    <row r="31" spans="2:16" ht="18">
      <c r="B31" s="364" t="s">
        <v>267</v>
      </c>
      <c r="C31" s="357"/>
      <c r="D31" s="354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</row>
    <row r="32" spans="2:16">
      <c r="B32" s="363" t="s">
        <v>268</v>
      </c>
      <c r="C32" s="407" t="s">
        <v>269</v>
      </c>
      <c r="D32" s="351" t="s">
        <v>270</v>
      </c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</row>
    <row r="33" spans="2:16">
      <c r="B33" s="363" t="s">
        <v>271</v>
      </c>
      <c r="C33" s="407"/>
      <c r="D33" s="351" t="s">
        <v>272</v>
      </c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</row>
    <row r="34" spans="2:16">
      <c r="B34" s="363" t="s">
        <v>273</v>
      </c>
      <c r="C34" s="407"/>
      <c r="D34" s="351" t="s">
        <v>274</v>
      </c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</row>
    <row r="35" spans="2:16">
      <c r="B35" s="363" t="s">
        <v>275</v>
      </c>
      <c r="C35" s="407"/>
      <c r="D35" s="351" t="s">
        <v>276</v>
      </c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</row>
    <row r="36" spans="2:16">
      <c r="B36" s="363"/>
      <c r="C36" s="366"/>
      <c r="D36" s="354"/>
      <c r="E36" s="365"/>
      <c r="F36" s="365"/>
      <c r="G36" s="365"/>
      <c r="H36" s="365"/>
      <c r="I36" s="365"/>
      <c r="J36" s="365"/>
      <c r="K36" s="365"/>
      <c r="L36" s="365"/>
      <c r="M36" s="365"/>
      <c r="N36" s="365"/>
      <c r="O36" s="365"/>
      <c r="P36" s="365"/>
    </row>
    <row r="37" spans="2:16">
      <c r="B37" s="363"/>
      <c r="C37" s="407" t="s">
        <v>277</v>
      </c>
      <c r="D37" s="351" t="s">
        <v>278</v>
      </c>
      <c r="E37" s="352"/>
      <c r="F37" s="352"/>
      <c r="G37" s="352"/>
      <c r="H37" s="352"/>
      <c r="I37" s="352"/>
      <c r="J37" s="352">
        <v>108.86</v>
      </c>
      <c r="K37" s="352">
        <v>21</v>
      </c>
      <c r="L37" s="352"/>
      <c r="M37" s="352"/>
      <c r="N37" s="352"/>
      <c r="O37" s="352"/>
      <c r="P37" s="352"/>
    </row>
    <row r="38" spans="2:16">
      <c r="B38" s="363"/>
      <c r="C38" s="407"/>
      <c r="D38" s="351" t="s">
        <v>279</v>
      </c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2"/>
      <c r="P38" s="352"/>
    </row>
    <row r="39" spans="2:16">
      <c r="B39" s="363"/>
      <c r="C39" s="407"/>
      <c r="D39" s="351" t="s">
        <v>280</v>
      </c>
      <c r="E39" s="352"/>
      <c r="F39" s="352"/>
      <c r="G39" s="352"/>
      <c r="H39" s="352"/>
      <c r="I39" s="352"/>
      <c r="J39" s="352">
        <v>28</v>
      </c>
      <c r="K39" s="352">
        <v>20.5</v>
      </c>
      <c r="L39" s="352"/>
      <c r="M39" s="352"/>
      <c r="N39" s="352"/>
      <c r="O39" s="352"/>
      <c r="P39" s="352"/>
    </row>
    <row r="40" spans="2:16">
      <c r="B40" s="363"/>
      <c r="C40" s="366"/>
      <c r="D40" s="354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5"/>
      <c r="P40" s="365"/>
    </row>
    <row r="41" spans="2:16">
      <c r="B41" s="363"/>
      <c r="C41" s="358" t="s">
        <v>253</v>
      </c>
      <c r="D41" s="351" t="s">
        <v>281</v>
      </c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</row>
    <row r="42" spans="2:16">
      <c r="B42" s="363"/>
      <c r="C42" s="366"/>
      <c r="D42" s="354"/>
      <c r="E42" s="365"/>
      <c r="F42" s="365"/>
      <c r="G42" s="365"/>
      <c r="H42" s="365"/>
      <c r="I42" s="365"/>
      <c r="J42" s="365"/>
      <c r="K42" s="365"/>
      <c r="L42" s="365"/>
      <c r="M42" s="365"/>
      <c r="N42" s="365"/>
      <c r="O42" s="365"/>
      <c r="P42" s="365"/>
    </row>
    <row r="43" spans="2:16">
      <c r="B43" s="363"/>
      <c r="C43" s="407" t="s">
        <v>282</v>
      </c>
      <c r="D43" s="351" t="s">
        <v>283</v>
      </c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2"/>
    </row>
    <row r="44" spans="2:16">
      <c r="B44" s="363"/>
      <c r="C44" s="407"/>
      <c r="D44" s="351" t="s">
        <v>284</v>
      </c>
      <c r="E44" s="352"/>
      <c r="F44" s="352"/>
      <c r="G44" s="352"/>
      <c r="H44" s="352"/>
      <c r="I44" s="352">
        <v>18.899999999999999</v>
      </c>
      <c r="J44" s="352">
        <v>14.9</v>
      </c>
      <c r="K44" s="352"/>
      <c r="L44" s="352"/>
      <c r="M44" s="352"/>
      <c r="N44" s="352"/>
      <c r="O44" s="352"/>
      <c r="P44" s="352"/>
    </row>
    <row r="45" spans="2:16">
      <c r="B45" s="363"/>
      <c r="C45" s="407"/>
      <c r="D45" s="351" t="s">
        <v>285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2"/>
      <c r="P45" s="352"/>
    </row>
    <row r="46" spans="2:16">
      <c r="B46" s="363"/>
      <c r="C46" s="407"/>
      <c r="D46" s="351" t="s">
        <v>223</v>
      </c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</row>
    <row r="47" spans="2:16">
      <c r="B47" s="363"/>
      <c r="C47" s="407"/>
      <c r="D47" s="351" t="s">
        <v>286</v>
      </c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</row>
    <row r="48" spans="2:16">
      <c r="B48" s="363"/>
      <c r="C48" s="367"/>
      <c r="D48" s="354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</row>
    <row r="49" spans="2:16">
      <c r="B49" s="363"/>
      <c r="C49" s="368" t="s">
        <v>287</v>
      </c>
      <c r="D49" s="369"/>
      <c r="E49" s="370">
        <f t="shared" ref="E49:P49" si="2">SUM(E26:E47)</f>
        <v>0</v>
      </c>
      <c r="F49" s="370">
        <f t="shared" si="2"/>
        <v>0</v>
      </c>
      <c r="G49" s="370">
        <f t="shared" si="2"/>
        <v>0</v>
      </c>
      <c r="H49" s="370">
        <f t="shared" si="2"/>
        <v>0</v>
      </c>
      <c r="I49" s="370">
        <f t="shared" si="2"/>
        <v>18.899999999999999</v>
      </c>
      <c r="J49" s="370">
        <f t="shared" si="2"/>
        <v>193.26000000000002</v>
      </c>
      <c r="K49" s="370">
        <f t="shared" si="2"/>
        <v>92.5</v>
      </c>
      <c r="L49" s="370">
        <f t="shared" si="2"/>
        <v>0</v>
      </c>
      <c r="M49" s="370">
        <f t="shared" si="2"/>
        <v>0</v>
      </c>
      <c r="N49" s="370">
        <f t="shared" si="2"/>
        <v>0</v>
      </c>
      <c r="O49" s="370">
        <f t="shared" si="2"/>
        <v>0</v>
      </c>
      <c r="P49" s="370">
        <f t="shared" si="2"/>
        <v>0</v>
      </c>
    </row>
    <row r="50" spans="2:16">
      <c r="B50" s="371"/>
      <c r="C50" s="354"/>
      <c r="D50" s="354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</row>
    <row r="51" spans="2:16">
      <c r="B51" s="363"/>
      <c r="C51" s="359" t="s">
        <v>262</v>
      </c>
      <c r="D51" s="360"/>
      <c r="E51" s="362" t="e">
        <f>E49/#REF!</f>
        <v>#REF!</v>
      </c>
      <c r="F51" s="362" t="e">
        <f>F49/#REF!</f>
        <v>#REF!</v>
      </c>
      <c r="G51" s="362" t="e">
        <f>G49/#REF!</f>
        <v>#REF!</v>
      </c>
      <c r="H51" s="362" t="e">
        <f>H49/#REF!</f>
        <v>#REF!</v>
      </c>
      <c r="I51" s="362" t="e">
        <f t="shared" ref="I51:P51" si="3">I49/#REF!</f>
        <v>#REF!</v>
      </c>
      <c r="J51" s="362" t="e">
        <f t="shared" si="3"/>
        <v>#REF!</v>
      </c>
      <c r="K51" s="362" t="e">
        <f t="shared" si="3"/>
        <v>#REF!</v>
      </c>
      <c r="L51" s="362" t="e">
        <f t="shared" si="3"/>
        <v>#REF!</v>
      </c>
      <c r="M51" s="362" t="e">
        <f t="shared" si="3"/>
        <v>#REF!</v>
      </c>
      <c r="N51" s="362" t="e">
        <f t="shared" si="3"/>
        <v>#REF!</v>
      </c>
      <c r="O51" s="362" t="e">
        <f t="shared" si="3"/>
        <v>#REF!</v>
      </c>
      <c r="P51" s="362" t="e">
        <f t="shared" si="3"/>
        <v>#REF!</v>
      </c>
    </row>
    <row r="52" spans="2:16">
      <c r="B52" s="354"/>
      <c r="C52" s="354"/>
      <c r="D52" s="354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</row>
    <row r="53" spans="2:16" ht="18">
      <c r="B53" s="364" t="s">
        <v>288</v>
      </c>
      <c r="C53" s="407" t="s">
        <v>253</v>
      </c>
      <c r="D53" s="351" t="s">
        <v>33</v>
      </c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</row>
    <row r="54" spans="2:16">
      <c r="B54" s="363" t="s">
        <v>289</v>
      </c>
      <c r="C54" s="407"/>
      <c r="D54" s="351" t="s">
        <v>290</v>
      </c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</row>
    <row r="55" spans="2:16">
      <c r="B55" s="363" t="s">
        <v>291</v>
      </c>
      <c r="C55" s="407"/>
      <c r="D55" s="351" t="s">
        <v>292</v>
      </c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</row>
    <row r="56" spans="2:16">
      <c r="B56" s="363"/>
      <c r="C56" s="366"/>
      <c r="D56" s="354"/>
      <c r="E56" s="365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</row>
    <row r="57" spans="2:16">
      <c r="B57" s="372" t="s">
        <v>293</v>
      </c>
      <c r="C57" s="408" t="s">
        <v>294</v>
      </c>
      <c r="D57" s="351" t="s">
        <v>295</v>
      </c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2"/>
      <c r="P57" s="352"/>
    </row>
    <row r="58" spans="2:16">
      <c r="B58" s="363" t="s">
        <v>296</v>
      </c>
      <c r="C58" s="409"/>
      <c r="D58" s="351" t="s">
        <v>297</v>
      </c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2"/>
      <c r="P58" s="352"/>
    </row>
    <row r="59" spans="2:16">
      <c r="B59" s="363"/>
      <c r="C59" s="366"/>
      <c r="D59" s="354"/>
      <c r="E59" s="365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</row>
    <row r="60" spans="2:16">
      <c r="B60" s="363" t="s">
        <v>298</v>
      </c>
      <c r="C60" s="407" t="s">
        <v>256</v>
      </c>
      <c r="D60" s="351" t="s">
        <v>299</v>
      </c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</row>
    <row r="61" spans="2:16">
      <c r="B61" s="363"/>
      <c r="C61" s="407"/>
      <c r="D61" s="351" t="s">
        <v>300</v>
      </c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</row>
    <row r="62" spans="2:16">
      <c r="B62" s="363"/>
      <c r="C62" s="366"/>
      <c r="D62" s="354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</row>
    <row r="63" spans="2:16">
      <c r="B63" s="363"/>
      <c r="C63" s="359" t="s">
        <v>301</v>
      </c>
      <c r="D63" s="360"/>
      <c r="E63" s="361">
        <f>SUM(E53:E61)</f>
        <v>0</v>
      </c>
      <c r="F63" s="361">
        <f>SUM(F53:F61)</f>
        <v>0</v>
      </c>
      <c r="G63" s="361">
        <f>SUM(G53:G61)</f>
        <v>0</v>
      </c>
      <c r="H63" s="361">
        <f>SUM(H53:H61)</f>
        <v>0</v>
      </c>
      <c r="I63" s="361">
        <f t="shared" ref="I63:P63" si="4">SUM(I53:I61)</f>
        <v>0</v>
      </c>
      <c r="J63" s="361">
        <f t="shared" si="4"/>
        <v>0</v>
      </c>
      <c r="K63" s="361">
        <f t="shared" si="4"/>
        <v>0</v>
      </c>
      <c r="L63" s="361">
        <f t="shared" si="4"/>
        <v>0</v>
      </c>
      <c r="M63" s="361">
        <f t="shared" si="4"/>
        <v>0</v>
      </c>
      <c r="N63" s="361">
        <f t="shared" si="4"/>
        <v>0</v>
      </c>
      <c r="O63" s="361">
        <f t="shared" si="4"/>
        <v>0</v>
      </c>
      <c r="P63" s="361">
        <f t="shared" si="4"/>
        <v>0</v>
      </c>
    </row>
    <row r="64" spans="2:16">
      <c r="B64" s="371"/>
      <c r="C64" s="354"/>
      <c r="D64" s="354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</row>
    <row r="65" spans="2:16">
      <c r="B65" s="363"/>
      <c r="C65" s="359" t="s">
        <v>262</v>
      </c>
      <c r="D65" s="360"/>
      <c r="E65" s="362" t="e">
        <f>E63/#REF!</f>
        <v>#REF!</v>
      </c>
      <c r="F65" s="362" t="e">
        <f>F63/#REF!</f>
        <v>#REF!</v>
      </c>
      <c r="G65" s="362" t="e">
        <f>G63/#REF!</f>
        <v>#REF!</v>
      </c>
      <c r="H65" s="362" t="e">
        <f>H63/#REF!</f>
        <v>#REF!</v>
      </c>
      <c r="I65" s="362" t="e">
        <f t="shared" ref="I65:P65" si="5">I63/#REF!</f>
        <v>#REF!</v>
      </c>
      <c r="J65" s="362" t="e">
        <f t="shared" si="5"/>
        <v>#REF!</v>
      </c>
      <c r="K65" s="362" t="e">
        <f t="shared" si="5"/>
        <v>#REF!</v>
      </c>
      <c r="L65" s="362" t="e">
        <f t="shared" si="5"/>
        <v>#REF!</v>
      </c>
      <c r="M65" s="362" t="e">
        <f t="shared" si="5"/>
        <v>#REF!</v>
      </c>
      <c r="N65" s="362" t="e">
        <f t="shared" si="5"/>
        <v>#REF!</v>
      </c>
      <c r="O65" s="362" t="e">
        <f t="shared" si="5"/>
        <v>#REF!</v>
      </c>
      <c r="P65" s="362" t="e">
        <f t="shared" si="5"/>
        <v>#REF!</v>
      </c>
    </row>
    <row r="66" spans="2:16">
      <c r="B66" s="354"/>
      <c r="C66" s="354"/>
      <c r="D66" s="354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</row>
    <row r="67" spans="2:16" ht="18">
      <c r="B67" s="364" t="s">
        <v>302</v>
      </c>
      <c r="C67" s="407" t="s">
        <v>303</v>
      </c>
      <c r="D67" s="351" t="s">
        <v>304</v>
      </c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</row>
    <row r="68" spans="2:16">
      <c r="B68" s="363" t="s">
        <v>305</v>
      </c>
      <c r="C68" s="407"/>
      <c r="D68" s="351" t="s">
        <v>306</v>
      </c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2"/>
      <c r="P68" s="352"/>
    </row>
    <row r="69" spans="2:16">
      <c r="B69" s="363" t="s">
        <v>307</v>
      </c>
      <c r="C69" s="407"/>
      <c r="D69" s="351" t="s">
        <v>308</v>
      </c>
      <c r="E69" s="352"/>
      <c r="F69" s="352"/>
      <c r="G69" s="352"/>
      <c r="H69" s="352"/>
      <c r="I69" s="352">
        <v>46.7</v>
      </c>
      <c r="J69" s="352"/>
      <c r="K69" s="352">
        <v>36.25</v>
      </c>
      <c r="L69" s="352"/>
      <c r="M69" s="352"/>
      <c r="N69" s="352"/>
      <c r="O69" s="352"/>
      <c r="P69" s="352"/>
    </row>
    <row r="70" spans="2:16">
      <c r="B70" s="363" t="s">
        <v>309</v>
      </c>
      <c r="C70" s="407"/>
      <c r="D70" s="351" t="s">
        <v>310</v>
      </c>
      <c r="E70" s="352"/>
      <c r="F70" s="352"/>
      <c r="G70" s="352"/>
      <c r="H70" s="352"/>
      <c r="I70" s="352">
        <v>18.399999999999999</v>
      </c>
      <c r="J70" s="352">
        <v>18.399999999999999</v>
      </c>
      <c r="K70" s="352"/>
      <c r="L70" s="352"/>
      <c r="M70" s="352"/>
      <c r="N70" s="352"/>
      <c r="O70" s="352"/>
      <c r="P70" s="352"/>
    </row>
    <row r="71" spans="2:16">
      <c r="B71" s="363"/>
      <c r="C71" s="366"/>
      <c r="D71" s="354"/>
      <c r="E71" s="365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</row>
    <row r="72" spans="2:16">
      <c r="B72" s="363"/>
      <c r="C72" s="407" t="s">
        <v>311</v>
      </c>
      <c r="D72" s="351" t="s">
        <v>312</v>
      </c>
      <c r="E72" s="352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</row>
    <row r="73" spans="2:16">
      <c r="B73" s="363"/>
      <c r="C73" s="407"/>
      <c r="D73" s="351" t="s">
        <v>313</v>
      </c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</row>
    <row r="74" spans="2:16">
      <c r="B74" s="363"/>
      <c r="C74" s="407"/>
      <c r="D74" s="351" t="s">
        <v>314</v>
      </c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</row>
    <row r="75" spans="2:16">
      <c r="B75" s="363"/>
      <c r="C75" s="366"/>
      <c r="D75" s="354"/>
      <c r="E75" s="365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</row>
    <row r="76" spans="2:16">
      <c r="B76" s="363"/>
      <c r="C76" s="358" t="s">
        <v>64</v>
      </c>
      <c r="D76" s="351" t="s">
        <v>315</v>
      </c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</row>
    <row r="77" spans="2:16">
      <c r="B77" s="363"/>
      <c r="C77" s="367"/>
      <c r="D77" s="354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</row>
    <row r="78" spans="2:16">
      <c r="B78" s="363"/>
      <c r="C78" s="359" t="s">
        <v>301</v>
      </c>
      <c r="D78" s="360"/>
      <c r="E78" s="361">
        <f>SUM(E67:E76)</f>
        <v>0</v>
      </c>
      <c r="F78" s="361">
        <f t="shared" ref="F78:P78" si="6">SUM(F67:F76)</f>
        <v>0</v>
      </c>
      <c r="G78" s="361">
        <f t="shared" si="6"/>
        <v>0</v>
      </c>
      <c r="H78" s="361">
        <f t="shared" si="6"/>
        <v>0</v>
      </c>
      <c r="I78" s="361">
        <f t="shared" si="6"/>
        <v>65.099999999999994</v>
      </c>
      <c r="J78" s="361">
        <f t="shared" si="6"/>
        <v>18.399999999999999</v>
      </c>
      <c r="K78" s="361">
        <f t="shared" si="6"/>
        <v>36.25</v>
      </c>
      <c r="L78" s="361">
        <f t="shared" si="6"/>
        <v>0</v>
      </c>
      <c r="M78" s="361">
        <f t="shared" si="6"/>
        <v>0</v>
      </c>
      <c r="N78" s="361">
        <f t="shared" si="6"/>
        <v>0</v>
      </c>
      <c r="O78" s="361">
        <f t="shared" si="6"/>
        <v>0</v>
      </c>
      <c r="P78" s="361">
        <f t="shared" si="6"/>
        <v>0</v>
      </c>
    </row>
    <row r="79" spans="2:16">
      <c r="B79" s="371"/>
      <c r="C79" s="354"/>
      <c r="D79" s="354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</row>
    <row r="80" spans="2:16">
      <c r="B80" s="363"/>
      <c r="C80" s="359" t="s">
        <v>262</v>
      </c>
      <c r="D80" s="360"/>
      <c r="E80" s="362" t="e">
        <f>E78/#REF!</f>
        <v>#REF!</v>
      </c>
      <c r="F80" s="362" t="e">
        <f t="shared" ref="F80:P80" si="7">F78/#REF!</f>
        <v>#REF!</v>
      </c>
      <c r="G80" s="362" t="e">
        <f t="shared" si="7"/>
        <v>#REF!</v>
      </c>
      <c r="H80" s="362" t="e">
        <f t="shared" si="7"/>
        <v>#REF!</v>
      </c>
      <c r="I80" s="362" t="e">
        <f t="shared" si="7"/>
        <v>#REF!</v>
      </c>
      <c r="J80" s="362" t="e">
        <f t="shared" si="7"/>
        <v>#REF!</v>
      </c>
      <c r="K80" s="362" t="e">
        <f t="shared" si="7"/>
        <v>#REF!</v>
      </c>
      <c r="L80" s="362" t="e">
        <f t="shared" si="7"/>
        <v>#REF!</v>
      </c>
      <c r="M80" s="362" t="e">
        <f t="shared" si="7"/>
        <v>#REF!</v>
      </c>
      <c r="N80" s="362" t="e">
        <f t="shared" si="7"/>
        <v>#REF!</v>
      </c>
      <c r="O80" s="362" t="e">
        <f t="shared" si="7"/>
        <v>#REF!</v>
      </c>
      <c r="P80" s="362" t="e">
        <f t="shared" si="7"/>
        <v>#REF!</v>
      </c>
    </row>
  </sheetData>
  <mergeCells count="12">
    <mergeCell ref="C72:C74"/>
    <mergeCell ref="B2:Q2"/>
    <mergeCell ref="B5:B8"/>
    <mergeCell ref="B11:B12"/>
    <mergeCell ref="C26:C30"/>
    <mergeCell ref="C32:C35"/>
    <mergeCell ref="C37:C39"/>
    <mergeCell ref="C43:C47"/>
    <mergeCell ref="C53:C55"/>
    <mergeCell ref="C57:C58"/>
    <mergeCell ref="C60:C61"/>
    <mergeCell ref="C67:C7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1369-37D9-45A6-AF99-F9CD6DD010EE}">
  <dimension ref="A1:AE46"/>
  <sheetViews>
    <sheetView zoomScale="90" zoomScaleNormal="90" workbookViewId="0">
      <selection activeCell="G17" sqref="G17"/>
    </sheetView>
  </sheetViews>
  <sheetFormatPr defaultRowHeight="15"/>
  <cols>
    <col min="1" max="1" width="2.7109375" style="95" customWidth="1"/>
    <col min="2" max="2" width="15.28515625" bestFit="1" customWidth="1"/>
    <col min="3" max="3" width="15.42578125" bestFit="1" customWidth="1"/>
    <col min="4" max="4" width="2.7109375" style="95" customWidth="1"/>
    <col min="5" max="5" width="15.28515625" bestFit="1" customWidth="1"/>
    <col min="6" max="6" width="9.140625" bestFit="1" customWidth="1"/>
    <col min="7" max="7" width="3" style="95" customWidth="1"/>
    <col min="8" max="8" width="15.28515625" bestFit="1" customWidth="1"/>
    <col min="9" max="9" width="9.140625" bestFit="1" customWidth="1"/>
    <col min="10" max="10" width="4.42578125" style="95" customWidth="1"/>
    <col min="11" max="11" width="19" bestFit="1" customWidth="1"/>
    <col min="12" max="12" width="15.28515625" bestFit="1" customWidth="1"/>
    <col min="13" max="13" width="3.7109375" style="95" customWidth="1"/>
    <col min="14" max="14" width="29.140625" bestFit="1" customWidth="1"/>
    <col min="15" max="15" width="19.7109375" customWidth="1"/>
    <col min="16" max="16" width="19" bestFit="1" customWidth="1"/>
    <col min="17" max="17" width="15.28515625" bestFit="1" customWidth="1"/>
    <col min="18" max="18" width="10.7109375" bestFit="1" customWidth="1"/>
    <col min="19" max="37" width="7" bestFit="1" customWidth="1"/>
    <col min="38" max="41" width="6.5703125" bestFit="1" customWidth="1"/>
    <col min="42" max="42" width="10.7109375" bestFit="1" customWidth="1"/>
  </cols>
  <sheetData>
    <row r="1" spans="2:31" s="95" customFormat="1" ht="15.75" thickBot="1">
      <c r="J1" s="135"/>
    </row>
    <row r="2" spans="2:31" ht="19.5" thickBot="1">
      <c r="B2" s="420" t="s">
        <v>141</v>
      </c>
      <c r="C2" s="421"/>
      <c r="E2" s="422" t="s">
        <v>142</v>
      </c>
      <c r="F2" s="423"/>
      <c r="H2" s="422" t="s">
        <v>119</v>
      </c>
      <c r="I2" s="423"/>
      <c r="J2" s="135"/>
      <c r="K2" s="416" t="s">
        <v>143</v>
      </c>
      <c r="L2" s="417"/>
      <c r="N2" s="418" t="s">
        <v>153</v>
      </c>
      <c r="O2" s="419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</row>
    <row r="3" spans="2:31" ht="15.75" thickBot="1">
      <c r="B3" s="66" t="s">
        <v>68</v>
      </c>
      <c r="C3" s="67" t="s">
        <v>69</v>
      </c>
      <c r="E3" s="66" t="s">
        <v>68</v>
      </c>
      <c r="F3" s="67" t="s">
        <v>154</v>
      </c>
      <c r="H3" s="66" t="s">
        <v>68</v>
      </c>
      <c r="I3" s="227" t="s">
        <v>154</v>
      </c>
      <c r="J3" s="135"/>
      <c r="K3" s="256" t="s">
        <v>144</v>
      </c>
      <c r="L3" s="257">
        <f>'Gastos Fixos'!M4</f>
        <v>120</v>
      </c>
      <c r="N3" s="61" t="str">
        <f>'Gastos Fixos'!C3</f>
        <v>ALUGUEL  - Dia XX</v>
      </c>
      <c r="O3" s="253">
        <f>'Gastos Fixos'!C29</f>
        <v>120</v>
      </c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</row>
    <row r="4" spans="2:31" ht="15.75" thickBot="1">
      <c r="B4" s="63"/>
      <c r="C4" s="64"/>
      <c r="E4" s="63"/>
      <c r="F4" s="64"/>
      <c r="H4" s="63"/>
      <c r="I4" s="64"/>
      <c r="J4" s="135"/>
      <c r="K4" s="61" t="s">
        <v>145</v>
      </c>
      <c r="L4" s="253">
        <f>'Gastos Fixos'!M6</f>
        <v>0</v>
      </c>
      <c r="N4" s="258" t="str">
        <f>'Gastos Fixos'!D3</f>
        <v>GÁS E ÁGUA - Dia</v>
      </c>
      <c r="O4" s="259">
        <f>'Gastos Fixos'!D29</f>
        <v>0</v>
      </c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</row>
    <row r="5" spans="2:31" ht="15.75" thickBot="1">
      <c r="B5" s="236" t="s">
        <v>66</v>
      </c>
      <c r="E5" s="237" t="s">
        <v>66</v>
      </c>
      <c r="H5" s="237" t="s">
        <v>66</v>
      </c>
      <c r="J5" s="135"/>
      <c r="K5" s="256" t="s">
        <v>146</v>
      </c>
      <c r="L5" s="257">
        <f>'Gastos Fixos'!M6</f>
        <v>0</v>
      </c>
      <c r="N5" s="196" t="str">
        <f>'Gastos Fixos'!E3</f>
        <v>INTERNET UNIFIQUE - Dia 15</v>
      </c>
      <c r="O5" s="254">
        <f>'Gastos Fixos'!E29</f>
        <v>0</v>
      </c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</row>
    <row r="6" spans="2:31" ht="15.75" thickBot="1">
      <c r="B6" s="238">
        <v>11.7</v>
      </c>
      <c r="E6" s="238">
        <v>111.7</v>
      </c>
      <c r="H6" s="238">
        <v>111.7</v>
      </c>
      <c r="J6" s="135"/>
      <c r="K6" s="61" t="s">
        <v>147</v>
      </c>
      <c r="L6" s="253">
        <f>'Gastos Fixos'!M8</f>
        <v>0</v>
      </c>
      <c r="N6" s="258" t="str">
        <f>'Gastos Fixos'!F3</f>
        <v>ENERGIA (CELESC) - Dia 02</v>
      </c>
      <c r="O6" s="259">
        <f>'Gastos Fixos'!F29</f>
        <v>0</v>
      </c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</row>
    <row r="7" spans="2:31" ht="15.75" thickBot="1">
      <c r="J7" s="135"/>
      <c r="K7" s="256" t="s">
        <v>148</v>
      </c>
      <c r="L7" s="257">
        <f>'Gastos Fixos'!M8</f>
        <v>0</v>
      </c>
      <c r="N7" s="61" t="str">
        <f>'Gastos Fixos'!G3</f>
        <v>BANCO DO BRASIL - Dia 17</v>
      </c>
      <c r="O7" s="253">
        <f>'Gastos Fixos'!G29</f>
        <v>0</v>
      </c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</row>
    <row r="8" spans="2:31" ht="15.75" thickBot="1">
      <c r="B8" s="95"/>
      <c r="C8" s="95"/>
      <c r="J8" s="135"/>
      <c r="K8" s="61" t="s">
        <v>0</v>
      </c>
      <c r="L8" s="253">
        <f>'Gastos Fixos'!M10</f>
        <v>0</v>
      </c>
      <c r="N8" s="258" t="str">
        <f>'Gastos Fixos'!H3</f>
        <v>NUBANK - Dia 21</v>
      </c>
      <c r="O8" s="259">
        <f>'Gastos Fixos'!H29</f>
        <v>0</v>
      </c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</row>
    <row r="9" spans="2:31" ht="15.75" thickBot="1">
      <c r="B9" s="95"/>
      <c r="C9" s="95"/>
      <c r="J9" s="135"/>
      <c r="K9" s="260" t="s">
        <v>1</v>
      </c>
      <c r="L9" s="261">
        <f>'Gastos Fixos'!M10</f>
        <v>0</v>
      </c>
      <c r="N9" s="61" t="str">
        <f>'Gastos Fixos'!I3</f>
        <v>SPOTIFY</v>
      </c>
      <c r="O9" s="253">
        <f>'Gastos Fixos'!I29</f>
        <v>0</v>
      </c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</row>
    <row r="10" spans="2:31" ht="15.75" thickBot="1">
      <c r="B10" s="95"/>
      <c r="C10" s="95"/>
      <c r="J10" s="135"/>
      <c r="K10" s="196" t="s">
        <v>2</v>
      </c>
      <c r="L10" s="254">
        <f>'Gastos Fixos'!M12</f>
        <v>0</v>
      </c>
      <c r="N10" s="258" t="str">
        <f>'Gastos Fixos'!J3</f>
        <v>AMAZON PRIME</v>
      </c>
      <c r="O10" s="259">
        <f>'Gastos Fixos'!J29</f>
        <v>0</v>
      </c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</row>
    <row r="11" spans="2:31" ht="15.75" thickBot="1">
      <c r="B11" s="95"/>
      <c r="C11" s="95"/>
      <c r="J11" s="135"/>
      <c r="K11" s="260" t="s">
        <v>3</v>
      </c>
      <c r="L11" s="261">
        <f>'Gastos Fixos'!M12</f>
        <v>0</v>
      </c>
      <c r="N11" s="88" t="str">
        <f>'Gastos Fixos'!K3</f>
        <v>FLUKE</v>
      </c>
      <c r="O11" s="255">
        <f>'Gastos Fixos'!K29</f>
        <v>0</v>
      </c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</row>
    <row r="12" spans="2:31" ht="15.75" thickBot="1">
      <c r="B12" s="95"/>
      <c r="C12" s="95"/>
      <c r="E12" s="95"/>
      <c r="F12" s="95"/>
      <c r="H12" s="95"/>
      <c r="I12" s="95"/>
      <c r="J12" s="135"/>
      <c r="K12" s="196" t="s">
        <v>4</v>
      </c>
      <c r="L12" s="254">
        <f>'Gastos Fixos'!M14</f>
        <v>0</v>
      </c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</row>
    <row r="13" spans="2:31" ht="15.75" thickBot="1">
      <c r="B13" s="95"/>
      <c r="C13" s="95"/>
      <c r="E13" s="95"/>
      <c r="F13" s="95"/>
      <c r="H13" s="95"/>
      <c r="I13" s="95"/>
      <c r="K13" s="260" t="s">
        <v>5</v>
      </c>
      <c r="L13" s="261">
        <f>'Gastos Fixos'!M14</f>
        <v>0</v>
      </c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</row>
    <row r="14" spans="2:31" ht="15.75" thickBot="1">
      <c r="B14" s="95"/>
      <c r="C14" s="95"/>
      <c r="E14" s="95"/>
      <c r="F14" s="95"/>
      <c r="H14" s="95"/>
      <c r="I14" s="95"/>
      <c r="K14" s="88" t="s">
        <v>6</v>
      </c>
      <c r="L14" s="255">
        <f>'Gastos Fixos'!M16</f>
        <v>0</v>
      </c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</row>
    <row r="15" spans="2:31" s="95" customFormat="1" ht="14.25" customHeight="1" thickBot="1">
      <c r="L15" s="135"/>
    </row>
    <row r="16" spans="2:31" s="95" customFormat="1" ht="15.75" thickBot="1">
      <c r="K16" s="235" t="s">
        <v>83</v>
      </c>
      <c r="L16" s="235" t="s">
        <v>66</v>
      </c>
    </row>
    <row r="17" spans="3:12" s="95" customFormat="1" ht="15.75" customHeight="1">
      <c r="K17" s="262" t="s">
        <v>155</v>
      </c>
      <c r="L17" s="68">
        <v>100</v>
      </c>
    </row>
    <row r="18" spans="3:12" s="95" customFormat="1" ht="15.75" thickBot="1">
      <c r="K18" s="262" t="s">
        <v>156</v>
      </c>
      <c r="L18" s="69">
        <v>11.7</v>
      </c>
    </row>
    <row r="19" spans="3:12" s="95" customFormat="1" ht="15.75" thickBot="1">
      <c r="K19" s="234" t="s">
        <v>67</v>
      </c>
      <c r="L19" s="229">
        <v>111.7</v>
      </c>
    </row>
    <row r="20" spans="3:12" s="95" customFormat="1"/>
    <row r="21" spans="3:12" s="95" customFormat="1"/>
    <row r="22" spans="3:12" s="95" customFormat="1"/>
    <row r="23" spans="3:12" s="95" customFormat="1"/>
    <row r="24" spans="3:12" s="95" customFormat="1"/>
    <row r="25" spans="3:12" s="95" customFormat="1"/>
    <row r="26" spans="3:12" s="95" customFormat="1"/>
    <row r="27" spans="3:12" s="95" customFormat="1"/>
    <row r="28" spans="3:12" s="95" customFormat="1"/>
    <row r="29" spans="3:12" s="95" customFormat="1">
      <c r="C29" s="249"/>
      <c r="D29" s="246"/>
      <c r="E29" s="250"/>
    </row>
    <row r="30" spans="3:12" s="95" customFormat="1">
      <c r="C30" s="251"/>
      <c r="D30" s="247"/>
      <c r="E30" s="252"/>
    </row>
    <row r="31" spans="3:12" s="95" customFormat="1">
      <c r="C31" s="251"/>
      <c r="D31" s="247"/>
      <c r="E31" s="252"/>
    </row>
    <row r="32" spans="3:12" s="95" customFormat="1">
      <c r="C32" s="251"/>
      <c r="D32" s="247"/>
      <c r="E32" s="252"/>
    </row>
    <row r="33" spans="3:5" s="95" customFormat="1">
      <c r="C33" s="251"/>
      <c r="D33" s="247"/>
      <c r="E33" s="252"/>
    </row>
    <row r="34" spans="3:5">
      <c r="C34" s="131"/>
      <c r="D34" s="247"/>
      <c r="E34" s="132"/>
    </row>
    <row r="35" spans="3:5">
      <c r="C35" s="131"/>
      <c r="D35" s="247"/>
      <c r="E35" s="132"/>
    </row>
    <row r="36" spans="3:5">
      <c r="C36" s="131"/>
      <c r="D36" s="247"/>
      <c r="E36" s="132"/>
    </row>
    <row r="37" spans="3:5">
      <c r="C37" s="131"/>
      <c r="D37" s="247"/>
      <c r="E37" s="132"/>
    </row>
    <row r="38" spans="3:5">
      <c r="C38" s="131"/>
      <c r="D38" s="247"/>
      <c r="E38" s="132"/>
    </row>
    <row r="39" spans="3:5">
      <c r="C39" s="131"/>
      <c r="D39" s="247"/>
      <c r="E39" s="132"/>
    </row>
    <row r="40" spans="3:5">
      <c r="C40" s="131"/>
      <c r="D40" s="247"/>
      <c r="E40" s="132"/>
    </row>
    <row r="41" spans="3:5">
      <c r="C41" s="131"/>
      <c r="D41" s="247"/>
      <c r="E41" s="132"/>
    </row>
    <row r="42" spans="3:5">
      <c r="C42" s="131"/>
      <c r="D42" s="247"/>
      <c r="E42" s="132"/>
    </row>
    <row r="43" spans="3:5">
      <c r="C43" s="131"/>
      <c r="D43" s="247"/>
      <c r="E43" s="132"/>
    </row>
    <row r="44" spans="3:5">
      <c r="C44" s="131"/>
      <c r="D44" s="247"/>
      <c r="E44" s="132"/>
    </row>
    <row r="45" spans="3:5">
      <c r="C45" s="131"/>
      <c r="D45" s="247"/>
      <c r="E45" s="132"/>
    </row>
    <row r="46" spans="3:5">
      <c r="C46" s="133"/>
      <c r="D46" s="248"/>
      <c r="E46" s="134"/>
    </row>
  </sheetData>
  <mergeCells count="5">
    <mergeCell ref="K2:L2"/>
    <mergeCell ref="N2:O2"/>
    <mergeCell ref="B2:C2"/>
    <mergeCell ref="H2:I2"/>
    <mergeCell ref="E2:F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7CDC-9B2B-4823-BE4E-57C078747093}">
  <dimension ref="B1:Y22"/>
  <sheetViews>
    <sheetView topLeftCell="A12" zoomScale="90" zoomScaleNormal="90" workbookViewId="0">
      <selection activeCell="G6" sqref="G6"/>
    </sheetView>
  </sheetViews>
  <sheetFormatPr defaultRowHeight="15"/>
  <cols>
    <col min="1" max="1" width="2.7109375" customWidth="1"/>
    <col min="2" max="3" width="1" customWidth="1"/>
    <col min="4" max="4" width="16.85546875" customWidth="1"/>
    <col min="5" max="5" width="12.7109375" bestFit="1" customWidth="1"/>
    <col min="6" max="6" width="7" bestFit="1" customWidth="1"/>
    <col min="7" max="7" width="27.85546875" customWidth="1"/>
    <col min="8" max="8" width="1.140625" customWidth="1"/>
    <col min="9" max="9" width="10.7109375" bestFit="1" customWidth="1"/>
    <col min="10" max="28" width="7" bestFit="1" customWidth="1"/>
    <col min="29" max="32" width="6.5703125" bestFit="1" customWidth="1"/>
    <col min="33" max="33" width="10.7109375" bestFit="1" customWidth="1"/>
  </cols>
  <sheetData>
    <row r="1" spans="2:25" ht="15.75" thickBot="1">
      <c r="B1" s="2"/>
    </row>
    <row r="2" spans="2:25" ht="19.5" thickBot="1">
      <c r="B2" s="2"/>
      <c r="D2" s="424" t="s">
        <v>177</v>
      </c>
      <c r="E2" s="425"/>
      <c r="F2" s="425"/>
      <c r="G2" s="426"/>
      <c r="I2" t="s">
        <v>178</v>
      </c>
    </row>
    <row r="3" spans="2:25">
      <c r="B3" s="2"/>
      <c r="D3" s="215" t="s">
        <v>100</v>
      </c>
      <c r="E3" s="216">
        <v>200</v>
      </c>
      <c r="F3" s="217" t="s">
        <v>91</v>
      </c>
      <c r="G3" s="218" t="s">
        <v>102</v>
      </c>
      <c r="I3" s="280">
        <v>350</v>
      </c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</row>
    <row r="4" spans="2:25">
      <c r="B4" s="2"/>
      <c r="D4" s="219" t="s">
        <v>101</v>
      </c>
      <c r="E4" s="220">
        <v>50</v>
      </c>
      <c r="F4" s="221" t="s">
        <v>91</v>
      </c>
      <c r="G4" s="222" t="s">
        <v>103</v>
      </c>
      <c r="I4" s="281">
        <v>35</v>
      </c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</row>
    <row r="5" spans="2:25">
      <c r="B5" s="2"/>
      <c r="D5" s="196" t="s">
        <v>114</v>
      </c>
      <c r="E5" s="197">
        <v>30</v>
      </c>
      <c r="F5" s="95" t="s">
        <v>91</v>
      </c>
      <c r="G5" s="198" t="s">
        <v>94</v>
      </c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</row>
    <row r="6" spans="2:25">
      <c r="B6" s="2"/>
      <c r="D6" s="219" t="s">
        <v>92</v>
      </c>
      <c r="E6" s="220">
        <f>25+25</f>
        <v>50</v>
      </c>
      <c r="F6" s="221" t="s">
        <v>91</v>
      </c>
      <c r="G6" s="222" t="s">
        <v>93</v>
      </c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</row>
    <row r="7" spans="2:25">
      <c r="B7" s="2"/>
      <c r="D7" s="196" t="s">
        <v>111</v>
      </c>
      <c r="E7" s="199">
        <v>50</v>
      </c>
      <c r="F7" s="95" t="s">
        <v>91</v>
      </c>
      <c r="G7" s="198" t="s">
        <v>95</v>
      </c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</row>
    <row r="8" spans="2:25">
      <c r="B8" s="2"/>
      <c r="D8" s="196" t="s">
        <v>115</v>
      </c>
      <c r="E8" s="197">
        <v>100</v>
      </c>
      <c r="F8" s="95" t="s">
        <v>91</v>
      </c>
      <c r="G8" s="198" t="s">
        <v>96</v>
      </c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</row>
    <row r="9" spans="2:25">
      <c r="B9" s="2"/>
      <c r="D9" s="196" t="s">
        <v>116</v>
      </c>
      <c r="E9" s="197">
        <v>50</v>
      </c>
      <c r="F9" s="95" t="s">
        <v>91</v>
      </c>
      <c r="G9" s="198" t="s">
        <v>97</v>
      </c>
      <c r="K9" s="263"/>
      <c r="L9" s="263"/>
      <c r="M9" s="263"/>
      <c r="N9" s="263"/>
      <c r="O9" s="263"/>
      <c r="P9" s="263" t="s">
        <v>157</v>
      </c>
      <c r="Q9" s="263"/>
      <c r="R9" s="263"/>
      <c r="S9" s="263"/>
      <c r="T9" s="263"/>
      <c r="U9" s="263"/>
      <c r="V9" s="263"/>
      <c r="W9" s="263"/>
      <c r="X9" s="263"/>
      <c r="Y9" s="263"/>
    </row>
    <row r="10" spans="2:25">
      <c r="B10" s="2"/>
      <c r="D10" s="200" t="s">
        <v>98</v>
      </c>
      <c r="E10" s="197">
        <v>21.9</v>
      </c>
      <c r="F10" s="95" t="s">
        <v>91</v>
      </c>
      <c r="G10" s="198" t="s">
        <v>104</v>
      </c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</row>
    <row r="11" spans="2:25">
      <c r="B11" s="2"/>
      <c r="D11" s="219" t="s">
        <v>99</v>
      </c>
      <c r="E11" s="220">
        <v>10</v>
      </c>
      <c r="F11" s="221" t="s">
        <v>91</v>
      </c>
      <c r="G11" s="222" t="s">
        <v>104</v>
      </c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</row>
    <row r="12" spans="2:25">
      <c r="B12" s="2"/>
      <c r="D12" s="200" t="s">
        <v>40</v>
      </c>
      <c r="E12" s="197">
        <v>30</v>
      </c>
      <c r="F12" s="95" t="s">
        <v>91</v>
      </c>
      <c r="G12" s="198" t="s">
        <v>105</v>
      </c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</row>
    <row r="13" spans="2:25">
      <c r="D13" s="196" t="s">
        <v>118</v>
      </c>
      <c r="E13" s="197">
        <v>100</v>
      </c>
      <c r="F13" s="95" t="s">
        <v>91</v>
      </c>
      <c r="G13" s="198" t="s">
        <v>106</v>
      </c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</row>
    <row r="14" spans="2:25">
      <c r="D14" s="200" t="s">
        <v>107</v>
      </c>
      <c r="E14" s="197">
        <v>500</v>
      </c>
      <c r="F14" s="95" t="s">
        <v>91</v>
      </c>
      <c r="G14" s="198" t="s">
        <v>108</v>
      </c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</row>
    <row r="15" spans="2:25">
      <c r="D15" s="196" t="s">
        <v>117</v>
      </c>
      <c r="E15" s="197">
        <v>500</v>
      </c>
      <c r="F15" s="95" t="s">
        <v>91</v>
      </c>
      <c r="G15" s="198" t="s">
        <v>109</v>
      </c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</row>
    <row r="16" spans="2:25" ht="15.75" thickBot="1">
      <c r="D16" s="223" t="s">
        <v>110</v>
      </c>
      <c r="E16" s="224">
        <v>300</v>
      </c>
      <c r="F16" s="225" t="s">
        <v>91</v>
      </c>
      <c r="G16" s="226" t="s">
        <v>113</v>
      </c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</row>
    <row r="17" spans="4:25" ht="15.75" customHeight="1" thickBot="1">
      <c r="D17" s="201" t="s">
        <v>112</v>
      </c>
      <c r="E17" s="202">
        <f>SUM(E3:E16)</f>
        <v>1991.9</v>
      </c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</row>
    <row r="18" spans="4:25"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</row>
    <row r="19" spans="4:25" ht="15.75" thickBot="1"/>
    <row r="20" spans="4:25">
      <c r="D20" s="418" t="s">
        <v>174</v>
      </c>
      <c r="E20" s="429" t="s">
        <v>179</v>
      </c>
      <c r="F20" s="430"/>
      <c r="G20" s="431"/>
    </row>
    <row r="21" spans="4:25">
      <c r="D21" s="427"/>
      <c r="E21" s="432"/>
      <c r="F21" s="433"/>
      <c r="G21" s="434"/>
    </row>
    <row r="22" spans="4:25" ht="56.25" customHeight="1" thickBot="1">
      <c r="D22" s="428"/>
      <c r="E22" s="435"/>
      <c r="F22" s="436"/>
      <c r="G22" s="437"/>
    </row>
  </sheetData>
  <mergeCells count="3">
    <mergeCell ref="D2:G2"/>
    <mergeCell ref="D20:D22"/>
    <mergeCell ref="E20:G2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413D-840E-48B4-B211-17866A14C9E2}">
  <dimension ref="A1:G3"/>
  <sheetViews>
    <sheetView workbookViewId="0">
      <selection sqref="A1:G3"/>
    </sheetView>
  </sheetViews>
  <sheetFormatPr defaultRowHeight="15"/>
  <cols>
    <col min="1" max="1" width="19.42578125" customWidth="1"/>
    <col min="2" max="2" width="15.28515625" customWidth="1"/>
    <col min="3" max="3" width="20.140625" customWidth="1"/>
    <col min="5" max="5" width="23.28515625" customWidth="1"/>
    <col min="6" max="6" width="9.5703125" customWidth="1"/>
    <col min="7" max="7" width="16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>
      <c r="A2" s="70">
        <v>45142</v>
      </c>
      <c r="B2" t="s">
        <v>40</v>
      </c>
      <c r="C2" t="s">
        <v>62</v>
      </c>
      <c r="D2">
        <v>10</v>
      </c>
      <c r="E2" t="s">
        <v>55</v>
      </c>
      <c r="F2" t="s">
        <v>15</v>
      </c>
      <c r="G2" t="s">
        <v>63</v>
      </c>
    </row>
    <row r="3" spans="1:7">
      <c r="A3" s="70">
        <v>45131</v>
      </c>
      <c r="B3" t="s">
        <v>40</v>
      </c>
      <c r="C3" t="s">
        <v>57</v>
      </c>
      <c r="D3">
        <v>20</v>
      </c>
      <c r="E3" t="s">
        <v>38</v>
      </c>
      <c r="F3" t="s">
        <v>15</v>
      </c>
      <c r="G3" t="s">
        <v>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Início</vt:lpstr>
      <vt:lpstr>Instruções</vt:lpstr>
      <vt:lpstr>Meus Gastos</vt:lpstr>
      <vt:lpstr>Custos Fixos</vt:lpstr>
      <vt:lpstr>Gastos Fixos</vt:lpstr>
      <vt:lpstr>Teste</vt:lpstr>
      <vt:lpstr>Gastos TOTAIS</vt:lpstr>
      <vt:lpstr>gastos</vt:lpstr>
      <vt:lpstr>Planilha3</vt:lpstr>
      <vt:lpstr>RENDAS</vt:lpstr>
      <vt:lpstr>RECEITAS</vt:lpstr>
      <vt:lpstr>Reserva de emergência</vt:lpstr>
      <vt:lpstr>BALANÇO GERAL</vt:lpstr>
      <vt:lpstr>CAIXINHAS (!)</vt:lpstr>
      <vt:lpstr>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Mello</dc:creator>
  <cp:lastModifiedBy>Felipe Mello</cp:lastModifiedBy>
  <dcterms:created xsi:type="dcterms:W3CDTF">2015-06-05T18:19:34Z</dcterms:created>
  <dcterms:modified xsi:type="dcterms:W3CDTF">2024-01-16T21:30:11Z</dcterms:modified>
</cp:coreProperties>
</file>