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8560" windowHeight="5350" activeTab="1"/>
  </bookViews>
  <sheets>
    <sheet name="Sheet1" sheetId="1" r:id="rId1"/>
    <sheet name="Sheet2" sheetId="2" r:id="rId2"/>
    <sheet name="Stock" sheetId="3" r:id="rId3"/>
    <sheet name="Stock Risk" sheetId="4" r:id="rId4"/>
    <sheet name="Sheet3" sheetId="5" r:id="rId5"/>
    <sheet name="DuxMay" sheetId="6" r:id="rId6"/>
  </sheets>
  <calcPr calcId="125725"/>
</workbook>
</file>

<file path=xl/calcChain.xml><?xml version="1.0" encoding="utf-8"?>
<calcChain xmlns="http://schemas.openxmlformats.org/spreadsheetml/2006/main">
  <c r="B7" i="2"/>
  <c r="D10" i="1"/>
  <c r="D9"/>
  <c r="F9"/>
  <c r="C9"/>
  <c r="G2" i="4"/>
  <c r="K3" i="2"/>
  <c r="K2"/>
  <c r="H6"/>
  <c r="I3" i="6"/>
  <c r="I4"/>
  <c r="I5"/>
  <c r="I6"/>
  <c r="I7"/>
  <c r="I8"/>
  <c r="I9"/>
  <c r="I10"/>
  <c r="I11"/>
  <c r="I12"/>
  <c r="H3"/>
  <c r="H4"/>
  <c r="H5"/>
  <c r="H6"/>
  <c r="H7"/>
  <c r="H8"/>
  <c r="H9"/>
  <c r="H10"/>
  <c r="H11"/>
  <c r="H12"/>
  <c r="I2"/>
  <c r="H2"/>
  <c r="I2" i="5"/>
  <c r="F8"/>
  <c r="F7"/>
  <c r="I8" i="4"/>
  <c r="K7"/>
  <c r="L7" s="1"/>
  <c r="O7" s="1"/>
  <c r="M3"/>
  <c r="O3" s="1"/>
  <c r="E2"/>
  <c r="B3" s="1"/>
  <c r="E2" i="3"/>
  <c r="B3" s="1"/>
  <c r="E3" s="1"/>
  <c r="E3" i="2"/>
  <c r="F3" s="1"/>
  <c r="C10"/>
  <c r="C11"/>
  <c r="C16"/>
  <c r="C9"/>
  <c r="A10"/>
  <c r="A11"/>
  <c r="A12"/>
  <c r="C12" s="1"/>
  <c r="A13"/>
  <c r="C13" s="1"/>
  <c r="A14"/>
  <c r="C14" s="1"/>
  <c r="A15"/>
  <c r="C15" s="1"/>
  <c r="A16"/>
  <c r="A17"/>
  <c r="A18"/>
  <c r="A19"/>
  <c r="A9"/>
  <c r="A148" i="1"/>
  <c r="B4" i="2"/>
  <c r="B5" s="1"/>
  <c r="K10" i="1"/>
  <c r="K9"/>
  <c r="L9" s="1"/>
  <c r="K2"/>
  <c r="C4" i="2"/>
  <c r="C5" s="1"/>
  <c r="E9" i="1" l="1"/>
  <c r="B10"/>
  <c r="C10" s="1"/>
  <c r="K8" i="4"/>
  <c r="L8" s="1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N7"/>
  <c r="M7"/>
  <c r="E3"/>
  <c r="B4" s="1"/>
  <c r="B4" i="3"/>
  <c r="E4" s="1"/>
  <c r="E4" i="2"/>
  <c r="E5" s="1"/>
  <c r="E6" s="1"/>
  <c r="E7" s="1"/>
  <c r="E8" s="1"/>
  <c r="E9" s="1"/>
  <c r="E10" s="1"/>
  <c r="E11" s="1"/>
  <c r="E12" s="1"/>
  <c r="F12" s="1"/>
  <c r="F4"/>
  <c r="F6"/>
  <c r="N9" i="1"/>
  <c r="O9" s="1"/>
  <c r="E10" l="1"/>
  <c r="F10" s="1"/>
  <c r="M8" i="4"/>
  <c r="O8"/>
  <c r="N8"/>
  <c r="K11"/>
  <c r="L11" s="1"/>
  <c r="K12"/>
  <c r="L12" s="1"/>
  <c r="N12" s="1"/>
  <c r="K9"/>
  <c r="L9" s="1"/>
  <c r="K10"/>
  <c r="L10" s="1"/>
  <c r="K14"/>
  <c r="L14" s="1"/>
  <c r="O14" s="1"/>
  <c r="K13"/>
  <c r="L13" s="1"/>
  <c r="O13" s="1"/>
  <c r="E4"/>
  <c r="B5" s="1"/>
  <c r="E5" s="1"/>
  <c r="B6" s="1"/>
  <c r="B5" i="3"/>
  <c r="E5" s="1"/>
  <c r="F9" i="2"/>
  <c r="F10"/>
  <c r="F11"/>
  <c r="F7"/>
  <c r="F5"/>
  <c r="F8"/>
  <c r="E13"/>
  <c r="F13" s="1"/>
  <c r="G9" i="1"/>
  <c r="J10"/>
  <c r="M9"/>
  <c r="M11" i="4" l="1"/>
  <c r="O11"/>
  <c r="M12"/>
  <c r="O12"/>
  <c r="N9"/>
  <c r="O9"/>
  <c r="N10"/>
  <c r="O10"/>
  <c r="N11"/>
  <c r="M9"/>
  <c r="M10"/>
  <c r="K16"/>
  <c r="L16" s="1"/>
  <c r="O16" s="1"/>
  <c r="K15"/>
  <c r="L15" s="1"/>
  <c r="O15" s="1"/>
  <c r="M13"/>
  <c r="N13"/>
  <c r="M14"/>
  <c r="N14"/>
  <c r="E6"/>
  <c r="B7" s="1"/>
  <c r="B6" i="3"/>
  <c r="E6" s="1"/>
  <c r="E14" i="2"/>
  <c r="F14" s="1"/>
  <c r="B11" i="1"/>
  <c r="C11" s="1"/>
  <c r="D11" s="1"/>
  <c r="L10"/>
  <c r="N10"/>
  <c r="E11" l="1"/>
  <c r="F11" s="1"/>
  <c r="M16" i="4"/>
  <c r="N16"/>
  <c r="K17"/>
  <c r="L17" s="1"/>
  <c r="O17" s="1"/>
  <c r="M15"/>
  <c r="N15"/>
  <c r="K18"/>
  <c r="L18" s="1"/>
  <c r="O18" s="1"/>
  <c r="E7"/>
  <c r="B8" s="1"/>
  <c r="B7" i="3"/>
  <c r="E7" s="1"/>
  <c r="E15" i="2"/>
  <c r="F15" s="1"/>
  <c r="G10" i="1"/>
  <c r="M10"/>
  <c r="J11"/>
  <c r="O10"/>
  <c r="K20" i="4" l="1"/>
  <c r="L20" s="1"/>
  <c r="O20" s="1"/>
  <c r="M18"/>
  <c r="N18"/>
  <c r="K19"/>
  <c r="L19" s="1"/>
  <c r="O19" s="1"/>
  <c r="N17"/>
  <c r="M17"/>
  <c r="E8"/>
  <c r="B9" s="1"/>
  <c r="E9" s="1"/>
  <c r="B10" s="1"/>
  <c r="B8" i="3"/>
  <c r="E8" s="1"/>
  <c r="E16" i="2"/>
  <c r="F16" s="1"/>
  <c r="B12" i="1"/>
  <c r="C12" s="1"/>
  <c r="D12" s="1"/>
  <c r="K11"/>
  <c r="L11" s="1"/>
  <c r="B13" l="1"/>
  <c r="C13" s="1"/>
  <c r="D13" s="1"/>
  <c r="E12"/>
  <c r="F12" s="1"/>
  <c r="K21" i="4"/>
  <c r="L21" s="1"/>
  <c r="O21" s="1"/>
  <c r="M19"/>
  <c r="N19"/>
  <c r="K24"/>
  <c r="L24" s="1"/>
  <c r="O24" s="1"/>
  <c r="K22"/>
  <c r="L22" s="1"/>
  <c r="O22" s="1"/>
  <c r="M20"/>
  <c r="N20"/>
  <c r="E10"/>
  <c r="B11" s="1"/>
  <c r="B9" i="3"/>
  <c r="E9" s="1"/>
  <c r="E17" i="2"/>
  <c r="F17" s="1"/>
  <c r="G11" i="1"/>
  <c r="N11"/>
  <c r="O11" s="1"/>
  <c r="J12"/>
  <c r="K12" s="1"/>
  <c r="E13" l="1"/>
  <c r="F13" s="1"/>
  <c r="M21" i="4"/>
  <c r="N21"/>
  <c r="M24"/>
  <c r="N24"/>
  <c r="M22"/>
  <c r="N22"/>
  <c r="K25"/>
  <c r="L25" s="1"/>
  <c r="O25" s="1"/>
  <c r="K23"/>
  <c r="L23" s="1"/>
  <c r="O23" s="1"/>
  <c r="E11"/>
  <c r="B12" s="1"/>
  <c r="B10" i="3"/>
  <c r="E10" s="1"/>
  <c r="B11" s="1"/>
  <c r="E18" i="2"/>
  <c r="E19" s="1"/>
  <c r="F18"/>
  <c r="G12" i="1"/>
  <c r="M11"/>
  <c r="M25" i="4" l="1"/>
  <c r="N25"/>
  <c r="M23"/>
  <c r="N23"/>
  <c r="E12"/>
  <c r="B13" s="1"/>
  <c r="E11" i="3"/>
  <c r="B12" s="1"/>
  <c r="E20" i="2"/>
  <c r="F19"/>
  <c r="B14" i="1"/>
  <c r="C14" s="1"/>
  <c r="D14" s="1"/>
  <c r="N12"/>
  <c r="O12" s="1"/>
  <c r="L12"/>
  <c r="M12" s="1"/>
  <c r="E14" l="1"/>
  <c r="F14" s="1"/>
  <c r="E13" i="4"/>
  <c r="B14" s="1"/>
  <c r="E12" i="3"/>
  <c r="B13" s="1"/>
  <c r="E21" i="2"/>
  <c r="F20"/>
  <c r="G13" i="1"/>
  <c r="J13"/>
  <c r="K13" s="1"/>
  <c r="E14" i="4" l="1"/>
  <c r="B15" s="1"/>
  <c r="E13" i="3"/>
  <c r="B14" s="1"/>
  <c r="E22" i="2"/>
  <c r="F22" s="1"/>
  <c r="F21"/>
  <c r="B15" i="1"/>
  <c r="C15" s="1"/>
  <c r="D15" s="1"/>
  <c r="L13"/>
  <c r="M13" s="1"/>
  <c r="G15" l="1"/>
  <c r="E15"/>
  <c r="F15" s="1"/>
  <c r="E15" i="4"/>
  <c r="B16" s="1"/>
  <c r="B15" i="3"/>
  <c r="E14"/>
  <c r="G14" i="1"/>
  <c r="N13"/>
  <c r="O13" s="1"/>
  <c r="J14"/>
  <c r="K14" s="1"/>
  <c r="E16" i="4" l="1"/>
  <c r="B17" s="1"/>
  <c r="E15" i="3"/>
  <c r="B16" s="1"/>
  <c r="B16" i="1"/>
  <c r="C16" s="1"/>
  <c r="D16" s="1"/>
  <c r="L14"/>
  <c r="M14" s="1"/>
  <c r="B17" l="1"/>
  <c r="C17" s="1"/>
  <c r="D17" s="1"/>
  <c r="E16"/>
  <c r="F16" s="1"/>
  <c r="E17" i="4"/>
  <c r="B18" s="1"/>
  <c r="E16" i="3"/>
  <c r="B17" s="1"/>
  <c r="N14" i="1"/>
  <c r="O14" s="1"/>
  <c r="J15"/>
  <c r="K15" s="1"/>
  <c r="G17" l="1"/>
  <c r="E17"/>
  <c r="F17" s="1"/>
  <c r="E18" i="4"/>
  <c r="B19" s="1"/>
  <c r="E17" i="3"/>
  <c r="B18" s="1"/>
  <c r="G16" i="1"/>
  <c r="L15"/>
  <c r="M15" s="1"/>
  <c r="E19" i="4" l="1"/>
  <c r="B20" s="1"/>
  <c r="E20" s="1"/>
  <c r="B21" s="1"/>
  <c r="E18" i="3"/>
  <c r="B19" s="1"/>
  <c r="E19" s="1"/>
  <c r="B20" s="1"/>
  <c r="E20" s="1"/>
  <c r="B21" s="1"/>
  <c r="B18" i="1"/>
  <c r="C18" s="1"/>
  <c r="D18" s="1"/>
  <c r="N15"/>
  <c r="O15" s="1"/>
  <c r="J16"/>
  <c r="K16" s="1"/>
  <c r="G18" l="1"/>
  <c r="E18"/>
  <c r="F18" s="1"/>
  <c r="E21" i="4"/>
  <c r="B22" s="1"/>
  <c r="E21" i="3"/>
  <c r="B22" s="1"/>
  <c r="N16" i="1"/>
  <c r="O16" s="1"/>
  <c r="L16"/>
  <c r="E22" i="4" l="1"/>
  <c r="B23" s="1"/>
  <c r="E22" i="3"/>
  <c r="B23" s="1"/>
  <c r="B19" i="1"/>
  <c r="C19" s="1"/>
  <c r="D19" s="1"/>
  <c r="M16"/>
  <c r="J17"/>
  <c r="K17" s="1"/>
  <c r="B20" l="1"/>
  <c r="C20" s="1"/>
  <c r="D20" s="1"/>
  <c r="E19"/>
  <c r="F19" s="1"/>
  <c r="E23" i="4"/>
  <c r="B24" s="1"/>
  <c r="E23" i="3"/>
  <c r="B24" s="1"/>
  <c r="L17" i="1"/>
  <c r="M17" s="1"/>
  <c r="E20" l="1"/>
  <c r="F20" s="1"/>
  <c r="E24" i="4"/>
  <c r="B25" s="1"/>
  <c r="E24" i="3"/>
  <c r="B25" s="1"/>
  <c r="G19" i="1"/>
  <c r="N17"/>
  <c r="O17" s="1"/>
  <c r="J18"/>
  <c r="K18" s="1"/>
  <c r="E25" i="4" l="1"/>
  <c r="B26" s="1"/>
  <c r="E25" i="3"/>
  <c r="B26" s="1"/>
  <c r="L18" i="1"/>
  <c r="M18" s="1"/>
  <c r="B27" i="4" l="1"/>
  <c r="E26"/>
  <c r="E26" i="3"/>
  <c r="B27" s="1"/>
  <c r="G20" i="1"/>
  <c r="B21"/>
  <c r="C21" s="1"/>
  <c r="D21" s="1"/>
  <c r="N18"/>
  <c r="O18" s="1"/>
  <c r="J19"/>
  <c r="K19" s="1"/>
  <c r="E21" l="1"/>
  <c r="F21" s="1"/>
  <c r="E27" i="4"/>
  <c r="B28" s="1"/>
  <c r="E27" i="3"/>
  <c r="B28" s="1"/>
  <c r="L19" i="1"/>
  <c r="M19" s="1"/>
  <c r="E28" i="4" l="1"/>
  <c r="B29" s="1"/>
  <c r="E28" i="3"/>
  <c r="B29" s="1"/>
  <c r="N19" i="1"/>
  <c r="O19" s="1"/>
  <c r="J20"/>
  <c r="K20" s="1"/>
  <c r="E29" i="4" l="1"/>
  <c r="B30" s="1"/>
  <c r="E29" i="3"/>
  <c r="B30" s="1"/>
  <c r="G21" i="1"/>
  <c r="B22"/>
  <c r="C22" s="1"/>
  <c r="D22" s="1"/>
  <c r="L20"/>
  <c r="M20" s="1"/>
  <c r="E22" l="1"/>
  <c r="F22" s="1"/>
  <c r="B31" i="4"/>
  <c r="E30"/>
  <c r="E30" i="3"/>
  <c r="B31" s="1"/>
  <c r="O20" i="1"/>
  <c r="N20"/>
  <c r="J21"/>
  <c r="K21" s="1"/>
  <c r="E31" i="4" l="1"/>
  <c r="E31" i="3"/>
  <c r="B32" s="1"/>
  <c r="E32" s="1"/>
  <c r="B33" s="1"/>
  <c r="E33" s="1"/>
  <c r="B34" s="1"/>
  <c r="E34" s="1"/>
  <c r="B35" s="1"/>
  <c r="G22" i="1"/>
  <c r="E35" i="3" l="1"/>
  <c r="B36" s="1"/>
  <c r="B23" i="1"/>
  <c r="C23" s="1"/>
  <c r="D23" s="1"/>
  <c r="O21"/>
  <c r="N21"/>
  <c r="L21"/>
  <c r="E23" l="1"/>
  <c r="F23" s="1"/>
  <c r="E36" i="3"/>
  <c r="B37" s="1"/>
  <c r="M21" i="1"/>
  <c r="J22"/>
  <c r="K22" s="1"/>
  <c r="E37" i="3" l="1"/>
  <c r="B38" s="1"/>
  <c r="B24" i="1"/>
  <c r="C24" s="1"/>
  <c r="D24" s="1"/>
  <c r="E24" l="1"/>
  <c r="F24" s="1"/>
  <c r="E38" i="3"/>
  <c r="B39" s="1"/>
  <c r="G23" i="1"/>
  <c r="N22"/>
  <c r="O22" s="1"/>
  <c r="L22"/>
  <c r="E39" i="3" l="1"/>
  <c r="B40" s="1"/>
  <c r="G24" i="1"/>
  <c r="M22"/>
  <c r="J23"/>
  <c r="K23" s="1"/>
  <c r="E40" i="3" l="1"/>
  <c r="B41" s="1"/>
  <c r="B25" i="1"/>
  <c r="C25" s="1"/>
  <c r="D25" s="1"/>
  <c r="E25" l="1"/>
  <c r="F25" s="1"/>
  <c r="E41" i="3"/>
  <c r="B42" s="1"/>
  <c r="O23" i="1"/>
  <c r="N23"/>
  <c r="L23"/>
  <c r="E42" i="3" l="1"/>
  <c r="B43" s="1"/>
  <c r="E43" s="1"/>
  <c r="B44" s="1"/>
  <c r="B26" i="1"/>
  <c r="C26" s="1"/>
  <c r="D26" s="1"/>
  <c r="M23"/>
  <c r="J24"/>
  <c r="K24" s="1"/>
  <c r="E26" l="1"/>
  <c r="F26" s="1"/>
  <c r="E44" i="3"/>
  <c r="B45" s="1"/>
  <c r="E45" s="1"/>
  <c r="B46" s="1"/>
  <c r="E46" s="1"/>
  <c r="B47" s="1"/>
  <c r="G25" i="1"/>
  <c r="L24"/>
  <c r="M24" s="1"/>
  <c r="E47" i="3" l="1"/>
  <c r="B48" s="1"/>
  <c r="O24" i="1"/>
  <c r="N24"/>
  <c r="J25"/>
  <c r="K25" s="1"/>
  <c r="B49" i="3" l="1"/>
  <c r="E48"/>
  <c r="F48"/>
  <c r="G26" i="1"/>
  <c r="B27"/>
  <c r="C27" s="1"/>
  <c r="D27" s="1"/>
  <c r="L25"/>
  <c r="M25" s="1"/>
  <c r="E27" l="1"/>
  <c r="F27" s="1"/>
  <c r="E49" i="3"/>
  <c r="G49" s="1"/>
  <c r="F49"/>
  <c r="G48"/>
  <c r="O25" i="1"/>
  <c r="N25"/>
  <c r="J26"/>
  <c r="K26" s="1"/>
  <c r="B50" i="3" l="1"/>
  <c r="L26" i="1"/>
  <c r="M26" s="1"/>
  <c r="F50" i="3" l="1"/>
  <c r="E50"/>
  <c r="G50" s="1"/>
  <c r="G27" i="1"/>
  <c r="B28"/>
  <c r="C28" s="1"/>
  <c r="D28" s="1"/>
  <c r="N26"/>
  <c r="O26" s="1"/>
  <c r="J27"/>
  <c r="K27" s="1"/>
  <c r="E28" l="1"/>
  <c r="F28" s="1"/>
  <c r="B51" i="3"/>
  <c r="L27" i="1"/>
  <c r="M27" s="1"/>
  <c r="F51" i="3" l="1"/>
  <c r="E51"/>
  <c r="G51" s="1"/>
  <c r="G28" i="1"/>
  <c r="O27"/>
  <c r="N27"/>
  <c r="J28"/>
  <c r="K28" s="1"/>
  <c r="B52" i="3" l="1"/>
  <c r="B29" i="1"/>
  <c r="C29" s="1"/>
  <c r="D29" s="1"/>
  <c r="L28"/>
  <c r="M28" s="1"/>
  <c r="G29" l="1"/>
  <c r="E29"/>
  <c r="F29" s="1"/>
  <c r="E52" i="3"/>
  <c r="G52" s="1"/>
  <c r="F52"/>
  <c r="O28" i="1"/>
  <c r="N28"/>
  <c r="J29"/>
  <c r="K29" s="1"/>
  <c r="B53" i="3" l="1"/>
  <c r="B30" i="1"/>
  <c r="C30" s="1"/>
  <c r="D30" s="1"/>
  <c r="L29"/>
  <c r="M29" s="1"/>
  <c r="E30" l="1"/>
  <c r="F30" s="1"/>
  <c r="E53" i="3"/>
  <c r="G53" s="1"/>
  <c r="F53"/>
  <c r="O29" i="1"/>
  <c r="N29"/>
  <c r="J30"/>
  <c r="K30" s="1"/>
  <c r="B54" i="3" l="1"/>
  <c r="G30" i="1"/>
  <c r="B31"/>
  <c r="C31" s="1"/>
  <c r="D31" s="1"/>
  <c r="L30"/>
  <c r="M30" s="1"/>
  <c r="E31" l="1"/>
  <c r="F31" s="1"/>
  <c r="E54" i="3"/>
  <c r="G54" s="1"/>
  <c r="F54"/>
  <c r="O30" i="1"/>
  <c r="N30"/>
  <c r="J31"/>
  <c r="K31" s="1"/>
  <c r="B55" i="3" l="1"/>
  <c r="G31" i="1"/>
  <c r="L31"/>
  <c r="M31" s="1"/>
  <c r="E55" i="3" l="1"/>
  <c r="G55" s="1"/>
  <c r="F55"/>
  <c r="B32" i="1"/>
  <c r="C32" s="1"/>
  <c r="D32" s="1"/>
  <c r="O31"/>
  <c r="N31"/>
  <c r="J32"/>
  <c r="K32" s="1"/>
  <c r="G32" l="1"/>
  <c r="E32"/>
  <c r="F32" s="1"/>
  <c r="B56" i="3"/>
  <c r="L32" i="1"/>
  <c r="M32" s="1"/>
  <c r="E56" i="3" l="1"/>
  <c r="G56" s="1"/>
  <c r="F56"/>
  <c r="B33" i="1"/>
  <c r="C33" s="1"/>
  <c r="D33" s="1"/>
  <c r="O32"/>
  <c r="N32"/>
  <c r="J33"/>
  <c r="K33" s="1"/>
  <c r="E33" l="1"/>
  <c r="F33" s="1"/>
  <c r="B57" i="3"/>
  <c r="L33" i="1"/>
  <c r="M33" s="1"/>
  <c r="E57" i="3" l="1"/>
  <c r="G57" s="1"/>
  <c r="F57"/>
  <c r="G33" i="1"/>
  <c r="B34"/>
  <c r="C34" s="1"/>
  <c r="D34" s="1"/>
  <c r="O33"/>
  <c r="N33"/>
  <c r="J34"/>
  <c r="K34" s="1"/>
  <c r="E34" l="1"/>
  <c r="F34" s="1"/>
  <c r="B58" i="3"/>
  <c r="L34" i="1"/>
  <c r="M34" s="1"/>
  <c r="E58" i="3" l="1"/>
  <c r="G58" s="1"/>
  <c r="F58"/>
  <c r="G34" i="1"/>
  <c r="O34"/>
  <c r="N34"/>
  <c r="J35"/>
  <c r="K35" s="1"/>
  <c r="B59" i="3" l="1"/>
  <c r="B35" i="1"/>
  <c r="C35" s="1"/>
  <c r="D35" s="1"/>
  <c r="L35"/>
  <c r="M35" s="1"/>
  <c r="E35" l="1"/>
  <c r="F35" s="1"/>
  <c r="F59" i="3"/>
  <c r="E59"/>
  <c r="G59" s="1"/>
  <c r="O35" i="1"/>
  <c r="N35"/>
  <c r="J36"/>
  <c r="K36" s="1"/>
  <c r="B60" i="3" l="1"/>
  <c r="G35" i="1"/>
  <c r="B36"/>
  <c r="C36" s="1"/>
  <c r="D36" s="1"/>
  <c r="L36"/>
  <c r="M36" s="1"/>
  <c r="E36" l="1"/>
  <c r="F36" s="1"/>
  <c r="B61" i="3"/>
  <c r="F61" s="1"/>
  <c r="E60"/>
  <c r="G60" s="1"/>
  <c r="F60"/>
  <c r="O36" i="1"/>
  <c r="N36"/>
  <c r="J37"/>
  <c r="K37" s="1"/>
  <c r="B62" i="3" l="1"/>
  <c r="F62" s="1"/>
  <c r="E61"/>
  <c r="G61" s="1"/>
  <c r="G36" i="1"/>
  <c r="L37"/>
  <c r="M37" s="1"/>
  <c r="B63" i="3" l="1"/>
  <c r="F63" s="1"/>
  <c r="E62"/>
  <c r="G62" s="1"/>
  <c r="B37" i="1"/>
  <c r="C37" s="1"/>
  <c r="D37" s="1"/>
  <c r="O37"/>
  <c r="N37"/>
  <c r="J38"/>
  <c r="K38" s="1"/>
  <c r="E37" l="1"/>
  <c r="F37" s="1"/>
  <c r="B64" i="3"/>
  <c r="F64" s="1"/>
  <c r="E63"/>
  <c r="G63" s="1"/>
  <c r="L38" i="1"/>
  <c r="M38" s="1"/>
  <c r="B65" i="3" l="1"/>
  <c r="F65" s="1"/>
  <c r="E64"/>
  <c r="G64" s="1"/>
  <c r="G37" i="1"/>
  <c r="B38"/>
  <c r="C38" s="1"/>
  <c r="D38" s="1"/>
  <c r="O38"/>
  <c r="N38"/>
  <c r="J39"/>
  <c r="K39" s="1"/>
  <c r="E38" l="1"/>
  <c r="F38" s="1"/>
  <c r="B66" i="3"/>
  <c r="F66" s="1"/>
  <c r="E65"/>
  <c r="G65" s="1"/>
  <c r="L39" i="1"/>
  <c r="M39" s="1"/>
  <c r="B67" i="3" l="1"/>
  <c r="F67" s="1"/>
  <c r="E66"/>
  <c r="G66" s="1"/>
  <c r="G38" i="1"/>
  <c r="O39"/>
  <c r="N39"/>
  <c r="J40"/>
  <c r="K40" s="1"/>
  <c r="B68" i="3" l="1"/>
  <c r="F68" s="1"/>
  <c r="E67"/>
  <c r="G67" s="1"/>
  <c r="B39" i="1"/>
  <c r="C39" s="1"/>
  <c r="D39" s="1"/>
  <c r="L40"/>
  <c r="M40" s="1"/>
  <c r="E39" l="1"/>
  <c r="F39" s="1"/>
  <c r="B69" i="3"/>
  <c r="F69" s="1"/>
  <c r="E68"/>
  <c r="G68" s="1"/>
  <c r="O40" i="1"/>
  <c r="N40"/>
  <c r="J41"/>
  <c r="K41" s="1"/>
  <c r="B70" i="3" l="1"/>
  <c r="F70" s="1"/>
  <c r="E69"/>
  <c r="G69" s="1"/>
  <c r="G39" i="1"/>
  <c r="L41"/>
  <c r="M41" s="1"/>
  <c r="B71" i="3" l="1"/>
  <c r="F71" s="1"/>
  <c r="E70"/>
  <c r="G70" s="1"/>
  <c r="B40" i="1"/>
  <c r="C40" s="1"/>
  <c r="D40" s="1"/>
  <c r="O41"/>
  <c r="N41"/>
  <c r="J42"/>
  <c r="K42" s="1"/>
  <c r="G40" l="1"/>
  <c r="E40"/>
  <c r="F40" s="1"/>
  <c r="B72" i="3"/>
  <c r="F72" s="1"/>
  <c r="E71"/>
  <c r="G71" s="1"/>
  <c r="L42" i="1"/>
  <c r="M42" s="1"/>
  <c r="B73" i="3" l="1"/>
  <c r="F73" s="1"/>
  <c r="E72"/>
  <c r="G72" s="1"/>
  <c r="B41" i="1"/>
  <c r="C41" s="1"/>
  <c r="D41" s="1"/>
  <c r="O42"/>
  <c r="N42"/>
  <c r="J43"/>
  <c r="K43" s="1"/>
  <c r="G41" l="1"/>
  <c r="E41"/>
  <c r="F41" s="1"/>
  <c r="B74" i="3"/>
  <c r="F74" s="1"/>
  <c r="E73"/>
  <c r="G73" s="1"/>
  <c r="L43" i="1"/>
  <c r="M43" s="1"/>
  <c r="B75" i="3" l="1"/>
  <c r="F75" s="1"/>
  <c r="E74"/>
  <c r="G74" s="1"/>
  <c r="B42" i="1"/>
  <c r="C42" s="1"/>
  <c r="D42" s="1"/>
  <c r="O43"/>
  <c r="N43"/>
  <c r="J44"/>
  <c r="K44" s="1"/>
  <c r="G42" l="1"/>
  <c r="E42"/>
  <c r="F42" s="1"/>
  <c r="B76" i="3"/>
  <c r="F76" s="1"/>
  <c r="E75"/>
  <c r="G75" s="1"/>
  <c r="L44" i="1"/>
  <c r="M44" s="1"/>
  <c r="B77" i="3" l="1"/>
  <c r="F77" s="1"/>
  <c r="E76"/>
  <c r="G76" s="1"/>
  <c r="B43" i="1"/>
  <c r="C43" s="1"/>
  <c r="D43" s="1"/>
  <c r="O44"/>
  <c r="N44"/>
  <c r="J45"/>
  <c r="K45" s="1"/>
  <c r="G43" l="1"/>
  <c r="E43"/>
  <c r="F43" s="1"/>
  <c r="B78" i="3"/>
  <c r="F78" s="1"/>
  <c r="E77"/>
  <c r="G77" s="1"/>
  <c r="L45" i="1"/>
  <c r="M45" s="1"/>
  <c r="B79" i="3" l="1"/>
  <c r="F79" s="1"/>
  <c r="E78"/>
  <c r="G78" s="1"/>
  <c r="B44" i="1"/>
  <c r="C44" s="1"/>
  <c r="D44" s="1"/>
  <c r="O45"/>
  <c r="N45"/>
  <c r="J46"/>
  <c r="K46" s="1"/>
  <c r="G44" l="1"/>
  <c r="E44"/>
  <c r="F44" s="1"/>
  <c r="B80" i="3"/>
  <c r="F80" s="1"/>
  <c r="E79"/>
  <c r="G79" s="1"/>
  <c r="L46" i="1"/>
  <c r="M46" s="1"/>
  <c r="B81" i="3" l="1"/>
  <c r="F81" s="1"/>
  <c r="E80"/>
  <c r="G80" s="1"/>
  <c r="B45" i="1"/>
  <c r="C45" s="1"/>
  <c r="D45" s="1"/>
  <c r="O46"/>
  <c r="N46"/>
  <c r="J47"/>
  <c r="K47" s="1"/>
  <c r="G45" l="1"/>
  <c r="E45"/>
  <c r="F45" s="1"/>
  <c r="B82" i="3"/>
  <c r="F82" s="1"/>
  <c r="E81"/>
  <c r="G81" s="1"/>
  <c r="L47" i="1"/>
  <c r="M47" s="1"/>
  <c r="B83" i="3" l="1"/>
  <c r="F83" s="1"/>
  <c r="E82"/>
  <c r="G82" s="1"/>
  <c r="B46" i="1"/>
  <c r="C46" s="1"/>
  <c r="D46" s="1"/>
  <c r="O47"/>
  <c r="N47"/>
  <c r="J48"/>
  <c r="K48" s="1"/>
  <c r="G46" l="1"/>
  <c r="E46"/>
  <c r="F46" s="1"/>
  <c r="B84" i="3"/>
  <c r="F84" s="1"/>
  <c r="E83"/>
  <c r="G83" s="1"/>
  <c r="L48" i="1"/>
  <c r="M48" s="1"/>
  <c r="B85" i="3" l="1"/>
  <c r="F85" s="1"/>
  <c r="E84"/>
  <c r="G84" s="1"/>
  <c r="B47" i="1"/>
  <c r="C47" s="1"/>
  <c r="D47" s="1"/>
  <c r="O48"/>
  <c r="N48"/>
  <c r="J49"/>
  <c r="K49" s="1"/>
  <c r="G47" l="1"/>
  <c r="E47"/>
  <c r="F47" s="1"/>
  <c r="B86" i="3"/>
  <c r="F86" s="1"/>
  <c r="E85"/>
  <c r="G85" s="1"/>
  <c r="L49" i="1"/>
  <c r="M49" s="1"/>
  <c r="B87" i="3" l="1"/>
  <c r="F87" s="1"/>
  <c r="E86"/>
  <c r="G86" s="1"/>
  <c r="B48" i="1"/>
  <c r="C48" s="1"/>
  <c r="D48" s="1"/>
  <c r="O49"/>
  <c r="N49"/>
  <c r="J50"/>
  <c r="K50" s="1"/>
  <c r="G48" l="1"/>
  <c r="E48"/>
  <c r="F48" s="1"/>
  <c r="B88" i="3"/>
  <c r="F88" s="1"/>
  <c r="E87"/>
  <c r="G87" s="1"/>
  <c r="L50" i="1"/>
  <c r="M50" s="1"/>
  <c r="B89" i="3" l="1"/>
  <c r="F89" s="1"/>
  <c r="E88"/>
  <c r="G88" s="1"/>
  <c r="B49" i="1"/>
  <c r="C49" s="1"/>
  <c r="D49" s="1"/>
  <c r="O50"/>
  <c r="N50"/>
  <c r="J51"/>
  <c r="K51" s="1"/>
  <c r="G49" l="1"/>
  <c r="E49"/>
  <c r="F49" s="1"/>
  <c r="B90" i="3"/>
  <c r="F90" s="1"/>
  <c r="E89"/>
  <c r="G89" s="1"/>
  <c r="L51" i="1"/>
  <c r="M51" s="1"/>
  <c r="B91" i="3" l="1"/>
  <c r="F91" s="1"/>
  <c r="E90"/>
  <c r="G90" s="1"/>
  <c r="B50" i="1"/>
  <c r="C50" s="1"/>
  <c r="D50" s="1"/>
  <c r="O51"/>
  <c r="N51"/>
  <c r="J52"/>
  <c r="K52" s="1"/>
  <c r="G50" l="1"/>
  <c r="E50"/>
  <c r="F50" s="1"/>
  <c r="B92" i="3"/>
  <c r="F92" s="1"/>
  <c r="E91"/>
  <c r="G91" s="1"/>
  <c r="L52" i="1"/>
  <c r="M52" s="1"/>
  <c r="B93" i="3" l="1"/>
  <c r="F93" s="1"/>
  <c r="E92"/>
  <c r="G92" s="1"/>
  <c r="B51" i="1"/>
  <c r="C51" s="1"/>
  <c r="D51" s="1"/>
  <c r="O52"/>
  <c r="N52"/>
  <c r="J53"/>
  <c r="K53" s="1"/>
  <c r="G51" l="1"/>
  <c r="E51"/>
  <c r="F51" s="1"/>
  <c r="B94" i="3"/>
  <c r="F94" s="1"/>
  <c r="E93"/>
  <c r="G93" s="1"/>
  <c r="L53" i="1"/>
  <c r="M53" s="1"/>
  <c r="B95" i="3" l="1"/>
  <c r="F95" s="1"/>
  <c r="E94"/>
  <c r="G94" s="1"/>
  <c r="B52" i="1"/>
  <c r="C52" s="1"/>
  <c r="D52" s="1"/>
  <c r="O53"/>
  <c r="N53"/>
  <c r="J54"/>
  <c r="K54" s="1"/>
  <c r="G52" l="1"/>
  <c r="E52"/>
  <c r="F52" s="1"/>
  <c r="B96" i="3"/>
  <c r="F96" s="1"/>
  <c r="E95"/>
  <c r="G95" s="1"/>
  <c r="L54" i="1"/>
  <c r="M54" s="1"/>
  <c r="B97" i="3" l="1"/>
  <c r="F97" s="1"/>
  <c r="E96"/>
  <c r="G96" s="1"/>
  <c r="B53" i="1"/>
  <c r="C53" s="1"/>
  <c r="D53" s="1"/>
  <c r="O54"/>
  <c r="N54"/>
  <c r="J55"/>
  <c r="K55" s="1"/>
  <c r="G53" l="1"/>
  <c r="E53"/>
  <c r="F53" s="1"/>
  <c r="E97" i="3"/>
  <c r="G97" s="1"/>
  <c r="L55" i="1"/>
  <c r="M55" s="1"/>
  <c r="B98" i="3" l="1"/>
  <c r="F98" s="1"/>
  <c r="B54" i="1"/>
  <c r="C54" s="1"/>
  <c r="D54" s="1"/>
  <c r="O55"/>
  <c r="N55"/>
  <c r="J56"/>
  <c r="K56" s="1"/>
  <c r="G54" l="1"/>
  <c r="E54"/>
  <c r="F54" s="1"/>
  <c r="B99" i="3"/>
  <c r="F99" s="1"/>
  <c r="E98"/>
  <c r="G98" s="1"/>
  <c r="L56" i="1"/>
  <c r="M56" s="1"/>
  <c r="E99" i="3" l="1"/>
  <c r="G99" s="1"/>
  <c r="B55" i="1"/>
  <c r="C55" s="1"/>
  <c r="D55" s="1"/>
  <c r="O56"/>
  <c r="N56"/>
  <c r="J57"/>
  <c r="K57" s="1"/>
  <c r="B56" l="1"/>
  <c r="C56" s="1"/>
  <c r="D56" s="1"/>
  <c r="E55"/>
  <c r="F55" s="1"/>
  <c r="B100" i="3"/>
  <c r="E56" i="1" l="1"/>
  <c r="F56" s="1"/>
  <c r="F100" i="3"/>
  <c r="B101"/>
  <c r="E100"/>
  <c r="G100" s="1"/>
  <c r="G55" i="1"/>
  <c r="O57"/>
  <c r="N57"/>
  <c r="L57"/>
  <c r="F101" i="3" l="1"/>
  <c r="E101"/>
  <c r="G101" s="1"/>
  <c r="M57" i="1"/>
  <c r="J58"/>
  <c r="K58" s="1"/>
  <c r="B102" i="3" l="1"/>
  <c r="G56" i="1"/>
  <c r="B57"/>
  <c r="C57" s="1"/>
  <c r="D57" s="1"/>
  <c r="L58"/>
  <c r="M58" s="1"/>
  <c r="E57" l="1"/>
  <c r="F57" s="1"/>
  <c r="F102" i="3"/>
  <c r="E102"/>
  <c r="G102" s="1"/>
  <c r="O58" i="1"/>
  <c r="N58"/>
  <c r="J59"/>
  <c r="K59" s="1"/>
  <c r="B103" i="3" l="1"/>
  <c r="L59" i="1"/>
  <c r="M59" s="1"/>
  <c r="F103" i="3" l="1"/>
  <c r="E103"/>
  <c r="G103" s="1"/>
  <c r="G57" i="1"/>
  <c r="B58"/>
  <c r="C58" s="1"/>
  <c r="D58" s="1"/>
  <c r="O59"/>
  <c r="N59"/>
  <c r="J60"/>
  <c r="K60" s="1"/>
  <c r="E58" l="1"/>
  <c r="F58" s="1"/>
  <c r="B104" i="3"/>
  <c r="L60" i="1"/>
  <c r="M60" s="1"/>
  <c r="F104" i="3" l="1"/>
  <c r="E104"/>
  <c r="G104" s="1"/>
  <c r="O60" i="1"/>
  <c r="N60"/>
  <c r="J61"/>
  <c r="K61" s="1"/>
  <c r="B105" i="3" l="1"/>
  <c r="G58" i="1"/>
  <c r="B59"/>
  <c r="C59" s="1"/>
  <c r="D59" s="1"/>
  <c r="L61"/>
  <c r="M61" s="1"/>
  <c r="E59" l="1"/>
  <c r="F59" s="1"/>
  <c r="F105" i="3"/>
  <c r="E105"/>
  <c r="G105" s="1"/>
  <c r="O61" i="1"/>
  <c r="N61"/>
  <c r="J62"/>
  <c r="K62" s="1"/>
  <c r="B106" i="3" l="1"/>
  <c r="L62" i="1"/>
  <c r="M62" s="1"/>
  <c r="F106" i="3" l="1"/>
  <c r="E106"/>
  <c r="G106" s="1"/>
  <c r="G59" i="1"/>
  <c r="B60"/>
  <c r="C60" s="1"/>
  <c r="D60" s="1"/>
  <c r="O62"/>
  <c r="N62"/>
  <c r="J63"/>
  <c r="K63" s="1"/>
  <c r="E60" l="1"/>
  <c r="F60" s="1"/>
  <c r="B107" i="3"/>
  <c r="L63" i="1"/>
  <c r="M63" s="1"/>
  <c r="F107" i="3" l="1"/>
  <c r="E107"/>
  <c r="G107" s="1"/>
  <c r="O63" i="1"/>
  <c r="N63"/>
  <c r="J64"/>
  <c r="K64" s="1"/>
  <c r="B108" i="3" l="1"/>
  <c r="G60" i="1"/>
  <c r="B61"/>
  <c r="C61" s="1"/>
  <c r="D61" s="1"/>
  <c r="L64"/>
  <c r="M64" s="1"/>
  <c r="E61" l="1"/>
  <c r="F61" s="1"/>
  <c r="F108" i="3"/>
  <c r="E108"/>
  <c r="G108" s="1"/>
  <c r="O64" i="1"/>
  <c r="N64"/>
  <c r="J65"/>
  <c r="K65" s="1"/>
  <c r="B109" i="3" l="1"/>
  <c r="B62" i="1"/>
  <c r="C62" s="1"/>
  <c r="D62" s="1"/>
  <c r="O65"/>
  <c r="N65"/>
  <c r="L65"/>
  <c r="E62" l="1"/>
  <c r="F62" s="1"/>
  <c r="F109" i="3"/>
  <c r="E109"/>
  <c r="G109" s="1"/>
  <c r="G61" i="1"/>
  <c r="M65"/>
  <c r="J66"/>
  <c r="K66" s="1"/>
  <c r="B110" i="3" l="1"/>
  <c r="B63" i="1"/>
  <c r="C63" s="1"/>
  <c r="D63" s="1"/>
  <c r="O66"/>
  <c r="N66"/>
  <c r="L66"/>
  <c r="E63" l="1"/>
  <c r="F63" s="1"/>
  <c r="F110" i="3"/>
  <c r="E110"/>
  <c r="G110" s="1"/>
  <c r="G62" i="1"/>
  <c r="M66"/>
  <c r="J67"/>
  <c r="K67" s="1"/>
  <c r="B111" i="3" l="1"/>
  <c r="L67" i="1"/>
  <c r="M67" s="1"/>
  <c r="F111" i="3" l="1"/>
  <c r="E111"/>
  <c r="G111" s="1"/>
  <c r="G63" i="1"/>
  <c r="B64"/>
  <c r="C64" s="1"/>
  <c r="D64" s="1"/>
  <c r="O67"/>
  <c r="N67"/>
  <c r="J68"/>
  <c r="K68" s="1"/>
  <c r="E64" l="1"/>
  <c r="F64" s="1"/>
  <c r="B112" i="3"/>
  <c r="L68" i="1"/>
  <c r="M68" s="1"/>
  <c r="F112" i="3" l="1"/>
  <c r="E112"/>
  <c r="G112" s="1"/>
  <c r="O68" i="1"/>
  <c r="N68"/>
  <c r="J69"/>
  <c r="K69" s="1"/>
  <c r="B113" i="3" l="1"/>
  <c r="G64" i="1"/>
  <c r="B65"/>
  <c r="C65" s="1"/>
  <c r="D65" s="1"/>
  <c r="L69"/>
  <c r="M69" s="1"/>
  <c r="E65" l="1"/>
  <c r="F65" s="1"/>
  <c r="F113" i="3"/>
  <c r="E113"/>
  <c r="O69" i="1"/>
  <c r="N69"/>
  <c r="J70"/>
  <c r="K70" s="1"/>
  <c r="G113" i="3" l="1"/>
  <c r="B114"/>
  <c r="L70" i="1"/>
  <c r="M70" s="1"/>
  <c r="F114" i="3" l="1"/>
  <c r="E114"/>
  <c r="G65" i="1"/>
  <c r="B66"/>
  <c r="C66" s="1"/>
  <c r="D66" s="1"/>
  <c r="O70"/>
  <c r="N70"/>
  <c r="J71"/>
  <c r="K71" s="1"/>
  <c r="E66" l="1"/>
  <c r="F66" s="1"/>
  <c r="G114" i="3"/>
  <c r="B115"/>
  <c r="L71" i="1"/>
  <c r="M71" s="1"/>
  <c r="F115" i="3" l="1"/>
  <c r="E115"/>
  <c r="N71" i="1"/>
  <c r="O71" s="1"/>
  <c r="J72"/>
  <c r="K72" s="1"/>
  <c r="G115" i="3" l="1"/>
  <c r="B116"/>
  <c r="G66" i="1"/>
  <c r="B67"/>
  <c r="C67" s="1"/>
  <c r="D67" s="1"/>
  <c r="L72"/>
  <c r="M72" s="1"/>
  <c r="E67" l="1"/>
  <c r="F67" s="1"/>
  <c r="F116" i="3"/>
  <c r="E116"/>
  <c r="O72" i="1"/>
  <c r="N72"/>
  <c r="J73"/>
  <c r="K73" s="1"/>
  <c r="G116" i="3" l="1"/>
  <c r="B117"/>
  <c r="L73" i="1"/>
  <c r="M73" s="1"/>
  <c r="E117" i="3" l="1"/>
  <c r="F117"/>
  <c r="G67" i="1"/>
  <c r="B68"/>
  <c r="C68" s="1"/>
  <c r="D68" s="1"/>
  <c r="O73"/>
  <c r="N73"/>
  <c r="J74"/>
  <c r="K74" s="1"/>
  <c r="E68" l="1"/>
  <c r="F68" s="1"/>
  <c r="G117" i="3"/>
  <c r="B118"/>
  <c r="L74" i="1"/>
  <c r="M74" s="1"/>
  <c r="E118" i="3" l="1"/>
  <c r="G118" s="1"/>
  <c r="F118"/>
  <c r="O74" i="1"/>
  <c r="N74"/>
  <c r="J75"/>
  <c r="K75" s="1"/>
  <c r="B119" i="3" l="1"/>
  <c r="G68" i="1"/>
  <c r="B69"/>
  <c r="C69" s="1"/>
  <c r="D69" s="1"/>
  <c r="L75"/>
  <c r="M75" s="1"/>
  <c r="E69" l="1"/>
  <c r="F69" s="1"/>
  <c r="E119" i="3"/>
  <c r="G119" s="1"/>
  <c r="F119"/>
  <c r="O75" i="1"/>
  <c r="N75"/>
  <c r="J76"/>
  <c r="K76" s="1"/>
  <c r="B120" i="3" l="1"/>
  <c r="L76" i="1"/>
  <c r="M76" s="1"/>
  <c r="F120" i="3" l="1"/>
  <c r="E120"/>
  <c r="G69" i="1"/>
  <c r="B70"/>
  <c r="C70" s="1"/>
  <c r="D70" s="1"/>
  <c r="O76"/>
  <c r="N76"/>
  <c r="J77"/>
  <c r="K77" s="1"/>
  <c r="E70" l="1"/>
  <c r="F70" s="1"/>
  <c r="G120" i="3"/>
  <c r="E121"/>
  <c r="L77" i="1"/>
  <c r="M77" s="1"/>
  <c r="O77" l="1"/>
  <c r="N77"/>
  <c r="J78"/>
  <c r="K78" s="1"/>
  <c r="G70" l="1"/>
  <c r="B71"/>
  <c r="C71" s="1"/>
  <c r="D71" s="1"/>
  <c r="L78"/>
  <c r="M78" s="1"/>
  <c r="E71" l="1"/>
  <c r="F71" s="1"/>
  <c r="O78"/>
  <c r="N78"/>
  <c r="J79"/>
  <c r="K79" s="1"/>
  <c r="L79" l="1"/>
  <c r="M79" s="1"/>
  <c r="G71" l="1"/>
  <c r="B72"/>
  <c r="C72" s="1"/>
  <c r="D72" s="1"/>
  <c r="O79"/>
  <c r="N79"/>
  <c r="J80"/>
  <c r="K80" s="1"/>
  <c r="E72" l="1"/>
  <c r="F72" s="1"/>
  <c r="L80"/>
  <c r="M80" s="1"/>
  <c r="O80" l="1"/>
  <c r="N80"/>
  <c r="J81"/>
  <c r="K81" s="1"/>
  <c r="G72" l="1"/>
  <c r="B73"/>
  <c r="C73" s="1"/>
  <c r="D73" s="1"/>
  <c r="L81"/>
  <c r="M81" s="1"/>
  <c r="E73" l="1"/>
  <c r="F73" s="1"/>
  <c r="O81"/>
  <c r="N81"/>
  <c r="J82"/>
  <c r="K82" s="1"/>
  <c r="L82" l="1"/>
  <c r="M82" s="1"/>
  <c r="G73" l="1"/>
  <c r="B74"/>
  <c r="C74" s="1"/>
  <c r="D74" s="1"/>
  <c r="O82"/>
  <c r="N82"/>
  <c r="J83"/>
  <c r="K83" s="1"/>
  <c r="E74" l="1"/>
  <c r="F74" s="1"/>
  <c r="L83"/>
  <c r="M83" s="1"/>
  <c r="O83" l="1"/>
  <c r="N83"/>
  <c r="J84"/>
  <c r="K84" s="1"/>
  <c r="G74" l="1"/>
  <c r="B75"/>
  <c r="C75" s="1"/>
  <c r="D75" s="1"/>
  <c r="L84"/>
  <c r="M84" s="1"/>
  <c r="E75" l="1"/>
  <c r="F75" s="1"/>
  <c r="O84"/>
  <c r="N84"/>
  <c r="J85"/>
  <c r="K85" s="1"/>
  <c r="L85" l="1"/>
  <c r="M85" s="1"/>
  <c r="G75" l="1"/>
  <c r="B76"/>
  <c r="C76" s="1"/>
  <c r="D76" s="1"/>
  <c r="O85"/>
  <c r="N85"/>
  <c r="J86"/>
  <c r="K86" s="1"/>
  <c r="E76" l="1"/>
  <c r="F76" s="1"/>
  <c r="L86"/>
  <c r="M86" s="1"/>
  <c r="O86" l="1"/>
  <c r="N86"/>
  <c r="J87"/>
  <c r="K87" s="1"/>
  <c r="G76" l="1"/>
  <c r="B77"/>
  <c r="C77" s="1"/>
  <c r="D77" s="1"/>
  <c r="L87"/>
  <c r="M87" s="1"/>
  <c r="E77" l="1"/>
  <c r="F77" s="1"/>
  <c r="O87"/>
  <c r="N87"/>
  <c r="J88"/>
  <c r="K88" s="1"/>
  <c r="L88" l="1"/>
  <c r="M88" s="1"/>
  <c r="G77" l="1"/>
  <c r="B78"/>
  <c r="C78" s="1"/>
  <c r="D78" s="1"/>
  <c r="O88"/>
  <c r="N88"/>
  <c r="J89"/>
  <c r="K89" s="1"/>
  <c r="E78" l="1"/>
  <c r="F78" s="1"/>
  <c r="L89"/>
  <c r="M89" s="1"/>
  <c r="O89" l="1"/>
  <c r="N89"/>
  <c r="J90"/>
  <c r="K90" s="1"/>
  <c r="G78" l="1"/>
  <c r="B79"/>
  <c r="C79" s="1"/>
  <c r="D79" s="1"/>
  <c r="L90"/>
  <c r="M90" s="1"/>
  <c r="E79" l="1"/>
  <c r="F79" s="1"/>
  <c r="N90"/>
  <c r="O90" s="1"/>
  <c r="J91"/>
  <c r="K91" s="1"/>
  <c r="L91" l="1"/>
  <c r="M91" s="1"/>
  <c r="G79" l="1"/>
  <c r="B80"/>
  <c r="C80" s="1"/>
  <c r="D80" s="1"/>
  <c r="N91"/>
  <c r="O91" s="1"/>
  <c r="J92"/>
  <c r="K92" s="1"/>
  <c r="E80" l="1"/>
  <c r="F80" s="1"/>
  <c r="L92"/>
  <c r="M92" s="1"/>
  <c r="O92" l="1"/>
  <c r="N92"/>
  <c r="J93"/>
  <c r="K93" s="1"/>
  <c r="G80" l="1"/>
  <c r="B81"/>
  <c r="C81" s="1"/>
  <c r="D81" s="1"/>
  <c r="L93"/>
  <c r="M93" s="1"/>
  <c r="E81" l="1"/>
  <c r="F81" s="1"/>
  <c r="O93"/>
  <c r="N93"/>
  <c r="J94"/>
  <c r="K94" s="1"/>
  <c r="L94" l="1"/>
  <c r="M94" s="1"/>
  <c r="G81" l="1"/>
  <c r="B82"/>
  <c r="C82" s="1"/>
  <c r="D82" s="1"/>
  <c r="O94"/>
  <c r="N94"/>
  <c r="J95"/>
  <c r="K95" s="1"/>
  <c r="E82" l="1"/>
  <c r="F82" s="1"/>
  <c r="L95"/>
  <c r="M95" s="1"/>
  <c r="O95" l="1"/>
  <c r="N95"/>
  <c r="J96"/>
  <c r="K96" s="1"/>
  <c r="G82" l="1"/>
  <c r="B83"/>
  <c r="C83" s="1"/>
  <c r="D83" s="1"/>
  <c r="L96"/>
  <c r="M96" s="1"/>
  <c r="E83" l="1"/>
  <c r="F83" s="1"/>
  <c r="O96"/>
  <c r="N96"/>
  <c r="J97"/>
  <c r="K97" s="1"/>
  <c r="L97" l="1"/>
  <c r="M97" s="1"/>
  <c r="G83" l="1"/>
  <c r="B84"/>
  <c r="C84" s="1"/>
  <c r="D84" s="1"/>
  <c r="O97"/>
  <c r="N97"/>
  <c r="J98"/>
  <c r="K98" s="1"/>
  <c r="E84" l="1"/>
  <c r="F84" s="1"/>
  <c r="L98"/>
  <c r="M98" s="1"/>
  <c r="O98" l="1"/>
  <c r="N98"/>
  <c r="J99"/>
  <c r="K99" s="1"/>
  <c r="G84" l="1"/>
  <c r="B85"/>
  <c r="C85" s="1"/>
  <c r="D85" s="1"/>
  <c r="L99"/>
  <c r="M99" s="1"/>
  <c r="E85" l="1"/>
  <c r="F85" s="1"/>
  <c r="O99"/>
  <c r="N99"/>
  <c r="J100"/>
  <c r="K100" s="1"/>
  <c r="L100" l="1"/>
  <c r="M100" s="1"/>
  <c r="G85" l="1"/>
  <c r="B86"/>
  <c r="C86" s="1"/>
  <c r="D86" s="1"/>
  <c r="N100"/>
  <c r="O100" s="1"/>
  <c r="J101"/>
  <c r="K101" s="1"/>
  <c r="E86" l="1"/>
  <c r="F86" s="1"/>
  <c r="L101"/>
  <c r="M101" s="1"/>
  <c r="O101" l="1"/>
  <c r="N101"/>
  <c r="J102"/>
  <c r="K102" s="1"/>
  <c r="G86" l="1"/>
  <c r="B87"/>
  <c r="C87" s="1"/>
  <c r="D87" s="1"/>
  <c r="L102"/>
  <c r="M102" s="1"/>
  <c r="E87" l="1"/>
  <c r="F87" s="1"/>
  <c r="O102"/>
  <c r="N102"/>
  <c r="J103"/>
  <c r="K103" s="1"/>
  <c r="L103" l="1"/>
  <c r="M103" s="1"/>
  <c r="G87" l="1"/>
  <c r="B88"/>
  <c r="C88" s="1"/>
  <c r="D88" s="1"/>
  <c r="N103"/>
  <c r="O103" s="1"/>
  <c r="J104"/>
  <c r="K104" s="1"/>
  <c r="E88" l="1"/>
  <c r="F88" s="1"/>
  <c r="L104"/>
  <c r="M104" s="1"/>
  <c r="N104" l="1"/>
  <c r="O104" s="1"/>
  <c r="J105"/>
  <c r="K105" s="1"/>
  <c r="G88" l="1"/>
  <c r="B89"/>
  <c r="C89" s="1"/>
  <c r="D89" s="1"/>
  <c r="L105"/>
  <c r="M105" s="1"/>
  <c r="E89" l="1"/>
  <c r="F89" s="1"/>
  <c r="O105"/>
  <c r="N105"/>
  <c r="J106"/>
  <c r="K106" s="1"/>
  <c r="L106" l="1"/>
  <c r="M106" s="1"/>
  <c r="G89" l="1"/>
  <c r="B90"/>
  <c r="C90" s="1"/>
  <c r="D90" s="1"/>
  <c r="O106"/>
  <c r="N106"/>
  <c r="J107"/>
  <c r="K107" s="1"/>
  <c r="E90" l="1"/>
  <c r="F90" s="1"/>
  <c r="L107"/>
  <c r="M107" s="1"/>
  <c r="O107" l="1"/>
  <c r="N107"/>
  <c r="J108"/>
  <c r="K108" s="1"/>
  <c r="G90" l="1"/>
  <c r="B91"/>
  <c r="C91" s="1"/>
  <c r="D91" s="1"/>
  <c r="L108"/>
  <c r="M108" s="1"/>
  <c r="E91" l="1"/>
  <c r="F91" s="1"/>
  <c r="O108"/>
  <c r="N108"/>
  <c r="J109"/>
  <c r="K109" s="1"/>
  <c r="L109" l="1"/>
  <c r="M109" s="1"/>
  <c r="G91" l="1"/>
  <c r="B92"/>
  <c r="C92" s="1"/>
  <c r="D92" s="1"/>
  <c r="O109"/>
  <c r="N109"/>
  <c r="J110"/>
  <c r="K110" s="1"/>
  <c r="E92" l="1"/>
  <c r="F92" s="1"/>
  <c r="L110"/>
  <c r="M110" s="1"/>
  <c r="O110" l="1"/>
  <c r="N110"/>
  <c r="J111"/>
  <c r="K111" s="1"/>
  <c r="G92" l="1"/>
  <c r="B93"/>
  <c r="C93" s="1"/>
  <c r="D93" s="1"/>
  <c r="L111"/>
  <c r="M111" s="1"/>
  <c r="E93" l="1"/>
  <c r="F93" s="1"/>
  <c r="O111"/>
  <c r="N111"/>
  <c r="J112"/>
  <c r="K112" s="1"/>
  <c r="L112" l="1"/>
  <c r="M112" s="1"/>
  <c r="G93" l="1"/>
  <c r="B94"/>
  <c r="C94" s="1"/>
  <c r="D94" s="1"/>
  <c r="O112"/>
  <c r="N112"/>
  <c r="J113"/>
  <c r="K113" s="1"/>
  <c r="E94" l="1"/>
  <c r="F94" s="1"/>
  <c r="L113"/>
  <c r="M113" s="1"/>
  <c r="O113" l="1"/>
  <c r="N113"/>
  <c r="J114"/>
  <c r="K114" s="1"/>
  <c r="G94" l="1"/>
  <c r="B95"/>
  <c r="C95" s="1"/>
  <c r="D95" s="1"/>
  <c r="L114"/>
  <c r="M114" s="1"/>
  <c r="E95" l="1"/>
  <c r="F95" s="1"/>
  <c r="O114"/>
  <c r="N114"/>
  <c r="J115"/>
  <c r="K115" s="1"/>
  <c r="L115" l="1"/>
  <c r="M115" s="1"/>
  <c r="G95" l="1"/>
  <c r="B96"/>
  <c r="C96" s="1"/>
  <c r="D96" s="1"/>
  <c r="O115"/>
  <c r="N115"/>
  <c r="J116"/>
  <c r="K116" s="1"/>
  <c r="E96" l="1"/>
  <c r="F96" s="1"/>
  <c r="L116"/>
  <c r="M116" s="1"/>
  <c r="O116" l="1"/>
  <c r="N116"/>
  <c r="J117"/>
  <c r="K117" s="1"/>
  <c r="G96" l="1"/>
  <c r="B97"/>
  <c r="C97" s="1"/>
  <c r="D97" s="1"/>
  <c r="L117"/>
  <c r="M117" s="1"/>
  <c r="E97" l="1"/>
  <c r="F97" s="1"/>
  <c r="O117"/>
  <c r="N117"/>
  <c r="J118"/>
  <c r="K118" s="1"/>
  <c r="L118" l="1"/>
  <c r="M118" s="1"/>
  <c r="G97" l="1"/>
  <c r="B98"/>
  <c r="C98" s="1"/>
  <c r="D98" s="1"/>
  <c r="O118"/>
  <c r="N118"/>
  <c r="J119"/>
  <c r="K119" s="1"/>
  <c r="E98" l="1"/>
  <c r="F98" s="1"/>
  <c r="L119"/>
  <c r="M119" s="1"/>
  <c r="O119" l="1"/>
  <c r="N119"/>
  <c r="J120"/>
  <c r="K120" s="1"/>
  <c r="G98" l="1"/>
  <c r="B99"/>
  <c r="C99" s="1"/>
  <c r="D99" s="1"/>
  <c r="L120"/>
  <c r="M120" s="1"/>
  <c r="E99" l="1"/>
  <c r="F99" s="1"/>
  <c r="O120"/>
  <c r="N120"/>
  <c r="J121"/>
  <c r="K121" s="1"/>
  <c r="L121" l="1"/>
  <c r="M121" s="1"/>
  <c r="G99" l="1"/>
  <c r="B100"/>
  <c r="C100" s="1"/>
  <c r="D100" s="1"/>
  <c r="O121"/>
  <c r="N121"/>
  <c r="J122"/>
  <c r="K122" s="1"/>
  <c r="E100" l="1"/>
  <c r="F100" s="1"/>
  <c r="L122"/>
  <c r="M122" s="1"/>
  <c r="O122" l="1"/>
  <c r="N122"/>
  <c r="J123"/>
  <c r="K123" s="1"/>
  <c r="G100" l="1"/>
  <c r="B101"/>
  <c r="C101" s="1"/>
  <c r="D101" s="1"/>
  <c r="L123"/>
  <c r="M123" s="1"/>
  <c r="E101" l="1"/>
  <c r="F101" s="1"/>
  <c r="O123"/>
  <c r="N123"/>
  <c r="J124"/>
  <c r="K124" s="1"/>
  <c r="L124" l="1"/>
  <c r="M124" s="1"/>
  <c r="G101" l="1"/>
  <c r="B102"/>
  <c r="C102" s="1"/>
  <c r="D102" s="1"/>
  <c r="O124"/>
  <c r="N124"/>
  <c r="J125"/>
  <c r="K125" s="1"/>
  <c r="E102" l="1"/>
  <c r="F102" s="1"/>
  <c r="L125"/>
  <c r="M125" s="1"/>
  <c r="O125" l="1"/>
  <c r="N125"/>
  <c r="J126"/>
  <c r="K126" s="1"/>
  <c r="G102" l="1"/>
  <c r="B103"/>
  <c r="C103" s="1"/>
  <c r="D103" s="1"/>
  <c r="L126"/>
  <c r="M126" s="1"/>
  <c r="E103" l="1"/>
  <c r="F103" s="1"/>
  <c r="O126"/>
  <c r="N126"/>
  <c r="J127"/>
  <c r="K127" s="1"/>
  <c r="L127" l="1"/>
  <c r="M127" s="1"/>
  <c r="G103" l="1"/>
  <c r="B104"/>
  <c r="C104" s="1"/>
  <c r="D104" s="1"/>
  <c r="N127"/>
  <c r="O127" s="1"/>
  <c r="J128"/>
  <c r="K128" s="1"/>
  <c r="E104" l="1"/>
  <c r="F104" s="1"/>
  <c r="L128"/>
  <c r="M128" s="1"/>
  <c r="O128" l="1"/>
  <c r="N128"/>
  <c r="G104" l="1"/>
  <c r="B105"/>
  <c r="C105" s="1"/>
  <c r="D105" s="1"/>
  <c r="B106" l="1"/>
  <c r="C106" s="1"/>
  <c r="D106" s="1"/>
  <c r="E105"/>
  <c r="F105" s="1"/>
  <c r="E106" l="1"/>
  <c r="F106" s="1"/>
  <c r="G105"/>
  <c r="B107" l="1"/>
  <c r="C107" s="1"/>
  <c r="D107" s="1"/>
  <c r="E107" l="1"/>
  <c r="F107" s="1"/>
  <c r="G106"/>
  <c r="B108" l="1"/>
  <c r="C108" s="1"/>
  <c r="D108" s="1"/>
  <c r="E108" l="1"/>
  <c r="F108" s="1"/>
  <c r="G107"/>
  <c r="B109" l="1"/>
  <c r="C109" s="1"/>
  <c r="D109" s="1"/>
  <c r="E109" l="1"/>
  <c r="F109" s="1"/>
  <c r="G108"/>
  <c r="B110" l="1"/>
  <c r="C110" s="1"/>
  <c r="D110" s="1"/>
  <c r="E110" l="1"/>
  <c r="F110" s="1"/>
  <c r="G109"/>
  <c r="B111" l="1"/>
  <c r="C111" s="1"/>
  <c r="D111" s="1"/>
  <c r="E111" l="1"/>
  <c r="F111" s="1"/>
  <c r="G110"/>
  <c r="B112" l="1"/>
  <c r="C112" s="1"/>
  <c r="D112" s="1"/>
  <c r="E112" l="1"/>
  <c r="F112" s="1"/>
  <c r="G111"/>
  <c r="B113" l="1"/>
  <c r="C113" s="1"/>
  <c r="D113" s="1"/>
  <c r="E113" l="1"/>
  <c r="F113" s="1"/>
  <c r="G112"/>
  <c r="B114" l="1"/>
  <c r="C114" s="1"/>
  <c r="D114" s="1"/>
  <c r="E114" l="1"/>
  <c r="F114" s="1"/>
  <c r="G113"/>
  <c r="B115" l="1"/>
  <c r="C115" s="1"/>
  <c r="D115" s="1"/>
  <c r="G115" l="1"/>
  <c r="E115"/>
  <c r="F115" s="1"/>
  <c r="G114"/>
  <c r="B116" l="1"/>
  <c r="C116" s="1"/>
  <c r="D116" s="1"/>
  <c r="G116" l="1"/>
  <c r="E116"/>
  <c r="F116" s="1"/>
  <c r="B117" l="1"/>
  <c r="C117" s="1"/>
  <c r="D117" s="1"/>
  <c r="G117" l="1"/>
  <c r="E117"/>
  <c r="F117" s="1"/>
  <c r="B118" l="1"/>
  <c r="C118" s="1"/>
  <c r="D118" s="1"/>
  <c r="G118" l="1"/>
  <c r="E118"/>
  <c r="F118" s="1"/>
  <c r="B119" l="1"/>
  <c r="C119" s="1"/>
  <c r="D119" s="1"/>
  <c r="G119" l="1"/>
  <c r="E119"/>
  <c r="F119" s="1"/>
  <c r="B120" l="1"/>
  <c r="C120" s="1"/>
  <c r="D120" s="1"/>
  <c r="E120" l="1"/>
  <c r="F120" s="1"/>
  <c r="G120" l="1"/>
  <c r="B121"/>
  <c r="C121" s="1"/>
  <c r="D121" s="1"/>
  <c r="E121" l="1"/>
  <c r="F121" s="1"/>
  <c r="G121" l="1"/>
  <c r="B122"/>
  <c r="C122" s="1"/>
  <c r="D122" s="1"/>
  <c r="E122" l="1"/>
  <c r="F122" s="1"/>
  <c r="G122" l="1"/>
  <c r="B123"/>
  <c r="C123" s="1"/>
  <c r="D123" s="1"/>
  <c r="E123" l="1"/>
  <c r="F123" s="1"/>
  <c r="G123" l="1"/>
  <c r="B124"/>
  <c r="C124" s="1"/>
  <c r="D124" s="1"/>
  <c r="E124" l="1"/>
  <c r="F124" s="1"/>
  <c r="G124" l="1"/>
  <c r="B125"/>
  <c r="C125" s="1"/>
  <c r="D125" s="1"/>
  <c r="E125" l="1"/>
  <c r="F125" s="1"/>
  <c r="G125" l="1"/>
  <c r="B126"/>
  <c r="C126" s="1"/>
  <c r="D126" s="1"/>
  <c r="E126" l="1"/>
  <c r="F126" s="1"/>
  <c r="G126" l="1"/>
  <c r="B127"/>
  <c r="C127" s="1"/>
  <c r="D127" s="1"/>
  <c r="E127" l="1"/>
  <c r="F127" s="1"/>
  <c r="G127" l="1"/>
  <c r="B128"/>
  <c r="C128" s="1"/>
  <c r="D128" s="1"/>
  <c r="E128" l="1"/>
  <c r="F128" s="1"/>
  <c r="G128" l="1"/>
  <c r="B129"/>
  <c r="C129" s="1"/>
  <c r="D129" s="1"/>
  <c r="E129" l="1"/>
  <c r="F129" s="1"/>
  <c r="G129" l="1"/>
  <c r="B130"/>
  <c r="C130" s="1"/>
  <c r="D130" s="1"/>
  <c r="E130" l="1"/>
  <c r="F130" s="1"/>
  <c r="G130" l="1"/>
  <c r="B131"/>
  <c r="C131" s="1"/>
  <c r="D131" s="1"/>
  <c r="E131" l="1"/>
  <c r="F131" s="1"/>
  <c r="G131" l="1"/>
  <c r="B132"/>
  <c r="C132" s="1"/>
  <c r="D132" s="1"/>
  <c r="E132" l="1"/>
  <c r="F132" s="1"/>
  <c r="G132" l="1"/>
  <c r="B133"/>
  <c r="C133" s="1"/>
  <c r="D133" s="1"/>
  <c r="E133" l="1"/>
  <c r="F133" s="1"/>
  <c r="G133" l="1"/>
  <c r="B134"/>
  <c r="C134" s="1"/>
  <c r="D134" s="1"/>
  <c r="E134" l="1"/>
  <c r="F134" s="1"/>
  <c r="G134" l="1"/>
  <c r="B135"/>
  <c r="C135" s="1"/>
  <c r="D135" s="1"/>
  <c r="E135" l="1"/>
  <c r="F135" s="1"/>
  <c r="G135" l="1"/>
  <c r="B136"/>
  <c r="C136" s="1"/>
  <c r="D136" s="1"/>
  <c r="E136" l="1"/>
  <c r="F136" s="1"/>
  <c r="G136" l="1"/>
  <c r="B137"/>
  <c r="C137" s="1"/>
  <c r="D137" s="1"/>
  <c r="E137" l="1"/>
  <c r="F137" s="1"/>
  <c r="G137" l="1"/>
  <c r="B138"/>
  <c r="C138" s="1"/>
  <c r="D138" s="1"/>
  <c r="E138" l="1"/>
  <c r="F138" s="1"/>
  <c r="G138" l="1"/>
  <c r="B139"/>
  <c r="C139" s="1"/>
  <c r="D139" s="1"/>
  <c r="E139" l="1"/>
  <c r="F139" s="1"/>
  <c r="G139" l="1"/>
  <c r="B140"/>
  <c r="C140" s="1"/>
  <c r="D140" s="1"/>
  <c r="E140" l="1"/>
  <c r="F140" s="1"/>
  <c r="G140" l="1"/>
  <c r="B141"/>
  <c r="C141" s="1"/>
  <c r="D141" s="1"/>
  <c r="E141" l="1"/>
  <c r="F141" s="1"/>
  <c r="G141" l="1"/>
  <c r="B142"/>
  <c r="C142" s="1"/>
  <c r="D142" s="1"/>
  <c r="E142" l="1"/>
  <c r="F142" s="1"/>
  <c r="G142" l="1"/>
  <c r="B143"/>
  <c r="C143" s="1"/>
  <c r="D143" s="1"/>
  <c r="E143" l="1"/>
  <c r="F143" s="1"/>
  <c r="G143" l="1"/>
  <c r="B144"/>
  <c r="C144" s="1"/>
  <c r="D144" s="1"/>
  <c r="E144" l="1"/>
  <c r="F144" s="1"/>
  <c r="G144" l="1"/>
  <c r="B145"/>
  <c r="C145" s="1"/>
  <c r="D145" s="1"/>
  <c r="G145" l="1"/>
  <c r="E145"/>
  <c r="F145" s="1"/>
</calcChain>
</file>

<file path=xl/sharedStrings.xml><?xml version="1.0" encoding="utf-8"?>
<sst xmlns="http://schemas.openxmlformats.org/spreadsheetml/2006/main" count="123" uniqueCount="89">
  <si>
    <t>4:00PM</t>
  </si>
  <si>
    <t>7:00PM</t>
  </si>
  <si>
    <t>Mon</t>
  </si>
  <si>
    <t>Tue</t>
  </si>
  <si>
    <t>Web</t>
  </si>
  <si>
    <t>Thu</t>
  </si>
  <si>
    <t>Fri</t>
  </si>
  <si>
    <t>6:00PM</t>
  </si>
  <si>
    <t>11:30PM</t>
  </si>
  <si>
    <t>10:10PM</t>
  </si>
  <si>
    <t>8:20PM</t>
  </si>
  <si>
    <t>10:00PM</t>
  </si>
  <si>
    <t>Day</t>
  </si>
  <si>
    <t>Session 1</t>
  </si>
  <si>
    <t>Session 2</t>
  </si>
  <si>
    <t>Balance</t>
  </si>
  <si>
    <t>Profit</t>
  </si>
  <si>
    <t>No</t>
  </si>
  <si>
    <t>Risk</t>
  </si>
  <si>
    <t>Risk %</t>
  </si>
  <si>
    <t>start</t>
  </si>
  <si>
    <t>end</t>
  </si>
  <si>
    <t>Profit(%)</t>
  </si>
  <si>
    <t>Profit(USD)</t>
  </si>
  <si>
    <t>Profit %</t>
  </si>
  <si>
    <t>Lot</t>
  </si>
  <si>
    <t>%</t>
  </si>
  <si>
    <t>Gap Up Short</t>
  </si>
  <si>
    <t xml:space="preserve">pre Market </t>
  </si>
  <si>
    <t>Pre Market Volume</t>
  </si>
  <si>
    <t>8:00AM</t>
  </si>
  <si>
    <t>8:30AM</t>
  </si>
  <si>
    <t>Estimation Entire Day Volume</t>
  </si>
  <si>
    <t>Actual Value:97.8</t>
  </si>
  <si>
    <t>Best Value to Short&gt;</t>
  </si>
  <si>
    <t>Stock Price</t>
  </si>
  <si>
    <t>Risk On Trade%</t>
  </si>
  <si>
    <t>Max Risk Amt</t>
  </si>
  <si>
    <t>Max Earn</t>
  </si>
  <si>
    <t>Total Share Borrow</t>
  </si>
  <si>
    <t>Min Earn</t>
  </si>
  <si>
    <t>Type : Y</t>
  </si>
  <si>
    <t>Yesterday Post Market high</t>
  </si>
  <si>
    <t>UL</t>
  </si>
  <si>
    <t>Upper Line</t>
  </si>
  <si>
    <t>Float</t>
  </si>
  <si>
    <t>short At</t>
  </si>
  <si>
    <t>PMU70</t>
  </si>
  <si>
    <t>Per Market Up 70%</t>
  </si>
  <si>
    <t>1-2</t>
  </si>
  <si>
    <t>AFT10, OLL, Short at Middle Line</t>
  </si>
  <si>
    <t>BL</t>
  </si>
  <si>
    <t>Bottom Line</t>
  </si>
  <si>
    <t>2-5</t>
  </si>
  <si>
    <t>5-10</t>
  </si>
  <si>
    <t>AFT10, OLL, Short at Middle Line
OUL,Short af Upper Line</t>
  </si>
  <si>
    <t>10-20</t>
  </si>
  <si>
    <t>AFT10,OLL, Short at Middle or Upper Line</t>
  </si>
  <si>
    <t>Type : T</t>
  </si>
  <si>
    <t>Today Per Market Increase</t>
  </si>
  <si>
    <t>AFT10, Over Upper FLAT line(Open At Higher UL),PMU70</t>
  </si>
  <si>
    <t>AFT10, PU70, OML, Short at above pre market HIGH 10%
AFT10, PU200, OLL, Short at above Middle Line or Upper Line</t>
  </si>
  <si>
    <t>AFT10, Over Upper FLAT line(Open At Higher UL),PU70</t>
  </si>
  <si>
    <t>Max Borrow</t>
  </si>
  <si>
    <t>Total Float(M)</t>
  </si>
  <si>
    <t>Stock</t>
  </si>
  <si>
    <t>Quantity</t>
  </si>
  <si>
    <t>TCBP</t>
  </si>
  <si>
    <t>MMAT</t>
  </si>
  <si>
    <t>Short</t>
  </si>
  <si>
    <t>Cover</t>
  </si>
  <si>
    <t>BENF</t>
  </si>
  <si>
    <t>AMC</t>
  </si>
  <si>
    <t>SGE</t>
  </si>
  <si>
    <t>CTNT</t>
  </si>
  <si>
    <t>MGOL</t>
  </si>
  <si>
    <t>JDZG</t>
  </si>
  <si>
    <t>FFIE</t>
  </si>
  <si>
    <t>GME</t>
  </si>
  <si>
    <t>Market Cap(M)</t>
  </si>
  <si>
    <t>-</t>
  </si>
  <si>
    <t>Float(M)</t>
  </si>
  <si>
    <t>AWIN</t>
  </si>
  <si>
    <t>S.Price</t>
  </si>
  <si>
    <t>C.Price</t>
  </si>
  <si>
    <t>Date</t>
  </si>
  <si>
    <t>Size</t>
  </si>
  <si>
    <t>3-4PM</t>
  </si>
  <si>
    <t>AUDUSD,EURUSD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</si>
</sst>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$&quot;#,##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1" fillId="2" borderId="1" xfId="1" applyBorder="1"/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Fill="1" applyBorder="1"/>
    <xf numFmtId="0" fontId="1" fillId="2" borderId="0" xfId="1" applyBorder="1" applyAlignment="1">
      <alignment horizontal="center"/>
    </xf>
    <xf numFmtId="0" fontId="0" fillId="0" borderId="0" xfId="0" applyBorder="1"/>
    <xf numFmtId="20" fontId="0" fillId="0" borderId="0" xfId="0" applyNumberFormat="1" applyBorder="1"/>
    <xf numFmtId="0" fontId="0" fillId="5" borderId="0" xfId="0" applyFill="1"/>
    <xf numFmtId="0" fontId="0" fillId="0" borderId="0" xfId="0" applyAlignment="1">
      <alignment horizontal="left" vertical="center"/>
    </xf>
    <xf numFmtId="0" fontId="0" fillId="4" borderId="2" xfId="0" applyFill="1" applyBorder="1"/>
    <xf numFmtId="2" fontId="0" fillId="0" borderId="2" xfId="0" applyNumberFormat="1" applyBorder="1"/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1" fontId="0" fillId="0" borderId="0" xfId="0" applyNumberFormat="1" applyFill="1" applyAlignment="1">
      <alignment horizontal="right" vertical="top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15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7" borderId="1" xfId="0" applyFill="1" applyBorder="1"/>
    <xf numFmtId="49" fontId="0" fillId="11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0" xfId="0" applyNumberFormat="1"/>
    <xf numFmtId="0" fontId="4" fillId="0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/>
    <xf numFmtId="164" fontId="0" fillId="0" borderId="0" xfId="0" applyNumberFormat="1"/>
    <xf numFmtId="3" fontId="0" fillId="0" borderId="0" xfId="0" applyNumberFormat="1"/>
    <xf numFmtId="0" fontId="0" fillId="7" borderId="1" xfId="0" applyFill="1" applyBorder="1" applyAlignment="1">
      <alignment horizontal="right" vertical="center"/>
    </xf>
    <xf numFmtId="164" fontId="0" fillId="7" borderId="1" xfId="0" applyNumberFormat="1" applyFill="1" applyBorder="1" applyAlignment="1">
      <alignment horizontal="right" vertical="center"/>
    </xf>
    <xf numFmtId="3" fontId="0" fillId="7" borderId="1" xfId="0" applyNumberFormat="1" applyFill="1" applyBorder="1" applyAlignment="1">
      <alignment horizontal="right" vertical="center"/>
    </xf>
    <xf numFmtId="2" fontId="0" fillId="7" borderId="1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5" fontId="0" fillId="0" borderId="1" xfId="0" applyNumberFormat="1" applyBorder="1" applyAlignment="1">
      <alignment horizontal="right" vertical="center"/>
    </xf>
    <xf numFmtId="164" fontId="0" fillId="13" borderId="1" xfId="0" applyNumberFormat="1" applyFill="1" applyBorder="1" applyAlignment="1">
      <alignment horizontal="right" vertic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8"/>
  <sheetViews>
    <sheetView workbookViewId="0">
      <selection activeCell="E9" sqref="E9"/>
    </sheetView>
  </sheetViews>
  <sheetFormatPr defaultRowHeight="14.5"/>
  <cols>
    <col min="1" max="1" width="7.54296875" customWidth="1"/>
    <col min="2" max="2" width="11.54296875" customWidth="1"/>
    <col min="4" max="4" width="11.08984375" customWidth="1"/>
    <col min="6" max="7" width="9.453125" customWidth="1"/>
    <col min="8" max="8" width="3.1796875" customWidth="1"/>
    <col min="9" max="9" width="4" bestFit="1" customWidth="1"/>
    <col min="10" max="10" width="15.08984375" customWidth="1"/>
    <col min="11" max="11" width="15.54296875" customWidth="1"/>
    <col min="12" max="12" width="16.81640625" customWidth="1"/>
    <col min="13" max="13" width="7.453125" bestFit="1" customWidth="1"/>
    <col min="14" max="14" width="11" bestFit="1" customWidth="1"/>
  </cols>
  <sheetData>
    <row r="1" spans="1:15">
      <c r="A1" s="3" t="s">
        <v>12</v>
      </c>
      <c r="B1" s="68" t="s">
        <v>13</v>
      </c>
      <c r="C1" s="68"/>
      <c r="D1" s="3"/>
      <c r="E1" s="68" t="s">
        <v>14</v>
      </c>
      <c r="F1" s="68"/>
      <c r="G1" s="12"/>
      <c r="J1" s="1" t="s">
        <v>15</v>
      </c>
      <c r="K1" s="1">
        <v>100000</v>
      </c>
    </row>
    <row r="2" spans="1:15">
      <c r="A2" s="1" t="s">
        <v>2</v>
      </c>
      <c r="B2" s="1" t="s">
        <v>0</v>
      </c>
      <c r="C2" s="1" t="s">
        <v>7</v>
      </c>
      <c r="D2" s="1"/>
      <c r="E2" s="1" t="s">
        <v>11</v>
      </c>
      <c r="F2" s="1" t="s">
        <v>8</v>
      </c>
      <c r="G2" s="13"/>
      <c r="J2" s="1" t="s">
        <v>25</v>
      </c>
      <c r="K2" s="1">
        <f>K1/2000</f>
        <v>50</v>
      </c>
    </row>
    <row r="3" spans="1:15">
      <c r="A3" s="1" t="s">
        <v>3</v>
      </c>
      <c r="B3" s="1" t="s">
        <v>0</v>
      </c>
      <c r="C3" s="1" t="s">
        <v>1</v>
      </c>
      <c r="D3" s="1"/>
      <c r="E3" s="1" t="s">
        <v>10</v>
      </c>
      <c r="F3" s="2" t="s">
        <v>9</v>
      </c>
      <c r="G3" s="14"/>
    </row>
    <row r="4" spans="1:15">
      <c r="A4" s="1" t="s">
        <v>4</v>
      </c>
      <c r="B4" s="1" t="s">
        <v>0</v>
      </c>
      <c r="C4" s="1" t="s">
        <v>1</v>
      </c>
      <c r="D4" s="1"/>
      <c r="E4" s="1" t="s">
        <v>10</v>
      </c>
      <c r="F4" s="2" t="s">
        <v>9</v>
      </c>
      <c r="G4" s="14"/>
      <c r="J4" t="s">
        <v>87</v>
      </c>
      <c r="K4" s="69" t="s">
        <v>88</v>
      </c>
      <c r="L4" s="69"/>
    </row>
    <row r="5" spans="1:15">
      <c r="A5" s="1" t="s">
        <v>5</v>
      </c>
      <c r="B5" s="11" t="s">
        <v>0</v>
      </c>
      <c r="C5" s="11" t="s">
        <v>1</v>
      </c>
      <c r="D5" s="1"/>
      <c r="E5" s="1" t="s">
        <v>10</v>
      </c>
      <c r="F5" s="2" t="s">
        <v>9</v>
      </c>
      <c r="G5" s="14"/>
    </row>
    <row r="6" spans="1:15">
      <c r="A6" s="1" t="s">
        <v>6</v>
      </c>
      <c r="B6" s="1" t="s">
        <v>0</v>
      </c>
      <c r="C6" s="1" t="s">
        <v>1</v>
      </c>
      <c r="D6" s="1"/>
      <c r="E6" s="1" t="s">
        <v>10</v>
      </c>
      <c r="F6" s="2" t="s">
        <v>9</v>
      </c>
      <c r="G6" s="14"/>
    </row>
    <row r="8" spans="1:15">
      <c r="A8" s="4" t="s">
        <v>17</v>
      </c>
      <c r="B8" s="4" t="s">
        <v>15</v>
      </c>
      <c r="C8" s="4">
        <v>1000</v>
      </c>
      <c r="D8" s="4" t="s">
        <v>16</v>
      </c>
      <c r="E8" s="4" t="s">
        <v>18</v>
      </c>
      <c r="F8" s="4" t="s">
        <v>19</v>
      </c>
      <c r="G8" s="4" t="s">
        <v>24</v>
      </c>
      <c r="I8" s="4" t="s">
        <v>17</v>
      </c>
      <c r="J8" s="4" t="s">
        <v>15</v>
      </c>
      <c r="K8" s="4">
        <v>8000</v>
      </c>
      <c r="L8" s="4" t="s">
        <v>16</v>
      </c>
      <c r="M8" s="4" t="s">
        <v>24</v>
      </c>
      <c r="N8" s="4" t="s">
        <v>18</v>
      </c>
      <c r="O8" s="4" t="s">
        <v>19</v>
      </c>
    </row>
    <row r="9" spans="1:15">
      <c r="A9" s="5">
        <v>1</v>
      </c>
      <c r="B9" s="7">
        <v>500</v>
      </c>
      <c r="C9" s="67">
        <f>B9/500</f>
        <v>1</v>
      </c>
      <c r="D9" s="6">
        <f>0.07*C9/100*100000</f>
        <v>70.000000000000014</v>
      </c>
      <c r="E9" s="6">
        <f>0.04*C9/100*100000</f>
        <v>40</v>
      </c>
      <c r="F9" s="65">
        <f>E9/B9*100</f>
        <v>8</v>
      </c>
      <c r="G9" s="8">
        <f>(D9/B9)*100</f>
        <v>14.000000000000004</v>
      </c>
      <c r="I9" s="5">
        <v>1</v>
      </c>
      <c r="J9" s="7">
        <v>20000</v>
      </c>
      <c r="K9" s="8">
        <f>J9/8000</f>
        <v>2.5</v>
      </c>
      <c r="L9" s="6">
        <f>0.7*K9/100*100000</f>
        <v>1750.0000000000002</v>
      </c>
      <c r="M9" s="6">
        <f>L9/J9*100</f>
        <v>8.75</v>
      </c>
      <c r="N9" s="6">
        <f>0.3*K9/100*100000</f>
        <v>750</v>
      </c>
      <c r="O9" s="8">
        <f>N9/J9*100</f>
        <v>3.75</v>
      </c>
    </row>
    <row r="10" spans="1:15">
      <c r="A10" s="5">
        <v>2</v>
      </c>
      <c r="B10" s="7">
        <f>B9+D9</f>
        <v>570</v>
      </c>
      <c r="C10" s="67">
        <f t="shared" ref="C10:C73" si="0">B10/500</f>
        <v>1.1399999999999999</v>
      </c>
      <c r="D10" s="6">
        <f t="shared" ref="D10:D73" si="1">0.07*C10/100*100000</f>
        <v>79.8</v>
      </c>
      <c r="E10" s="6">
        <f t="shared" ref="E10:E73" si="2">0.04*C10/100*100000</f>
        <v>45.599999999999994</v>
      </c>
      <c r="F10" s="65">
        <f t="shared" ref="F10:F73" si="3">E10/B10*100</f>
        <v>7.9999999999999991</v>
      </c>
      <c r="G10" s="8">
        <f t="shared" ref="G10:G73" si="4">(D10/B10)*100</f>
        <v>13.999999999999998</v>
      </c>
      <c r="I10" s="5">
        <v>2</v>
      </c>
      <c r="J10" s="7">
        <f>J9+L9</f>
        <v>21750</v>
      </c>
      <c r="K10" s="8">
        <f t="shared" ref="K10:K73" si="5">J10/8000</f>
        <v>2.71875</v>
      </c>
      <c r="L10" s="6">
        <f t="shared" ref="L10:L73" si="6">0.7*K10/100*100000</f>
        <v>1903.125</v>
      </c>
      <c r="M10" s="6">
        <f t="shared" ref="M10:M73" si="7">L10/J10*100</f>
        <v>8.75</v>
      </c>
      <c r="N10" s="6">
        <f t="shared" ref="N10:N73" si="8">0.3*K10/100*100000</f>
        <v>815.62499999999989</v>
      </c>
      <c r="O10" s="8">
        <f t="shared" ref="O10:O73" si="9">N10/J10*100</f>
        <v>3.7499999999999991</v>
      </c>
    </row>
    <row r="11" spans="1:15">
      <c r="A11" s="5">
        <v>3</v>
      </c>
      <c r="B11" s="7">
        <f t="shared" ref="B11:B74" si="10">B10+D10</f>
        <v>649.79999999999995</v>
      </c>
      <c r="C11" s="67">
        <f t="shared" si="0"/>
        <v>1.2995999999999999</v>
      </c>
      <c r="D11" s="6">
        <f t="shared" si="1"/>
        <v>90.971999999999994</v>
      </c>
      <c r="E11" s="6">
        <f t="shared" si="2"/>
        <v>51.983999999999995</v>
      </c>
      <c r="F11" s="65">
        <f t="shared" si="3"/>
        <v>8</v>
      </c>
      <c r="G11" s="8">
        <f t="shared" si="4"/>
        <v>14.000000000000002</v>
      </c>
      <c r="I11" s="5">
        <v>3</v>
      </c>
      <c r="J11" s="7">
        <f t="shared" ref="J11:J74" si="11">J10+L10</f>
        <v>23653.125</v>
      </c>
      <c r="K11" s="8">
        <f t="shared" si="5"/>
        <v>2.9566406249999999</v>
      </c>
      <c r="L11" s="6">
        <f t="shared" si="6"/>
        <v>2069.6484374999995</v>
      </c>
      <c r="M11" s="6">
        <f t="shared" si="7"/>
        <v>8.7499999999999982</v>
      </c>
      <c r="N11" s="6">
        <f t="shared" si="8"/>
        <v>886.99218749999989</v>
      </c>
      <c r="O11" s="8">
        <f t="shared" si="9"/>
        <v>3.75</v>
      </c>
    </row>
    <row r="12" spans="1:15">
      <c r="A12" s="5">
        <v>4</v>
      </c>
      <c r="B12" s="7">
        <f t="shared" si="10"/>
        <v>740.77199999999993</v>
      </c>
      <c r="C12" s="67">
        <f t="shared" si="0"/>
        <v>1.481544</v>
      </c>
      <c r="D12" s="6">
        <f t="shared" si="1"/>
        <v>103.70808000000002</v>
      </c>
      <c r="E12" s="6">
        <f t="shared" si="2"/>
        <v>59.261759999999988</v>
      </c>
      <c r="F12" s="65">
        <f t="shared" si="3"/>
        <v>7.9999999999999991</v>
      </c>
      <c r="G12" s="8">
        <f t="shared" si="4"/>
        <v>14.000000000000004</v>
      </c>
      <c r="I12" s="5">
        <v>4</v>
      </c>
      <c r="J12" s="7">
        <f t="shared" si="11"/>
        <v>25722.7734375</v>
      </c>
      <c r="K12" s="8">
        <f t="shared" si="5"/>
        <v>3.2153466796874999</v>
      </c>
      <c r="L12" s="6">
        <f t="shared" si="6"/>
        <v>2250.7426757812495</v>
      </c>
      <c r="M12" s="6">
        <f t="shared" si="7"/>
        <v>8.7499999999999982</v>
      </c>
      <c r="N12" s="6">
        <f t="shared" si="8"/>
        <v>964.60400390625</v>
      </c>
      <c r="O12" s="8">
        <f t="shared" si="9"/>
        <v>3.75</v>
      </c>
    </row>
    <row r="13" spans="1:15">
      <c r="A13" s="5">
        <v>5</v>
      </c>
      <c r="B13" s="7">
        <f t="shared" si="10"/>
        <v>844.48007999999993</v>
      </c>
      <c r="C13" s="67">
        <f t="shared" si="0"/>
        <v>1.6889601599999999</v>
      </c>
      <c r="D13" s="6">
        <f t="shared" si="1"/>
        <v>118.2272112</v>
      </c>
      <c r="E13" s="6">
        <f t="shared" si="2"/>
        <v>67.558406399999996</v>
      </c>
      <c r="F13" s="65">
        <f t="shared" si="3"/>
        <v>8</v>
      </c>
      <c r="G13" s="8">
        <f t="shared" si="4"/>
        <v>14.000000000000002</v>
      </c>
      <c r="I13" s="5">
        <v>5</v>
      </c>
      <c r="J13" s="7">
        <f t="shared" si="11"/>
        <v>27973.51611328125</v>
      </c>
      <c r="K13" s="8">
        <f t="shared" si="5"/>
        <v>3.4966895141601562</v>
      </c>
      <c r="L13" s="6">
        <f t="shared" si="6"/>
        <v>2447.6826599121091</v>
      </c>
      <c r="M13" s="6">
        <f t="shared" si="7"/>
        <v>8.75</v>
      </c>
      <c r="N13" s="6">
        <f t="shared" si="8"/>
        <v>1049.0068542480469</v>
      </c>
      <c r="O13" s="8">
        <f t="shared" si="9"/>
        <v>3.75</v>
      </c>
    </row>
    <row r="14" spans="1:15">
      <c r="A14" s="5">
        <v>6</v>
      </c>
      <c r="B14" s="7">
        <f t="shared" si="10"/>
        <v>962.70729119999987</v>
      </c>
      <c r="C14" s="67">
        <f t="shared" si="0"/>
        <v>1.9254145823999997</v>
      </c>
      <c r="D14" s="6">
        <f t="shared" si="1"/>
        <v>134.77902076799998</v>
      </c>
      <c r="E14" s="6">
        <f t="shared" si="2"/>
        <v>77.016583295999993</v>
      </c>
      <c r="F14" s="65">
        <f t="shared" si="3"/>
        <v>8</v>
      </c>
      <c r="G14" s="8">
        <f t="shared" si="4"/>
        <v>13.999999999999998</v>
      </c>
      <c r="I14" s="5">
        <v>6</v>
      </c>
      <c r="J14" s="7">
        <f t="shared" si="11"/>
        <v>30421.198773193359</v>
      </c>
      <c r="K14" s="8">
        <f t="shared" si="5"/>
        <v>3.8026498466491701</v>
      </c>
      <c r="L14" s="6">
        <f t="shared" si="6"/>
        <v>2661.8548926544186</v>
      </c>
      <c r="M14" s="6">
        <f t="shared" si="7"/>
        <v>8.75</v>
      </c>
      <c r="N14" s="6">
        <f t="shared" si="8"/>
        <v>1140.794953994751</v>
      </c>
      <c r="O14" s="8">
        <f t="shared" si="9"/>
        <v>3.7500000000000004</v>
      </c>
    </row>
    <row r="15" spans="1:15">
      <c r="A15" s="5">
        <v>7</v>
      </c>
      <c r="B15" s="7">
        <f t="shared" si="10"/>
        <v>1097.4863119679999</v>
      </c>
      <c r="C15" s="67">
        <f t="shared" si="0"/>
        <v>2.1949726239359997</v>
      </c>
      <c r="D15" s="6">
        <f t="shared" si="1"/>
        <v>153.64808367551998</v>
      </c>
      <c r="E15" s="6">
        <f t="shared" si="2"/>
        <v>87.798904957439987</v>
      </c>
      <c r="F15" s="65">
        <f t="shared" si="3"/>
        <v>8</v>
      </c>
      <c r="G15" s="8">
        <f t="shared" si="4"/>
        <v>14.000000000000002</v>
      </c>
      <c r="I15" s="5">
        <v>7</v>
      </c>
      <c r="J15" s="7">
        <f t="shared" si="11"/>
        <v>33083.053665847779</v>
      </c>
      <c r="K15" s="8">
        <f t="shared" si="5"/>
        <v>4.1353817082309723</v>
      </c>
      <c r="L15" s="6">
        <f t="shared" si="6"/>
        <v>2894.7671957616808</v>
      </c>
      <c r="M15" s="6">
        <f t="shared" si="7"/>
        <v>8.75</v>
      </c>
      <c r="N15" s="6">
        <f t="shared" si="8"/>
        <v>1240.6145124692916</v>
      </c>
      <c r="O15" s="8">
        <f t="shared" si="9"/>
        <v>3.75</v>
      </c>
    </row>
    <row r="16" spans="1:15">
      <c r="A16" s="5">
        <v>8</v>
      </c>
      <c r="B16" s="7">
        <f t="shared" si="10"/>
        <v>1251.1343956435198</v>
      </c>
      <c r="C16" s="67">
        <f t="shared" si="0"/>
        <v>2.5022687912870398</v>
      </c>
      <c r="D16" s="6">
        <f t="shared" si="1"/>
        <v>175.15881539009283</v>
      </c>
      <c r="E16" s="6">
        <f t="shared" si="2"/>
        <v>100.09075165148161</v>
      </c>
      <c r="F16" s="65">
        <f t="shared" si="3"/>
        <v>8.0000000000000018</v>
      </c>
      <c r="G16" s="8">
        <f t="shared" si="4"/>
        <v>14.000000000000004</v>
      </c>
      <c r="I16" s="5">
        <v>8</v>
      </c>
      <c r="J16" s="7">
        <f t="shared" si="11"/>
        <v>35977.820861609463</v>
      </c>
      <c r="K16" s="8">
        <f t="shared" si="5"/>
        <v>4.4972276077011832</v>
      </c>
      <c r="L16" s="6">
        <f t="shared" si="6"/>
        <v>3148.0593253908278</v>
      </c>
      <c r="M16" s="6">
        <f t="shared" si="7"/>
        <v>8.75</v>
      </c>
      <c r="N16" s="6">
        <f t="shared" si="8"/>
        <v>1349.1682823103549</v>
      </c>
      <c r="O16" s="8">
        <f t="shared" si="9"/>
        <v>3.75</v>
      </c>
    </row>
    <row r="17" spans="1:15">
      <c r="A17" s="5">
        <v>9</v>
      </c>
      <c r="B17" s="7">
        <f t="shared" si="10"/>
        <v>1426.2932110336126</v>
      </c>
      <c r="C17" s="67">
        <f t="shared" si="0"/>
        <v>2.8525864220672252</v>
      </c>
      <c r="D17" s="6">
        <f t="shared" si="1"/>
        <v>199.68104954470579</v>
      </c>
      <c r="E17" s="6">
        <f t="shared" si="2"/>
        <v>114.103456882689</v>
      </c>
      <c r="F17" s="65">
        <f t="shared" si="3"/>
        <v>8</v>
      </c>
      <c r="G17" s="8">
        <f t="shared" si="4"/>
        <v>14.000000000000002</v>
      </c>
      <c r="I17" s="5">
        <v>9</v>
      </c>
      <c r="J17" s="7">
        <f t="shared" si="11"/>
        <v>39125.880187000294</v>
      </c>
      <c r="K17" s="8">
        <f t="shared" si="5"/>
        <v>4.8907350233750364</v>
      </c>
      <c r="L17" s="6">
        <f t="shared" si="6"/>
        <v>3423.5145163625252</v>
      </c>
      <c r="M17" s="6">
        <f t="shared" si="7"/>
        <v>8.75</v>
      </c>
      <c r="N17" s="6">
        <f t="shared" si="8"/>
        <v>1467.2205070125108</v>
      </c>
      <c r="O17" s="8">
        <f t="shared" si="9"/>
        <v>3.7499999999999991</v>
      </c>
    </row>
    <row r="18" spans="1:15">
      <c r="A18" s="5">
        <v>10</v>
      </c>
      <c r="B18" s="7">
        <f t="shared" si="10"/>
        <v>1625.9742605783183</v>
      </c>
      <c r="C18" s="67">
        <f t="shared" si="0"/>
        <v>3.2519485211566366</v>
      </c>
      <c r="D18" s="6">
        <f t="shared" si="1"/>
        <v>227.63639648096458</v>
      </c>
      <c r="E18" s="6">
        <f t="shared" si="2"/>
        <v>130.07794084626548</v>
      </c>
      <c r="F18" s="65">
        <f t="shared" si="3"/>
        <v>8</v>
      </c>
      <c r="G18" s="8">
        <f t="shared" si="4"/>
        <v>14.000000000000002</v>
      </c>
      <c r="I18" s="5">
        <v>10</v>
      </c>
      <c r="J18" s="7">
        <f t="shared" si="11"/>
        <v>42549.394703362821</v>
      </c>
      <c r="K18" s="8">
        <f t="shared" si="5"/>
        <v>5.3186743379203527</v>
      </c>
      <c r="L18" s="6">
        <f t="shared" si="6"/>
        <v>3723.0720365442462</v>
      </c>
      <c r="M18" s="6">
        <f t="shared" si="7"/>
        <v>8.7499999999999982</v>
      </c>
      <c r="N18" s="6">
        <f t="shared" si="8"/>
        <v>1595.6023013761057</v>
      </c>
      <c r="O18" s="8">
        <f t="shared" si="9"/>
        <v>3.75</v>
      </c>
    </row>
    <row r="19" spans="1:15">
      <c r="A19" s="5">
        <v>11</v>
      </c>
      <c r="B19" s="7">
        <f t="shared" si="10"/>
        <v>1853.6106570592829</v>
      </c>
      <c r="C19" s="67">
        <f t="shared" si="0"/>
        <v>3.7072213141185659</v>
      </c>
      <c r="D19" s="6">
        <f t="shared" si="1"/>
        <v>259.50549198829964</v>
      </c>
      <c r="E19" s="6">
        <f t="shared" si="2"/>
        <v>148.28885256474263</v>
      </c>
      <c r="F19" s="65">
        <f t="shared" si="3"/>
        <v>8</v>
      </c>
      <c r="G19" s="8">
        <f t="shared" si="4"/>
        <v>14.000000000000002</v>
      </c>
      <c r="I19" s="5">
        <v>11</v>
      </c>
      <c r="J19" s="7">
        <f t="shared" si="11"/>
        <v>46272.466739907068</v>
      </c>
      <c r="K19" s="8">
        <f t="shared" si="5"/>
        <v>5.7840583424883834</v>
      </c>
      <c r="L19" s="6">
        <f t="shared" si="6"/>
        <v>4048.8408397418684</v>
      </c>
      <c r="M19" s="6">
        <f t="shared" si="7"/>
        <v>8.75</v>
      </c>
      <c r="N19" s="6">
        <f t="shared" si="8"/>
        <v>1735.2175027465148</v>
      </c>
      <c r="O19" s="8">
        <f t="shared" si="9"/>
        <v>3.7499999999999991</v>
      </c>
    </row>
    <row r="20" spans="1:15">
      <c r="A20" s="5">
        <v>12</v>
      </c>
      <c r="B20" s="7">
        <f t="shared" si="10"/>
        <v>2113.1161490475824</v>
      </c>
      <c r="C20" s="67">
        <f t="shared" si="0"/>
        <v>4.226232298095165</v>
      </c>
      <c r="D20" s="6">
        <f t="shared" si="1"/>
        <v>295.83626086666158</v>
      </c>
      <c r="E20" s="6">
        <f t="shared" si="2"/>
        <v>169.04929192380661</v>
      </c>
      <c r="F20" s="65">
        <f t="shared" si="3"/>
        <v>8</v>
      </c>
      <c r="G20" s="8">
        <f t="shared" si="4"/>
        <v>14.000000000000002</v>
      </c>
      <c r="I20" s="5">
        <v>12</v>
      </c>
      <c r="J20" s="7">
        <f t="shared" si="11"/>
        <v>50321.307579648936</v>
      </c>
      <c r="K20" s="8">
        <f t="shared" si="5"/>
        <v>6.2901634474561172</v>
      </c>
      <c r="L20" s="6">
        <f t="shared" si="6"/>
        <v>4403.1144132192812</v>
      </c>
      <c r="M20" s="6">
        <f t="shared" si="7"/>
        <v>8.7499999999999982</v>
      </c>
      <c r="N20" s="6">
        <f t="shared" si="8"/>
        <v>1887.0490342368353</v>
      </c>
      <c r="O20" s="8">
        <f t="shared" si="9"/>
        <v>3.7500000000000004</v>
      </c>
    </row>
    <row r="21" spans="1:15">
      <c r="A21" s="5">
        <v>13</v>
      </c>
      <c r="B21" s="7">
        <f t="shared" si="10"/>
        <v>2408.9524099142441</v>
      </c>
      <c r="C21" s="67">
        <f t="shared" si="0"/>
        <v>4.8179048198284882</v>
      </c>
      <c r="D21" s="6">
        <f t="shared" si="1"/>
        <v>337.25333738799418</v>
      </c>
      <c r="E21" s="6">
        <f t="shared" si="2"/>
        <v>192.71619279313953</v>
      </c>
      <c r="F21" s="65">
        <f t="shared" si="3"/>
        <v>8</v>
      </c>
      <c r="G21" s="8">
        <f t="shared" si="4"/>
        <v>14.000000000000002</v>
      </c>
      <c r="I21" s="5">
        <v>13</v>
      </c>
      <c r="J21" s="7">
        <f t="shared" si="11"/>
        <v>54724.421992868214</v>
      </c>
      <c r="K21" s="8">
        <f t="shared" si="5"/>
        <v>6.840552749108527</v>
      </c>
      <c r="L21" s="6">
        <f t="shared" si="6"/>
        <v>4788.3869243759691</v>
      </c>
      <c r="M21" s="6">
        <f t="shared" si="7"/>
        <v>8.75</v>
      </c>
      <c r="N21" s="6">
        <f t="shared" si="8"/>
        <v>2052.1658247325577</v>
      </c>
      <c r="O21" s="8">
        <f t="shared" si="9"/>
        <v>3.7499999999999991</v>
      </c>
    </row>
    <row r="22" spans="1:15">
      <c r="A22" s="5">
        <v>14</v>
      </c>
      <c r="B22" s="7">
        <f t="shared" si="10"/>
        <v>2746.2057473022383</v>
      </c>
      <c r="C22" s="67">
        <f t="shared" si="0"/>
        <v>5.4924114946044762</v>
      </c>
      <c r="D22" s="6">
        <f t="shared" si="1"/>
        <v>384.46880462231337</v>
      </c>
      <c r="E22" s="6">
        <f t="shared" si="2"/>
        <v>219.6964597841791</v>
      </c>
      <c r="F22" s="65">
        <f t="shared" si="3"/>
        <v>8.0000000000000018</v>
      </c>
      <c r="G22" s="8">
        <f t="shared" si="4"/>
        <v>14.000000000000002</v>
      </c>
      <c r="I22" s="5">
        <v>14</v>
      </c>
      <c r="J22" s="7">
        <f t="shared" si="11"/>
        <v>59512.808917244183</v>
      </c>
      <c r="K22" s="8">
        <f t="shared" si="5"/>
        <v>7.4391011146555233</v>
      </c>
      <c r="L22" s="6">
        <f t="shared" si="6"/>
        <v>5207.370780258866</v>
      </c>
      <c r="M22" s="6">
        <f t="shared" si="7"/>
        <v>8.75</v>
      </c>
      <c r="N22" s="6">
        <f t="shared" si="8"/>
        <v>2231.7303343966569</v>
      </c>
      <c r="O22" s="8">
        <f t="shared" si="9"/>
        <v>3.75</v>
      </c>
    </row>
    <row r="23" spans="1:15">
      <c r="A23" s="5">
        <v>15</v>
      </c>
      <c r="B23" s="7">
        <f t="shared" si="10"/>
        <v>3130.6745519245515</v>
      </c>
      <c r="C23" s="67">
        <f t="shared" si="0"/>
        <v>6.2613491038491027</v>
      </c>
      <c r="D23" s="6">
        <f t="shared" si="1"/>
        <v>438.29443726943725</v>
      </c>
      <c r="E23" s="6">
        <f t="shared" si="2"/>
        <v>250.45396415396408</v>
      </c>
      <c r="F23" s="65">
        <f t="shared" si="3"/>
        <v>7.9999999999999991</v>
      </c>
      <c r="G23" s="8">
        <f t="shared" si="4"/>
        <v>14.000000000000002</v>
      </c>
      <c r="I23" s="5">
        <v>15</v>
      </c>
      <c r="J23" s="7">
        <f t="shared" si="11"/>
        <v>64720.179697503052</v>
      </c>
      <c r="K23" s="8">
        <f t="shared" si="5"/>
        <v>8.090022462187882</v>
      </c>
      <c r="L23" s="6">
        <f t="shared" si="6"/>
        <v>5663.0157235315173</v>
      </c>
      <c r="M23" s="6">
        <f t="shared" si="7"/>
        <v>8.75</v>
      </c>
      <c r="N23" s="6">
        <f t="shared" si="8"/>
        <v>2427.0067386563646</v>
      </c>
      <c r="O23" s="8">
        <f t="shared" si="9"/>
        <v>3.7500000000000004</v>
      </c>
    </row>
    <row r="24" spans="1:15">
      <c r="A24" s="5">
        <v>16</v>
      </c>
      <c r="B24" s="7">
        <f t="shared" si="10"/>
        <v>3568.9689891939888</v>
      </c>
      <c r="C24" s="67">
        <f t="shared" si="0"/>
        <v>7.1379379783879777</v>
      </c>
      <c r="D24" s="6">
        <f t="shared" si="1"/>
        <v>499.65565848715846</v>
      </c>
      <c r="E24" s="6">
        <f t="shared" si="2"/>
        <v>285.51751913551908</v>
      </c>
      <c r="F24" s="65">
        <f t="shared" si="3"/>
        <v>7.9999999999999991</v>
      </c>
      <c r="G24" s="8">
        <f t="shared" si="4"/>
        <v>14.000000000000002</v>
      </c>
      <c r="I24" s="5">
        <v>16</v>
      </c>
      <c r="J24" s="7">
        <f t="shared" si="11"/>
        <v>70383.195421034572</v>
      </c>
      <c r="K24" s="8">
        <f t="shared" si="5"/>
        <v>8.7978994276293214</v>
      </c>
      <c r="L24" s="6">
        <f t="shared" si="6"/>
        <v>6158.5295993405243</v>
      </c>
      <c r="M24" s="6">
        <f t="shared" si="7"/>
        <v>8.75</v>
      </c>
      <c r="N24" s="6">
        <f t="shared" si="8"/>
        <v>2639.3698282887967</v>
      </c>
      <c r="O24" s="8">
        <f t="shared" si="9"/>
        <v>3.7500000000000004</v>
      </c>
    </row>
    <row r="25" spans="1:15">
      <c r="A25" s="5">
        <v>17</v>
      </c>
      <c r="B25" s="7">
        <f t="shared" si="10"/>
        <v>4068.6246476811475</v>
      </c>
      <c r="C25" s="67">
        <f t="shared" si="0"/>
        <v>8.1372492953622952</v>
      </c>
      <c r="D25" s="6">
        <f t="shared" si="1"/>
        <v>569.60745067536072</v>
      </c>
      <c r="E25" s="6">
        <f t="shared" si="2"/>
        <v>325.48997181449181</v>
      </c>
      <c r="F25" s="65">
        <f t="shared" si="3"/>
        <v>8</v>
      </c>
      <c r="G25" s="8">
        <f t="shared" si="4"/>
        <v>14.000000000000002</v>
      </c>
      <c r="I25" s="5">
        <v>17</v>
      </c>
      <c r="J25" s="7">
        <f t="shared" si="11"/>
        <v>76541.725020375103</v>
      </c>
      <c r="K25" s="8">
        <f t="shared" si="5"/>
        <v>9.5677156275468871</v>
      </c>
      <c r="L25" s="6">
        <f t="shared" si="6"/>
        <v>6697.4009392828202</v>
      </c>
      <c r="M25" s="6">
        <f t="shared" si="7"/>
        <v>8.7499999999999982</v>
      </c>
      <c r="N25" s="6">
        <f t="shared" si="8"/>
        <v>2870.3146882640663</v>
      </c>
      <c r="O25" s="8">
        <f t="shared" si="9"/>
        <v>3.75</v>
      </c>
    </row>
    <row r="26" spans="1:15">
      <c r="A26" s="5">
        <v>18</v>
      </c>
      <c r="B26" s="7">
        <f t="shared" si="10"/>
        <v>4638.2320983565078</v>
      </c>
      <c r="C26" s="67">
        <f t="shared" si="0"/>
        <v>9.2764641967130164</v>
      </c>
      <c r="D26" s="6">
        <f t="shared" si="1"/>
        <v>649.35249376991123</v>
      </c>
      <c r="E26" s="6">
        <f t="shared" si="2"/>
        <v>371.05856786852064</v>
      </c>
      <c r="F26" s="65">
        <f t="shared" si="3"/>
        <v>8</v>
      </c>
      <c r="G26" s="8">
        <f t="shared" si="4"/>
        <v>14.000000000000004</v>
      </c>
      <c r="I26" s="5">
        <v>18</v>
      </c>
      <c r="J26" s="7">
        <f t="shared" si="11"/>
        <v>83239.125959657918</v>
      </c>
      <c r="K26" s="8">
        <f t="shared" si="5"/>
        <v>10.404890744957239</v>
      </c>
      <c r="L26" s="6">
        <f t="shared" si="6"/>
        <v>7283.4235214700675</v>
      </c>
      <c r="M26" s="6">
        <f t="shared" si="7"/>
        <v>8.75</v>
      </c>
      <c r="N26" s="6">
        <f t="shared" si="8"/>
        <v>3121.4672234871714</v>
      </c>
      <c r="O26" s="8">
        <f t="shared" si="9"/>
        <v>3.7499999999999991</v>
      </c>
    </row>
    <row r="27" spans="1:15">
      <c r="A27" s="5">
        <v>19</v>
      </c>
      <c r="B27" s="7">
        <f t="shared" si="10"/>
        <v>5287.584592126419</v>
      </c>
      <c r="C27" s="67">
        <f t="shared" si="0"/>
        <v>10.575169184252838</v>
      </c>
      <c r="D27" s="6">
        <f t="shared" si="1"/>
        <v>740.26184289769878</v>
      </c>
      <c r="E27" s="6">
        <f t="shared" si="2"/>
        <v>423.00676737011355</v>
      </c>
      <c r="F27" s="65">
        <f t="shared" si="3"/>
        <v>8</v>
      </c>
      <c r="G27" s="8">
        <f t="shared" si="4"/>
        <v>14.000000000000002</v>
      </c>
      <c r="I27" s="5">
        <v>19</v>
      </c>
      <c r="J27" s="7">
        <f t="shared" si="11"/>
        <v>90522.549481127993</v>
      </c>
      <c r="K27" s="8">
        <f t="shared" si="5"/>
        <v>11.315318685140999</v>
      </c>
      <c r="L27" s="6">
        <f t="shared" si="6"/>
        <v>7920.7230795986989</v>
      </c>
      <c r="M27" s="6">
        <f t="shared" si="7"/>
        <v>8.75</v>
      </c>
      <c r="N27" s="6">
        <f t="shared" si="8"/>
        <v>3394.5956055422998</v>
      </c>
      <c r="O27" s="8">
        <f t="shared" si="9"/>
        <v>3.75</v>
      </c>
    </row>
    <row r="28" spans="1:15">
      <c r="A28" s="5">
        <v>20</v>
      </c>
      <c r="B28" s="7">
        <f t="shared" si="10"/>
        <v>6027.8464350241175</v>
      </c>
      <c r="C28" s="67">
        <f t="shared" si="0"/>
        <v>12.055692870048235</v>
      </c>
      <c r="D28" s="6">
        <f t="shared" si="1"/>
        <v>843.89850090337643</v>
      </c>
      <c r="E28" s="6">
        <f t="shared" si="2"/>
        <v>482.22771480192938</v>
      </c>
      <c r="F28" s="65">
        <f t="shared" si="3"/>
        <v>8</v>
      </c>
      <c r="G28" s="8">
        <f t="shared" si="4"/>
        <v>13.999999999999998</v>
      </c>
      <c r="I28" s="5">
        <v>20</v>
      </c>
      <c r="J28" s="7">
        <f t="shared" si="11"/>
        <v>98443.272560726691</v>
      </c>
      <c r="K28" s="8">
        <f t="shared" si="5"/>
        <v>12.305409070090837</v>
      </c>
      <c r="L28" s="6">
        <f t="shared" si="6"/>
        <v>8613.7863490635864</v>
      </c>
      <c r="M28" s="6">
        <f t="shared" si="7"/>
        <v>8.75</v>
      </c>
      <c r="N28" s="6">
        <f t="shared" si="8"/>
        <v>3691.6227210272509</v>
      </c>
      <c r="O28" s="8">
        <f t="shared" si="9"/>
        <v>3.75</v>
      </c>
    </row>
    <row r="29" spans="1:15">
      <c r="A29" s="5">
        <v>21</v>
      </c>
      <c r="B29" s="7">
        <f t="shared" si="10"/>
        <v>6871.7449359274942</v>
      </c>
      <c r="C29" s="67">
        <f t="shared" si="0"/>
        <v>13.743489871854988</v>
      </c>
      <c r="D29" s="6">
        <f t="shared" si="1"/>
        <v>962.04429102984932</v>
      </c>
      <c r="E29" s="6">
        <f t="shared" si="2"/>
        <v>549.7395948741995</v>
      </c>
      <c r="F29" s="65">
        <f t="shared" si="3"/>
        <v>7.9999999999999991</v>
      </c>
      <c r="G29" s="8">
        <f t="shared" si="4"/>
        <v>14.000000000000002</v>
      </c>
      <c r="I29" s="5">
        <v>21</v>
      </c>
      <c r="J29" s="7">
        <f t="shared" si="11"/>
        <v>107057.05890979027</v>
      </c>
      <c r="K29" s="8">
        <f t="shared" si="5"/>
        <v>13.382132363723784</v>
      </c>
      <c r="L29" s="6">
        <f t="shared" si="6"/>
        <v>9367.492654606649</v>
      </c>
      <c r="M29" s="6">
        <f t="shared" si="7"/>
        <v>8.75</v>
      </c>
      <c r="N29" s="6">
        <f t="shared" si="8"/>
        <v>4014.6397091171348</v>
      </c>
      <c r="O29" s="8">
        <f t="shared" si="9"/>
        <v>3.75</v>
      </c>
    </row>
    <row r="30" spans="1:15">
      <c r="A30" s="5">
        <v>22</v>
      </c>
      <c r="B30" s="7">
        <f t="shared" si="10"/>
        <v>7833.789226957344</v>
      </c>
      <c r="C30" s="67">
        <f t="shared" si="0"/>
        <v>15.667578453914688</v>
      </c>
      <c r="D30" s="6">
        <f t="shared" si="1"/>
        <v>1096.7304917740282</v>
      </c>
      <c r="E30" s="6">
        <f t="shared" si="2"/>
        <v>626.70313815658756</v>
      </c>
      <c r="F30" s="65">
        <f t="shared" si="3"/>
        <v>8</v>
      </c>
      <c r="G30" s="8">
        <f t="shared" si="4"/>
        <v>14.000000000000002</v>
      </c>
      <c r="I30" s="5">
        <v>22</v>
      </c>
      <c r="J30" s="7">
        <f t="shared" si="11"/>
        <v>116424.55156439691</v>
      </c>
      <c r="K30" s="8">
        <f t="shared" si="5"/>
        <v>14.553068945549613</v>
      </c>
      <c r="L30" s="6">
        <f t="shared" si="6"/>
        <v>10187.148261884729</v>
      </c>
      <c r="M30" s="6">
        <f t="shared" si="7"/>
        <v>8.75</v>
      </c>
      <c r="N30" s="6">
        <f t="shared" si="8"/>
        <v>4365.9206836648837</v>
      </c>
      <c r="O30" s="8">
        <f t="shared" si="9"/>
        <v>3.75</v>
      </c>
    </row>
    <row r="31" spans="1:15">
      <c r="A31" s="5">
        <v>23</v>
      </c>
      <c r="B31" s="7">
        <f t="shared" si="10"/>
        <v>8930.5197187313715</v>
      </c>
      <c r="C31" s="67">
        <f t="shared" si="0"/>
        <v>17.861039437462743</v>
      </c>
      <c r="D31" s="6">
        <f t="shared" si="1"/>
        <v>1250.2727606223921</v>
      </c>
      <c r="E31" s="6">
        <f t="shared" si="2"/>
        <v>714.44157749850979</v>
      </c>
      <c r="F31" s="65">
        <f t="shared" si="3"/>
        <v>8</v>
      </c>
      <c r="G31" s="8">
        <f t="shared" si="4"/>
        <v>14.000000000000002</v>
      </c>
      <c r="I31" s="5">
        <v>23</v>
      </c>
      <c r="J31" s="7">
        <f t="shared" si="11"/>
        <v>126611.69982628163</v>
      </c>
      <c r="K31" s="8">
        <f t="shared" si="5"/>
        <v>15.826462478285205</v>
      </c>
      <c r="L31" s="6">
        <f t="shared" si="6"/>
        <v>11078.523734799643</v>
      </c>
      <c r="M31" s="6">
        <f t="shared" si="7"/>
        <v>8.75</v>
      </c>
      <c r="N31" s="6">
        <f t="shared" si="8"/>
        <v>4747.9387434855616</v>
      </c>
      <c r="O31" s="8">
        <f t="shared" si="9"/>
        <v>3.7500000000000004</v>
      </c>
    </row>
    <row r="32" spans="1:15">
      <c r="A32" s="5">
        <v>24</v>
      </c>
      <c r="B32" s="7">
        <f t="shared" si="10"/>
        <v>10180.792479353764</v>
      </c>
      <c r="C32" s="67">
        <f t="shared" si="0"/>
        <v>20.361584958707528</v>
      </c>
      <c r="D32" s="6">
        <f t="shared" si="1"/>
        <v>1425.310947109527</v>
      </c>
      <c r="E32" s="6">
        <f t="shared" si="2"/>
        <v>814.46339834830121</v>
      </c>
      <c r="F32" s="65">
        <f t="shared" si="3"/>
        <v>8</v>
      </c>
      <c r="G32" s="8">
        <f t="shared" si="4"/>
        <v>14.000000000000002</v>
      </c>
      <c r="I32" s="5">
        <v>24</v>
      </c>
      <c r="J32" s="7">
        <f t="shared" si="11"/>
        <v>137690.22356108128</v>
      </c>
      <c r="K32" s="8">
        <f t="shared" si="5"/>
        <v>17.211277945135159</v>
      </c>
      <c r="L32" s="6">
        <f t="shared" si="6"/>
        <v>12047.89456159461</v>
      </c>
      <c r="M32" s="6">
        <f t="shared" si="7"/>
        <v>8.75</v>
      </c>
      <c r="N32" s="6">
        <f t="shared" si="8"/>
        <v>5163.3833835405467</v>
      </c>
      <c r="O32" s="8">
        <f t="shared" si="9"/>
        <v>3.7499999999999991</v>
      </c>
    </row>
    <row r="33" spans="1:15">
      <c r="A33" s="5">
        <v>25</v>
      </c>
      <c r="B33" s="7">
        <f t="shared" si="10"/>
        <v>11606.103426463291</v>
      </c>
      <c r="C33" s="67">
        <f t="shared" si="0"/>
        <v>23.212206852926581</v>
      </c>
      <c r="D33" s="6">
        <f t="shared" si="1"/>
        <v>1624.8544797048608</v>
      </c>
      <c r="E33" s="6">
        <f t="shared" si="2"/>
        <v>928.48827411706327</v>
      </c>
      <c r="F33" s="65">
        <f t="shared" si="3"/>
        <v>8</v>
      </c>
      <c r="G33" s="8">
        <f t="shared" si="4"/>
        <v>14.000000000000002</v>
      </c>
      <c r="I33" s="5">
        <v>25</v>
      </c>
      <c r="J33" s="7">
        <f t="shared" si="11"/>
        <v>149738.11812267589</v>
      </c>
      <c r="K33" s="8">
        <f t="shared" si="5"/>
        <v>18.717264765334487</v>
      </c>
      <c r="L33" s="6">
        <f t="shared" si="6"/>
        <v>13102.08533573414</v>
      </c>
      <c r="M33" s="6">
        <f t="shared" si="7"/>
        <v>8.75</v>
      </c>
      <c r="N33" s="6">
        <f t="shared" si="8"/>
        <v>5615.1794296003454</v>
      </c>
      <c r="O33" s="8">
        <f t="shared" si="9"/>
        <v>3.75</v>
      </c>
    </row>
    <row r="34" spans="1:15">
      <c r="A34" s="5">
        <v>26</v>
      </c>
      <c r="B34" s="7">
        <f t="shared" si="10"/>
        <v>13230.957906168151</v>
      </c>
      <c r="C34" s="67">
        <f t="shared" si="0"/>
        <v>26.461915812336301</v>
      </c>
      <c r="D34" s="6">
        <f t="shared" si="1"/>
        <v>1852.3341068635411</v>
      </c>
      <c r="E34" s="6">
        <f t="shared" si="2"/>
        <v>1058.4766324934521</v>
      </c>
      <c r="F34" s="65">
        <f t="shared" si="3"/>
        <v>8</v>
      </c>
      <c r="G34" s="8">
        <f t="shared" si="4"/>
        <v>14.000000000000002</v>
      </c>
      <c r="I34" s="5">
        <v>26</v>
      </c>
      <c r="J34" s="7">
        <f t="shared" si="11"/>
        <v>162840.20345841005</v>
      </c>
      <c r="K34" s="8">
        <f t="shared" si="5"/>
        <v>20.355025432301257</v>
      </c>
      <c r="L34" s="6">
        <f t="shared" si="6"/>
        <v>14248.517802610881</v>
      </c>
      <c r="M34" s="6">
        <f t="shared" si="7"/>
        <v>8.75</v>
      </c>
      <c r="N34" s="6">
        <f t="shared" si="8"/>
        <v>6106.5076296903771</v>
      </c>
      <c r="O34" s="8">
        <f t="shared" si="9"/>
        <v>3.7500000000000004</v>
      </c>
    </row>
    <row r="35" spans="1:15">
      <c r="A35" s="5">
        <v>27</v>
      </c>
      <c r="B35" s="7">
        <f t="shared" si="10"/>
        <v>15083.292013031692</v>
      </c>
      <c r="C35" s="67">
        <f t="shared" si="0"/>
        <v>30.166584026063386</v>
      </c>
      <c r="D35" s="6">
        <f t="shared" si="1"/>
        <v>2111.6608818244372</v>
      </c>
      <c r="E35" s="6">
        <f t="shared" si="2"/>
        <v>1206.6633610425354</v>
      </c>
      <c r="F35" s="65">
        <f t="shared" si="3"/>
        <v>8</v>
      </c>
      <c r="G35" s="8">
        <f t="shared" si="4"/>
        <v>14.000000000000002</v>
      </c>
      <c r="I35" s="5">
        <v>27</v>
      </c>
      <c r="J35" s="7">
        <f t="shared" si="11"/>
        <v>177088.72126102092</v>
      </c>
      <c r="K35" s="8">
        <f t="shared" si="5"/>
        <v>22.136090157627617</v>
      </c>
      <c r="L35" s="6">
        <f t="shared" si="6"/>
        <v>15495.263110339331</v>
      </c>
      <c r="M35" s="6">
        <f t="shared" si="7"/>
        <v>8.75</v>
      </c>
      <c r="N35" s="6">
        <f t="shared" si="8"/>
        <v>6640.827047288285</v>
      </c>
      <c r="O35" s="8">
        <f t="shared" si="9"/>
        <v>3.75</v>
      </c>
    </row>
    <row r="36" spans="1:15">
      <c r="A36" s="5">
        <v>28</v>
      </c>
      <c r="B36" s="7">
        <f t="shared" si="10"/>
        <v>17194.952894856131</v>
      </c>
      <c r="C36" s="67">
        <f t="shared" si="0"/>
        <v>34.389905789712259</v>
      </c>
      <c r="D36" s="6">
        <f t="shared" si="1"/>
        <v>2407.2934052798582</v>
      </c>
      <c r="E36" s="6">
        <f t="shared" si="2"/>
        <v>1375.5962315884906</v>
      </c>
      <c r="F36" s="65">
        <f t="shared" si="3"/>
        <v>8</v>
      </c>
      <c r="G36" s="8">
        <f t="shared" si="4"/>
        <v>13.999999999999998</v>
      </c>
      <c r="I36" s="5">
        <v>28</v>
      </c>
      <c r="J36" s="7">
        <f t="shared" si="11"/>
        <v>192583.98437136025</v>
      </c>
      <c r="K36" s="8">
        <f t="shared" si="5"/>
        <v>24.072998046420032</v>
      </c>
      <c r="L36" s="6">
        <f t="shared" si="6"/>
        <v>16851.09863249402</v>
      </c>
      <c r="M36" s="6">
        <f t="shared" si="7"/>
        <v>8.75</v>
      </c>
      <c r="N36" s="6">
        <f t="shared" si="8"/>
        <v>7221.8994139260094</v>
      </c>
      <c r="O36" s="8">
        <f t="shared" si="9"/>
        <v>3.75</v>
      </c>
    </row>
    <row r="37" spans="1:15">
      <c r="A37" s="5">
        <v>29</v>
      </c>
      <c r="B37" s="7">
        <f t="shared" si="10"/>
        <v>19602.24630013599</v>
      </c>
      <c r="C37" s="67">
        <f t="shared" si="0"/>
        <v>39.204492600271983</v>
      </c>
      <c r="D37" s="6">
        <f t="shared" si="1"/>
        <v>2744.3144820190391</v>
      </c>
      <c r="E37" s="6">
        <f t="shared" si="2"/>
        <v>1568.1797040108793</v>
      </c>
      <c r="F37" s="65">
        <f t="shared" si="3"/>
        <v>8</v>
      </c>
      <c r="G37" s="8">
        <f t="shared" si="4"/>
        <v>14.000000000000002</v>
      </c>
      <c r="I37" s="5">
        <v>29</v>
      </c>
      <c r="J37" s="7">
        <f t="shared" si="11"/>
        <v>209435.08300385426</v>
      </c>
      <c r="K37" s="8">
        <f t="shared" si="5"/>
        <v>26.179385375481782</v>
      </c>
      <c r="L37" s="6">
        <f t="shared" si="6"/>
        <v>18325.569762837247</v>
      </c>
      <c r="M37" s="6">
        <f t="shared" si="7"/>
        <v>8.75</v>
      </c>
      <c r="N37" s="6">
        <f t="shared" si="8"/>
        <v>7853.8156126445338</v>
      </c>
      <c r="O37" s="8">
        <f t="shared" si="9"/>
        <v>3.7499999999999991</v>
      </c>
    </row>
    <row r="38" spans="1:15">
      <c r="A38" s="5">
        <v>30</v>
      </c>
      <c r="B38" s="7">
        <f t="shared" si="10"/>
        <v>22346.560782155029</v>
      </c>
      <c r="C38" s="67">
        <f t="shared" si="0"/>
        <v>44.693121564310061</v>
      </c>
      <c r="D38" s="6">
        <f t="shared" si="1"/>
        <v>3128.5185095017041</v>
      </c>
      <c r="E38" s="6">
        <f t="shared" si="2"/>
        <v>1787.7248625724026</v>
      </c>
      <c r="F38" s="65">
        <f t="shared" si="3"/>
        <v>8.0000000000000018</v>
      </c>
      <c r="G38" s="8">
        <f t="shared" si="4"/>
        <v>14.000000000000002</v>
      </c>
      <c r="I38" s="5">
        <v>30</v>
      </c>
      <c r="J38" s="7">
        <f t="shared" si="11"/>
        <v>227760.65276669152</v>
      </c>
      <c r="K38" s="8">
        <f t="shared" si="5"/>
        <v>28.47008159583644</v>
      </c>
      <c r="L38" s="6">
        <f t="shared" si="6"/>
        <v>19929.057117085504</v>
      </c>
      <c r="M38" s="6">
        <f t="shared" si="7"/>
        <v>8.7499999999999982</v>
      </c>
      <c r="N38" s="6">
        <f t="shared" si="8"/>
        <v>8541.0244787509309</v>
      </c>
      <c r="O38" s="8">
        <f t="shared" si="9"/>
        <v>3.75</v>
      </c>
    </row>
    <row r="39" spans="1:15">
      <c r="A39" s="5">
        <v>31</v>
      </c>
      <c r="B39" s="7">
        <f t="shared" si="10"/>
        <v>25475.079291656733</v>
      </c>
      <c r="C39" s="67">
        <f t="shared" si="0"/>
        <v>50.950158583313467</v>
      </c>
      <c r="D39" s="6">
        <f t="shared" si="1"/>
        <v>3566.5111008319427</v>
      </c>
      <c r="E39" s="6">
        <f t="shared" si="2"/>
        <v>2038.0063433325386</v>
      </c>
      <c r="F39" s="65">
        <f t="shared" si="3"/>
        <v>8</v>
      </c>
      <c r="G39" s="8">
        <f t="shared" si="4"/>
        <v>14.000000000000002</v>
      </c>
      <c r="I39" s="5">
        <v>31</v>
      </c>
      <c r="J39" s="7">
        <f t="shared" si="11"/>
        <v>247689.70988377702</v>
      </c>
      <c r="K39" s="8">
        <f t="shared" si="5"/>
        <v>30.961213735472128</v>
      </c>
      <c r="L39" s="6">
        <f t="shared" si="6"/>
        <v>21672.849614830488</v>
      </c>
      <c r="M39" s="6">
        <f t="shared" si="7"/>
        <v>8.75</v>
      </c>
      <c r="N39" s="6">
        <f t="shared" si="8"/>
        <v>9288.3641206416378</v>
      </c>
      <c r="O39" s="8">
        <f t="shared" si="9"/>
        <v>3.75</v>
      </c>
    </row>
    <row r="40" spans="1:15">
      <c r="A40" s="5">
        <v>32</v>
      </c>
      <c r="B40" s="7">
        <f t="shared" si="10"/>
        <v>29041.590392488677</v>
      </c>
      <c r="C40" s="67">
        <f t="shared" si="0"/>
        <v>58.083180784977351</v>
      </c>
      <c r="D40" s="6">
        <f t="shared" si="1"/>
        <v>4065.8226549484152</v>
      </c>
      <c r="E40" s="6">
        <f t="shared" si="2"/>
        <v>2323.3272313990942</v>
      </c>
      <c r="F40" s="65">
        <f t="shared" si="3"/>
        <v>8</v>
      </c>
      <c r="G40" s="8">
        <f t="shared" si="4"/>
        <v>14.000000000000002</v>
      </c>
      <c r="I40" s="5">
        <v>32</v>
      </c>
      <c r="J40" s="7">
        <f t="shared" si="11"/>
        <v>269362.55949860753</v>
      </c>
      <c r="K40" s="8">
        <f t="shared" si="5"/>
        <v>33.670319937325942</v>
      </c>
      <c r="L40" s="6">
        <f t="shared" si="6"/>
        <v>23569.22395612816</v>
      </c>
      <c r="M40" s="6">
        <f t="shared" si="7"/>
        <v>8.75</v>
      </c>
      <c r="N40" s="6">
        <f t="shared" si="8"/>
        <v>10101.095981197781</v>
      </c>
      <c r="O40" s="8">
        <f t="shared" si="9"/>
        <v>3.7499999999999991</v>
      </c>
    </row>
    <row r="41" spans="1:15">
      <c r="A41" s="5">
        <v>33</v>
      </c>
      <c r="B41" s="7">
        <f t="shared" si="10"/>
        <v>33107.41304743709</v>
      </c>
      <c r="C41" s="67">
        <f t="shared" si="0"/>
        <v>66.214826094874184</v>
      </c>
      <c r="D41" s="6">
        <f t="shared" si="1"/>
        <v>4635.0378266411935</v>
      </c>
      <c r="E41" s="6">
        <f t="shared" si="2"/>
        <v>2648.5930437949669</v>
      </c>
      <c r="F41" s="65">
        <f t="shared" si="3"/>
        <v>7.9999999999999991</v>
      </c>
      <c r="G41" s="8">
        <f t="shared" si="4"/>
        <v>14.000000000000002</v>
      </c>
      <c r="I41" s="5">
        <v>33</v>
      </c>
      <c r="J41" s="7">
        <f t="shared" si="11"/>
        <v>292931.78345473571</v>
      </c>
      <c r="K41" s="8">
        <f t="shared" si="5"/>
        <v>36.616472931841962</v>
      </c>
      <c r="L41" s="6">
        <f t="shared" si="6"/>
        <v>25631.531052289371</v>
      </c>
      <c r="M41" s="6">
        <f t="shared" si="7"/>
        <v>8.75</v>
      </c>
      <c r="N41" s="6">
        <f t="shared" si="8"/>
        <v>10984.941879552589</v>
      </c>
      <c r="O41" s="8">
        <f t="shared" si="9"/>
        <v>3.75</v>
      </c>
    </row>
    <row r="42" spans="1:15">
      <c r="A42" s="5">
        <v>34</v>
      </c>
      <c r="B42" s="7">
        <f t="shared" si="10"/>
        <v>37742.450874078284</v>
      </c>
      <c r="C42" s="67">
        <f t="shared" si="0"/>
        <v>75.484901748156574</v>
      </c>
      <c r="D42" s="6">
        <f t="shared" si="1"/>
        <v>5283.9431223709607</v>
      </c>
      <c r="E42" s="6">
        <f t="shared" si="2"/>
        <v>3019.396069926263</v>
      </c>
      <c r="F42" s="65">
        <f t="shared" si="3"/>
        <v>8</v>
      </c>
      <c r="G42" s="8">
        <f t="shared" si="4"/>
        <v>14.000000000000002</v>
      </c>
      <c r="I42" s="5">
        <v>34</v>
      </c>
      <c r="J42" s="7">
        <f t="shared" si="11"/>
        <v>318563.31450702506</v>
      </c>
      <c r="K42" s="8">
        <f t="shared" si="5"/>
        <v>39.82041431337813</v>
      </c>
      <c r="L42" s="6">
        <f t="shared" si="6"/>
        <v>27874.290019364689</v>
      </c>
      <c r="M42" s="6">
        <f t="shared" si="7"/>
        <v>8.75</v>
      </c>
      <c r="N42" s="6">
        <f t="shared" si="8"/>
        <v>11946.124294013438</v>
      </c>
      <c r="O42" s="8">
        <f t="shared" si="9"/>
        <v>3.7499999999999991</v>
      </c>
    </row>
    <row r="43" spans="1:15">
      <c r="A43" s="5">
        <v>35</v>
      </c>
      <c r="B43" s="7">
        <f t="shared" si="10"/>
        <v>43026.393996449246</v>
      </c>
      <c r="C43" s="67">
        <f t="shared" si="0"/>
        <v>86.052787992898487</v>
      </c>
      <c r="D43" s="6">
        <f t="shared" si="1"/>
        <v>6023.695159502895</v>
      </c>
      <c r="E43" s="6">
        <f t="shared" si="2"/>
        <v>3442.1115197159397</v>
      </c>
      <c r="F43" s="65">
        <f t="shared" si="3"/>
        <v>8</v>
      </c>
      <c r="G43" s="8">
        <f t="shared" si="4"/>
        <v>14.000000000000002</v>
      </c>
      <c r="I43" s="5">
        <v>35</v>
      </c>
      <c r="J43" s="7">
        <f t="shared" si="11"/>
        <v>346437.60452638974</v>
      </c>
      <c r="K43" s="8">
        <f t="shared" si="5"/>
        <v>43.304700565798719</v>
      </c>
      <c r="L43" s="6">
        <f t="shared" si="6"/>
        <v>30313.290396059099</v>
      </c>
      <c r="M43" s="6">
        <f t="shared" si="7"/>
        <v>8.75</v>
      </c>
      <c r="N43" s="6">
        <f t="shared" si="8"/>
        <v>12991.410169739615</v>
      </c>
      <c r="O43" s="8">
        <f t="shared" si="9"/>
        <v>3.75</v>
      </c>
    </row>
    <row r="44" spans="1:15">
      <c r="A44" s="5">
        <v>36</v>
      </c>
      <c r="B44" s="7">
        <f t="shared" si="10"/>
        <v>49050.089155952141</v>
      </c>
      <c r="C44" s="67">
        <f t="shared" si="0"/>
        <v>98.100178311904287</v>
      </c>
      <c r="D44" s="6">
        <f t="shared" si="1"/>
        <v>6867.0124818333015</v>
      </c>
      <c r="E44" s="6">
        <f t="shared" si="2"/>
        <v>3924.0071324761711</v>
      </c>
      <c r="F44" s="65">
        <f t="shared" si="3"/>
        <v>8</v>
      </c>
      <c r="G44" s="8">
        <f t="shared" si="4"/>
        <v>14.000000000000004</v>
      </c>
      <c r="I44" s="5">
        <v>36</v>
      </c>
      <c r="J44" s="7">
        <f t="shared" si="11"/>
        <v>376750.89492244885</v>
      </c>
      <c r="K44" s="8">
        <f t="shared" si="5"/>
        <v>47.093861865306103</v>
      </c>
      <c r="L44" s="6">
        <f t="shared" si="6"/>
        <v>32965.703305714269</v>
      </c>
      <c r="M44" s="6">
        <f t="shared" si="7"/>
        <v>8.7499999999999982</v>
      </c>
      <c r="N44" s="6">
        <f t="shared" si="8"/>
        <v>14128.15855959183</v>
      </c>
      <c r="O44" s="8">
        <f t="shared" si="9"/>
        <v>3.7499999999999991</v>
      </c>
    </row>
    <row r="45" spans="1:15">
      <c r="A45" s="5">
        <v>37</v>
      </c>
      <c r="B45" s="7">
        <f t="shared" si="10"/>
        <v>55917.101637785439</v>
      </c>
      <c r="C45" s="67">
        <f t="shared" si="0"/>
        <v>111.83420327557089</v>
      </c>
      <c r="D45" s="6">
        <f t="shared" si="1"/>
        <v>7828.3942292899628</v>
      </c>
      <c r="E45" s="6">
        <f t="shared" si="2"/>
        <v>4473.3681310228358</v>
      </c>
      <c r="F45" s="65">
        <f t="shared" si="3"/>
        <v>8.0000000000000018</v>
      </c>
      <c r="G45" s="8">
        <f t="shared" si="4"/>
        <v>14.000000000000002</v>
      </c>
      <c r="I45" s="5">
        <v>37</v>
      </c>
      <c r="J45" s="7">
        <f t="shared" si="11"/>
        <v>409716.59822816309</v>
      </c>
      <c r="K45" s="8">
        <f t="shared" si="5"/>
        <v>51.214574778520387</v>
      </c>
      <c r="L45" s="6">
        <f t="shared" si="6"/>
        <v>35850.202344964266</v>
      </c>
      <c r="M45" s="6">
        <f t="shared" si="7"/>
        <v>8.75</v>
      </c>
      <c r="N45" s="6">
        <f t="shared" si="8"/>
        <v>15364.372433556115</v>
      </c>
      <c r="O45" s="8">
        <f t="shared" si="9"/>
        <v>3.75</v>
      </c>
    </row>
    <row r="46" spans="1:15">
      <c r="A46" s="5">
        <v>38</v>
      </c>
      <c r="B46" s="7">
        <f t="shared" si="10"/>
        <v>63745.495867075399</v>
      </c>
      <c r="C46" s="67">
        <f t="shared" si="0"/>
        <v>127.4909917341508</v>
      </c>
      <c r="D46" s="6">
        <f t="shared" si="1"/>
        <v>8924.3694213905565</v>
      </c>
      <c r="E46" s="6">
        <f t="shared" si="2"/>
        <v>5099.6396693660317</v>
      </c>
      <c r="F46" s="65">
        <f t="shared" si="3"/>
        <v>8</v>
      </c>
      <c r="G46" s="8">
        <f t="shared" si="4"/>
        <v>14.000000000000002</v>
      </c>
      <c r="I46" s="5">
        <v>38</v>
      </c>
      <c r="J46" s="7">
        <f t="shared" si="11"/>
        <v>445566.80057312734</v>
      </c>
      <c r="K46" s="8">
        <f t="shared" si="5"/>
        <v>55.695850071640919</v>
      </c>
      <c r="L46" s="6">
        <f t="shared" si="6"/>
        <v>38987.095050148637</v>
      </c>
      <c r="M46" s="6">
        <f t="shared" si="7"/>
        <v>8.7499999999999982</v>
      </c>
      <c r="N46" s="6">
        <f t="shared" si="8"/>
        <v>16708.755021492278</v>
      </c>
      <c r="O46" s="8">
        <f t="shared" si="9"/>
        <v>3.7500000000000004</v>
      </c>
    </row>
    <row r="47" spans="1:15">
      <c r="A47" s="5">
        <v>39</v>
      </c>
      <c r="B47" s="7">
        <f t="shared" si="10"/>
        <v>72669.865288465953</v>
      </c>
      <c r="C47" s="67">
        <f t="shared" si="0"/>
        <v>145.33973057693191</v>
      </c>
      <c r="D47" s="6">
        <f t="shared" si="1"/>
        <v>10173.781140385234</v>
      </c>
      <c r="E47" s="6">
        <f t="shared" si="2"/>
        <v>5813.589223077277</v>
      </c>
      <c r="F47" s="65">
        <f t="shared" si="3"/>
        <v>8.0000000000000018</v>
      </c>
      <c r="G47" s="8">
        <f t="shared" si="4"/>
        <v>14.000000000000002</v>
      </c>
      <c r="I47" s="5">
        <v>39</v>
      </c>
      <c r="J47" s="7">
        <f t="shared" si="11"/>
        <v>484553.89562327601</v>
      </c>
      <c r="K47" s="8">
        <f t="shared" si="5"/>
        <v>60.569236952909499</v>
      </c>
      <c r="L47" s="6">
        <f t="shared" si="6"/>
        <v>42398.465867036648</v>
      </c>
      <c r="M47" s="6">
        <f t="shared" si="7"/>
        <v>8.75</v>
      </c>
      <c r="N47" s="6">
        <f t="shared" si="8"/>
        <v>18170.77108587285</v>
      </c>
      <c r="O47" s="8">
        <f t="shared" si="9"/>
        <v>3.75</v>
      </c>
    </row>
    <row r="48" spans="1:15">
      <c r="A48" s="5">
        <v>40</v>
      </c>
      <c r="B48" s="7">
        <f t="shared" si="10"/>
        <v>82843.646428851192</v>
      </c>
      <c r="C48" s="67">
        <f t="shared" si="0"/>
        <v>165.68729285770237</v>
      </c>
      <c r="D48" s="6">
        <f t="shared" si="1"/>
        <v>11598.110500039167</v>
      </c>
      <c r="E48" s="6">
        <f t="shared" si="2"/>
        <v>6627.4917143080957</v>
      </c>
      <c r="F48" s="65">
        <f t="shared" si="3"/>
        <v>8</v>
      </c>
      <c r="G48" s="8">
        <f t="shared" si="4"/>
        <v>14.000000000000002</v>
      </c>
      <c r="I48" s="5">
        <v>40</v>
      </c>
      <c r="J48" s="7">
        <f t="shared" si="11"/>
        <v>526952.36149031261</v>
      </c>
      <c r="K48" s="8">
        <f t="shared" si="5"/>
        <v>65.869045186289071</v>
      </c>
      <c r="L48" s="6">
        <f t="shared" si="6"/>
        <v>46108.331630402346</v>
      </c>
      <c r="M48" s="6">
        <f t="shared" si="7"/>
        <v>8.7499999999999982</v>
      </c>
      <c r="N48" s="6">
        <f t="shared" si="8"/>
        <v>19760.713555886723</v>
      </c>
      <c r="O48" s="8">
        <f t="shared" si="9"/>
        <v>3.75</v>
      </c>
    </row>
    <row r="49" spans="1:15">
      <c r="A49" s="5">
        <v>41</v>
      </c>
      <c r="B49" s="7">
        <f t="shared" si="10"/>
        <v>94441.756928890361</v>
      </c>
      <c r="C49" s="67">
        <f t="shared" si="0"/>
        <v>188.88351385778071</v>
      </c>
      <c r="D49" s="6">
        <f t="shared" si="1"/>
        <v>13221.845970044651</v>
      </c>
      <c r="E49" s="6">
        <f t="shared" si="2"/>
        <v>7555.3405543112294</v>
      </c>
      <c r="F49" s="65">
        <f t="shared" si="3"/>
        <v>8</v>
      </c>
      <c r="G49" s="8">
        <f t="shared" si="4"/>
        <v>14.000000000000002</v>
      </c>
      <c r="I49" s="5">
        <v>41</v>
      </c>
      <c r="J49" s="7">
        <f t="shared" si="11"/>
        <v>573060.69312071498</v>
      </c>
      <c r="K49" s="8">
        <f t="shared" si="5"/>
        <v>71.632586640089372</v>
      </c>
      <c r="L49" s="6">
        <f t="shared" si="6"/>
        <v>50142.81064806255</v>
      </c>
      <c r="M49" s="6">
        <f t="shared" si="7"/>
        <v>8.7499999999999982</v>
      </c>
      <c r="N49" s="6">
        <f t="shared" si="8"/>
        <v>21489.775992026811</v>
      </c>
      <c r="O49" s="8">
        <f t="shared" si="9"/>
        <v>3.75</v>
      </c>
    </row>
    <row r="50" spans="1:15">
      <c r="A50" s="5">
        <v>42</v>
      </c>
      <c r="B50" s="7">
        <f t="shared" si="10"/>
        <v>107663.60289893502</v>
      </c>
      <c r="C50" s="67">
        <f t="shared" si="0"/>
        <v>215.32720579787002</v>
      </c>
      <c r="D50" s="6">
        <f t="shared" si="1"/>
        <v>15072.904405850904</v>
      </c>
      <c r="E50" s="6">
        <f t="shared" si="2"/>
        <v>8613.0882319148022</v>
      </c>
      <c r="F50" s="65">
        <f t="shared" si="3"/>
        <v>8.0000000000000018</v>
      </c>
      <c r="G50" s="8">
        <f t="shared" si="4"/>
        <v>14.000000000000002</v>
      </c>
      <c r="I50" s="5">
        <v>42</v>
      </c>
      <c r="J50" s="7">
        <f t="shared" si="11"/>
        <v>623203.50376877747</v>
      </c>
      <c r="K50" s="8">
        <f t="shared" si="5"/>
        <v>77.90043797109719</v>
      </c>
      <c r="L50" s="6">
        <f t="shared" si="6"/>
        <v>54530.306579768032</v>
      </c>
      <c r="M50" s="6">
        <f t="shared" si="7"/>
        <v>8.75</v>
      </c>
      <c r="N50" s="6">
        <f t="shared" si="8"/>
        <v>23370.131391329156</v>
      </c>
      <c r="O50" s="8">
        <f t="shared" si="9"/>
        <v>3.75</v>
      </c>
    </row>
    <row r="51" spans="1:15">
      <c r="A51" s="5">
        <v>43</v>
      </c>
      <c r="B51" s="7">
        <f t="shared" si="10"/>
        <v>122736.50730478592</v>
      </c>
      <c r="C51" s="67">
        <f t="shared" si="0"/>
        <v>245.47301460957183</v>
      </c>
      <c r="D51" s="6">
        <f t="shared" si="1"/>
        <v>17183.111022670029</v>
      </c>
      <c r="E51" s="6">
        <f t="shared" si="2"/>
        <v>9818.9205843828731</v>
      </c>
      <c r="F51" s="65">
        <f t="shared" si="3"/>
        <v>8</v>
      </c>
      <c r="G51" s="8">
        <f t="shared" si="4"/>
        <v>14.000000000000002</v>
      </c>
      <c r="I51" s="5">
        <v>43</v>
      </c>
      <c r="J51" s="7">
        <f t="shared" si="11"/>
        <v>677733.81034854555</v>
      </c>
      <c r="K51" s="8">
        <f t="shared" si="5"/>
        <v>84.7167262935682</v>
      </c>
      <c r="L51" s="6">
        <f t="shared" si="6"/>
        <v>59301.708405497731</v>
      </c>
      <c r="M51" s="6">
        <f t="shared" si="7"/>
        <v>8.75</v>
      </c>
      <c r="N51" s="6">
        <f t="shared" si="8"/>
        <v>25415.017888070455</v>
      </c>
      <c r="O51" s="8">
        <f t="shared" si="9"/>
        <v>3.75</v>
      </c>
    </row>
    <row r="52" spans="1:15">
      <c r="A52" s="5">
        <v>44</v>
      </c>
      <c r="B52" s="7">
        <f t="shared" si="10"/>
        <v>139919.61832745594</v>
      </c>
      <c r="C52" s="67">
        <f t="shared" si="0"/>
        <v>279.83923665491187</v>
      </c>
      <c r="D52" s="6">
        <f t="shared" si="1"/>
        <v>19588.746565843834</v>
      </c>
      <c r="E52" s="6">
        <f t="shared" si="2"/>
        <v>11193.569466196475</v>
      </c>
      <c r="F52" s="65">
        <f t="shared" si="3"/>
        <v>8</v>
      </c>
      <c r="G52" s="8">
        <f t="shared" si="4"/>
        <v>14.000000000000002</v>
      </c>
      <c r="I52" s="5">
        <v>44</v>
      </c>
      <c r="J52" s="7">
        <f t="shared" si="11"/>
        <v>737035.51875404327</v>
      </c>
      <c r="K52" s="8">
        <f t="shared" si="5"/>
        <v>92.129439844255415</v>
      </c>
      <c r="L52" s="6">
        <f t="shared" si="6"/>
        <v>64490.60789097879</v>
      </c>
      <c r="M52" s="6">
        <f t="shared" si="7"/>
        <v>8.75</v>
      </c>
      <c r="N52" s="6">
        <f t="shared" si="8"/>
        <v>27638.831953276625</v>
      </c>
      <c r="O52" s="8">
        <f t="shared" si="9"/>
        <v>3.7500000000000004</v>
      </c>
    </row>
    <row r="53" spans="1:15">
      <c r="A53" s="5">
        <v>45</v>
      </c>
      <c r="B53" s="7">
        <f t="shared" si="10"/>
        <v>159508.36489329979</v>
      </c>
      <c r="C53" s="67">
        <f t="shared" si="0"/>
        <v>319.01672978659957</v>
      </c>
      <c r="D53" s="6">
        <f t="shared" si="1"/>
        <v>22331.171085061971</v>
      </c>
      <c r="E53" s="6">
        <f t="shared" si="2"/>
        <v>12760.669191463983</v>
      </c>
      <c r="F53" s="65">
        <f t="shared" si="3"/>
        <v>8</v>
      </c>
      <c r="G53" s="8">
        <f t="shared" si="4"/>
        <v>14.000000000000002</v>
      </c>
      <c r="I53" s="5">
        <v>45</v>
      </c>
      <c r="J53" s="7">
        <f t="shared" si="11"/>
        <v>801526.12664502207</v>
      </c>
      <c r="K53" s="8">
        <f t="shared" si="5"/>
        <v>100.19076583062775</v>
      </c>
      <c r="L53" s="6">
        <f t="shared" si="6"/>
        <v>70133.536081439423</v>
      </c>
      <c r="M53" s="6">
        <f t="shared" si="7"/>
        <v>8.75</v>
      </c>
      <c r="N53" s="6">
        <f t="shared" si="8"/>
        <v>30057.229749188326</v>
      </c>
      <c r="O53" s="8">
        <f t="shared" si="9"/>
        <v>3.75</v>
      </c>
    </row>
    <row r="54" spans="1:15">
      <c r="A54" s="5">
        <v>46</v>
      </c>
      <c r="B54" s="7">
        <f t="shared" si="10"/>
        <v>181839.53597836176</v>
      </c>
      <c r="C54" s="67">
        <f t="shared" si="0"/>
        <v>363.67907195672353</v>
      </c>
      <c r="D54" s="6">
        <f t="shared" si="1"/>
        <v>25457.535036970654</v>
      </c>
      <c r="E54" s="6">
        <f t="shared" si="2"/>
        <v>14547.162878268944</v>
      </c>
      <c r="F54" s="65">
        <f t="shared" si="3"/>
        <v>8.0000000000000018</v>
      </c>
      <c r="G54" s="8">
        <f t="shared" si="4"/>
        <v>14.000000000000004</v>
      </c>
      <c r="I54" s="5">
        <v>46</v>
      </c>
      <c r="J54" s="7">
        <f t="shared" si="11"/>
        <v>871659.66272646154</v>
      </c>
      <c r="K54" s="8">
        <f t="shared" si="5"/>
        <v>108.95745784080769</v>
      </c>
      <c r="L54" s="6">
        <f t="shared" si="6"/>
        <v>76270.220488565392</v>
      </c>
      <c r="M54" s="6">
        <f t="shared" si="7"/>
        <v>8.75</v>
      </c>
      <c r="N54" s="6">
        <f t="shared" si="8"/>
        <v>32687.237352242304</v>
      </c>
      <c r="O54" s="8">
        <f t="shared" si="9"/>
        <v>3.75</v>
      </c>
    </row>
    <row r="55" spans="1:15">
      <c r="A55" s="5">
        <v>47</v>
      </c>
      <c r="B55" s="7">
        <f t="shared" si="10"/>
        <v>207297.07101533242</v>
      </c>
      <c r="C55" s="67">
        <f t="shared" si="0"/>
        <v>414.59414203066484</v>
      </c>
      <c r="D55" s="6">
        <f t="shared" si="1"/>
        <v>29021.58994214654</v>
      </c>
      <c r="E55" s="6">
        <f t="shared" si="2"/>
        <v>16583.765681226596</v>
      </c>
      <c r="F55" s="65">
        <f t="shared" si="3"/>
        <v>8.0000000000000018</v>
      </c>
      <c r="G55" s="8">
        <f t="shared" si="4"/>
        <v>14.000000000000002</v>
      </c>
      <c r="I55" s="5">
        <v>47</v>
      </c>
      <c r="J55" s="7">
        <f t="shared" si="11"/>
        <v>947929.88321502693</v>
      </c>
      <c r="K55" s="8">
        <f t="shared" si="5"/>
        <v>118.49123540187837</v>
      </c>
      <c r="L55" s="6">
        <f t="shared" si="6"/>
        <v>82943.864781314856</v>
      </c>
      <c r="M55" s="6">
        <f t="shared" si="7"/>
        <v>8.75</v>
      </c>
      <c r="N55" s="6">
        <f t="shared" si="8"/>
        <v>35547.37062056351</v>
      </c>
      <c r="O55" s="8">
        <f t="shared" si="9"/>
        <v>3.75</v>
      </c>
    </row>
    <row r="56" spans="1:15">
      <c r="A56" s="5">
        <v>48</v>
      </c>
      <c r="B56" s="7">
        <f t="shared" si="10"/>
        <v>236318.66095747895</v>
      </c>
      <c r="C56" s="67">
        <f t="shared" si="0"/>
        <v>472.63732191495791</v>
      </c>
      <c r="D56" s="6">
        <f t="shared" si="1"/>
        <v>33084.612534047053</v>
      </c>
      <c r="E56" s="6">
        <f t="shared" si="2"/>
        <v>18905.492876598317</v>
      </c>
      <c r="F56" s="65">
        <f t="shared" si="3"/>
        <v>8</v>
      </c>
      <c r="G56" s="8">
        <f t="shared" si="4"/>
        <v>14.000000000000002</v>
      </c>
      <c r="I56" s="5">
        <v>48</v>
      </c>
      <c r="J56" s="7">
        <f t="shared" si="11"/>
        <v>1030873.7479963418</v>
      </c>
      <c r="K56" s="8">
        <f t="shared" si="5"/>
        <v>128.85921849954272</v>
      </c>
      <c r="L56" s="6">
        <f t="shared" si="6"/>
        <v>90201.452949679908</v>
      </c>
      <c r="M56" s="6">
        <f t="shared" si="7"/>
        <v>8.75</v>
      </c>
      <c r="N56" s="6">
        <f t="shared" si="8"/>
        <v>38657.765549862816</v>
      </c>
      <c r="O56" s="8">
        <f t="shared" si="9"/>
        <v>3.75</v>
      </c>
    </row>
    <row r="57" spans="1:15">
      <c r="A57" s="5">
        <v>49</v>
      </c>
      <c r="B57" s="7">
        <f t="shared" si="10"/>
        <v>269403.27349152602</v>
      </c>
      <c r="C57" s="67">
        <f t="shared" si="0"/>
        <v>538.80654698305204</v>
      </c>
      <c r="D57" s="6">
        <f t="shared" si="1"/>
        <v>37716.45828881365</v>
      </c>
      <c r="E57" s="6">
        <f t="shared" si="2"/>
        <v>21552.261879322083</v>
      </c>
      <c r="F57" s="65">
        <f t="shared" si="3"/>
        <v>8</v>
      </c>
      <c r="G57" s="8">
        <f t="shared" si="4"/>
        <v>14.000000000000002</v>
      </c>
      <c r="I57" s="5">
        <v>49</v>
      </c>
      <c r="J57" s="7">
        <f t="shared" si="11"/>
        <v>1121075.2009460216</v>
      </c>
      <c r="K57" s="8">
        <f t="shared" si="5"/>
        <v>140.1344001182527</v>
      </c>
      <c r="L57" s="6">
        <f t="shared" si="6"/>
        <v>98094.080082776884</v>
      </c>
      <c r="M57" s="6">
        <f t="shared" si="7"/>
        <v>8.75</v>
      </c>
      <c r="N57" s="6">
        <f t="shared" si="8"/>
        <v>42040.320035475808</v>
      </c>
      <c r="O57" s="8">
        <f t="shared" si="9"/>
        <v>3.75</v>
      </c>
    </row>
    <row r="58" spans="1:15">
      <c r="A58" s="5">
        <v>50</v>
      </c>
      <c r="B58" s="7">
        <f t="shared" si="10"/>
        <v>307119.73178033967</v>
      </c>
      <c r="C58" s="67">
        <f t="shared" si="0"/>
        <v>614.23946356067938</v>
      </c>
      <c r="D58" s="6">
        <f t="shared" si="1"/>
        <v>42996.762449247559</v>
      </c>
      <c r="E58" s="6">
        <f t="shared" si="2"/>
        <v>24569.578542427174</v>
      </c>
      <c r="F58" s="65">
        <f t="shared" si="3"/>
        <v>8</v>
      </c>
      <c r="G58" s="8">
        <f t="shared" si="4"/>
        <v>14.000000000000002</v>
      </c>
      <c r="I58" s="5">
        <v>50</v>
      </c>
      <c r="J58" s="7">
        <f t="shared" si="11"/>
        <v>1219169.2810287985</v>
      </c>
      <c r="K58" s="8">
        <f t="shared" si="5"/>
        <v>152.39616012859983</v>
      </c>
      <c r="L58" s="6">
        <f t="shared" si="6"/>
        <v>106677.31209001987</v>
      </c>
      <c r="M58" s="6">
        <f t="shared" si="7"/>
        <v>8.75</v>
      </c>
      <c r="N58" s="6">
        <f t="shared" si="8"/>
        <v>45718.848038579948</v>
      </c>
      <c r="O58" s="8">
        <f t="shared" si="9"/>
        <v>3.7500000000000004</v>
      </c>
    </row>
    <row r="59" spans="1:15">
      <c r="A59" s="5">
        <v>51</v>
      </c>
      <c r="B59" s="7">
        <f t="shared" si="10"/>
        <v>350116.49422958726</v>
      </c>
      <c r="C59" s="67">
        <f t="shared" si="0"/>
        <v>700.23298845917452</v>
      </c>
      <c r="D59" s="6">
        <f t="shared" si="1"/>
        <v>49016.309192142224</v>
      </c>
      <c r="E59" s="6">
        <f t="shared" si="2"/>
        <v>28009.319538366984</v>
      </c>
      <c r="F59" s="65">
        <f t="shared" si="3"/>
        <v>8.0000000000000018</v>
      </c>
      <c r="G59" s="8">
        <f t="shared" si="4"/>
        <v>14.000000000000002</v>
      </c>
      <c r="I59" s="5">
        <v>51</v>
      </c>
      <c r="J59" s="7">
        <f t="shared" si="11"/>
        <v>1325846.5931188185</v>
      </c>
      <c r="K59" s="8">
        <f t="shared" si="5"/>
        <v>165.7308241398523</v>
      </c>
      <c r="L59" s="6">
        <f t="shared" si="6"/>
        <v>116011.57689789661</v>
      </c>
      <c r="M59" s="6">
        <f t="shared" si="7"/>
        <v>8.75</v>
      </c>
      <c r="N59" s="6">
        <f t="shared" si="8"/>
        <v>49719.247241955694</v>
      </c>
      <c r="O59" s="8">
        <f t="shared" si="9"/>
        <v>3.75</v>
      </c>
    </row>
    <row r="60" spans="1:15">
      <c r="A60" s="5">
        <v>52</v>
      </c>
      <c r="B60" s="7">
        <f t="shared" si="10"/>
        <v>399132.80342172948</v>
      </c>
      <c r="C60" s="67">
        <f t="shared" si="0"/>
        <v>798.26560684345895</v>
      </c>
      <c r="D60" s="6">
        <f t="shared" si="1"/>
        <v>55878.592479042134</v>
      </c>
      <c r="E60" s="6">
        <f t="shared" si="2"/>
        <v>31930.624273738362</v>
      </c>
      <c r="F60" s="65">
        <f t="shared" si="3"/>
        <v>8.0000000000000018</v>
      </c>
      <c r="G60" s="8">
        <f t="shared" si="4"/>
        <v>14.000000000000002</v>
      </c>
      <c r="I60" s="5">
        <v>52</v>
      </c>
      <c r="J60" s="7">
        <f t="shared" si="11"/>
        <v>1441858.1700167151</v>
      </c>
      <c r="K60" s="8">
        <f t="shared" si="5"/>
        <v>180.23227125208939</v>
      </c>
      <c r="L60" s="6">
        <f t="shared" si="6"/>
        <v>126162.58987646256</v>
      </c>
      <c r="M60" s="6">
        <f t="shared" si="7"/>
        <v>8.75</v>
      </c>
      <c r="N60" s="6">
        <f t="shared" si="8"/>
        <v>54069.681375626809</v>
      </c>
      <c r="O60" s="8">
        <f t="shared" si="9"/>
        <v>3.75</v>
      </c>
    </row>
    <row r="61" spans="1:15">
      <c r="A61" s="5">
        <v>53</v>
      </c>
      <c r="B61" s="7">
        <f t="shared" si="10"/>
        <v>455011.3959007716</v>
      </c>
      <c r="C61" s="67">
        <f t="shared" si="0"/>
        <v>910.02279180154324</v>
      </c>
      <c r="D61" s="6">
        <f t="shared" si="1"/>
        <v>63701.595426108041</v>
      </c>
      <c r="E61" s="6">
        <f t="shared" si="2"/>
        <v>36400.911672061731</v>
      </c>
      <c r="F61" s="65">
        <f t="shared" si="3"/>
        <v>8</v>
      </c>
      <c r="G61" s="8">
        <f t="shared" si="4"/>
        <v>14.000000000000004</v>
      </c>
      <c r="I61" s="5">
        <v>53</v>
      </c>
      <c r="J61" s="7">
        <f t="shared" si="11"/>
        <v>1568020.7598931775</v>
      </c>
      <c r="K61" s="8">
        <f t="shared" si="5"/>
        <v>196.00259498664718</v>
      </c>
      <c r="L61" s="6">
        <f t="shared" si="6"/>
        <v>137201.81649065303</v>
      </c>
      <c r="M61" s="6">
        <f t="shared" si="7"/>
        <v>8.75</v>
      </c>
      <c r="N61" s="6">
        <f t="shared" si="8"/>
        <v>58800.778495994156</v>
      </c>
      <c r="O61" s="8">
        <f t="shared" si="9"/>
        <v>3.75</v>
      </c>
    </row>
    <row r="62" spans="1:15">
      <c r="A62" s="5">
        <v>54</v>
      </c>
      <c r="B62" s="7">
        <f t="shared" si="10"/>
        <v>518712.99132687965</v>
      </c>
      <c r="C62" s="67">
        <f t="shared" si="0"/>
        <v>1037.4259826537593</v>
      </c>
      <c r="D62" s="6">
        <f t="shared" si="1"/>
        <v>72619.818785763156</v>
      </c>
      <c r="E62" s="6">
        <f t="shared" si="2"/>
        <v>41497.039306150378</v>
      </c>
      <c r="F62" s="65">
        <f t="shared" si="3"/>
        <v>8.0000000000000018</v>
      </c>
      <c r="G62" s="8">
        <f t="shared" si="4"/>
        <v>14.000000000000002</v>
      </c>
      <c r="I62" s="5">
        <v>54</v>
      </c>
      <c r="J62" s="7">
        <f t="shared" si="11"/>
        <v>1705222.5763838305</v>
      </c>
      <c r="K62" s="8">
        <f t="shared" si="5"/>
        <v>213.15282204797882</v>
      </c>
      <c r="L62" s="6">
        <f t="shared" si="6"/>
        <v>149206.97543358518</v>
      </c>
      <c r="M62" s="6">
        <f t="shared" si="7"/>
        <v>8.75</v>
      </c>
      <c r="N62" s="6">
        <f t="shared" si="8"/>
        <v>63945.846614393646</v>
      </c>
      <c r="O62" s="8">
        <f t="shared" si="9"/>
        <v>3.75</v>
      </c>
    </row>
    <row r="63" spans="1:15">
      <c r="A63" s="5">
        <v>55</v>
      </c>
      <c r="B63" s="7">
        <f t="shared" si="10"/>
        <v>591332.81011264282</v>
      </c>
      <c r="C63" s="67">
        <f t="shared" si="0"/>
        <v>1182.6656202252857</v>
      </c>
      <c r="D63" s="6">
        <f t="shared" si="1"/>
        <v>82786.59341577001</v>
      </c>
      <c r="E63" s="6">
        <f t="shared" si="2"/>
        <v>47306.624809011431</v>
      </c>
      <c r="F63" s="65">
        <f t="shared" si="3"/>
        <v>8.0000000000000018</v>
      </c>
      <c r="G63" s="8">
        <f t="shared" si="4"/>
        <v>14.000000000000002</v>
      </c>
      <c r="I63" s="5">
        <v>55</v>
      </c>
      <c r="J63" s="7">
        <f t="shared" si="11"/>
        <v>1854429.5518174157</v>
      </c>
      <c r="K63" s="8">
        <f t="shared" si="5"/>
        <v>231.80369397717698</v>
      </c>
      <c r="L63" s="6">
        <f t="shared" si="6"/>
        <v>162262.58578402389</v>
      </c>
      <c r="M63" s="6">
        <f t="shared" si="7"/>
        <v>8.75</v>
      </c>
      <c r="N63" s="6">
        <f t="shared" si="8"/>
        <v>69541.108193153093</v>
      </c>
      <c r="O63" s="8">
        <f t="shared" si="9"/>
        <v>3.75</v>
      </c>
    </row>
    <row r="64" spans="1:15">
      <c r="A64" s="5">
        <v>56</v>
      </c>
      <c r="B64" s="7">
        <f t="shared" si="10"/>
        <v>674119.4035284128</v>
      </c>
      <c r="C64" s="67">
        <f t="shared" si="0"/>
        <v>1348.2388070568256</v>
      </c>
      <c r="D64" s="6">
        <f t="shared" si="1"/>
        <v>94376.716493977801</v>
      </c>
      <c r="E64" s="6">
        <f t="shared" si="2"/>
        <v>53929.552282273027</v>
      </c>
      <c r="F64" s="65">
        <f t="shared" si="3"/>
        <v>8</v>
      </c>
      <c r="G64" s="8">
        <f t="shared" si="4"/>
        <v>14.000000000000002</v>
      </c>
      <c r="I64" s="5">
        <v>56</v>
      </c>
      <c r="J64" s="7">
        <f t="shared" si="11"/>
        <v>2016692.1376014396</v>
      </c>
      <c r="K64" s="8">
        <f t="shared" si="5"/>
        <v>252.08651720017994</v>
      </c>
      <c r="L64" s="6">
        <f t="shared" si="6"/>
        <v>176460.56204012595</v>
      </c>
      <c r="M64" s="6">
        <f t="shared" si="7"/>
        <v>8.75</v>
      </c>
      <c r="N64" s="6">
        <f t="shared" si="8"/>
        <v>75625.955160053985</v>
      </c>
      <c r="O64" s="8">
        <f t="shared" si="9"/>
        <v>3.75</v>
      </c>
    </row>
    <row r="65" spans="1:15">
      <c r="A65" s="5">
        <v>57</v>
      </c>
      <c r="B65" s="7">
        <f t="shared" si="10"/>
        <v>768496.12002239062</v>
      </c>
      <c r="C65" s="67">
        <f t="shared" si="0"/>
        <v>1536.9922400447813</v>
      </c>
      <c r="D65" s="6">
        <f t="shared" si="1"/>
        <v>107589.4568031347</v>
      </c>
      <c r="E65" s="6">
        <f t="shared" si="2"/>
        <v>61479.689601791251</v>
      </c>
      <c r="F65" s="65">
        <f t="shared" si="3"/>
        <v>8</v>
      </c>
      <c r="G65" s="8">
        <f t="shared" si="4"/>
        <v>14.000000000000002</v>
      </c>
      <c r="I65" s="5">
        <v>57</v>
      </c>
      <c r="J65" s="7">
        <f t="shared" si="11"/>
        <v>2193152.6996415658</v>
      </c>
      <c r="K65" s="8">
        <f t="shared" si="5"/>
        <v>274.14408745519574</v>
      </c>
      <c r="L65" s="6">
        <f t="shared" si="6"/>
        <v>191900.861218637</v>
      </c>
      <c r="M65" s="6">
        <f t="shared" si="7"/>
        <v>8.75</v>
      </c>
      <c r="N65" s="6">
        <f t="shared" si="8"/>
        <v>82243.226236558738</v>
      </c>
      <c r="O65" s="8">
        <f t="shared" si="9"/>
        <v>3.7500000000000013</v>
      </c>
    </row>
    <row r="66" spans="1:15">
      <c r="A66" s="5">
        <v>58</v>
      </c>
      <c r="B66" s="7">
        <f t="shared" si="10"/>
        <v>876085.57682552538</v>
      </c>
      <c r="C66" s="67">
        <f t="shared" si="0"/>
        <v>1752.1711536510506</v>
      </c>
      <c r="D66" s="6">
        <f t="shared" si="1"/>
        <v>122651.98075557355</v>
      </c>
      <c r="E66" s="6">
        <f t="shared" si="2"/>
        <v>70086.846146042022</v>
      </c>
      <c r="F66" s="65">
        <f t="shared" si="3"/>
        <v>7.9999999999999991</v>
      </c>
      <c r="G66" s="8">
        <f t="shared" si="4"/>
        <v>13.999999999999998</v>
      </c>
      <c r="I66" s="5">
        <v>58</v>
      </c>
      <c r="J66" s="7">
        <f t="shared" si="11"/>
        <v>2385053.5608602026</v>
      </c>
      <c r="K66" s="8">
        <f t="shared" si="5"/>
        <v>298.13169510752533</v>
      </c>
      <c r="L66" s="6">
        <f t="shared" si="6"/>
        <v>208692.18657526773</v>
      </c>
      <c r="M66" s="6">
        <f t="shared" si="7"/>
        <v>8.75</v>
      </c>
      <c r="N66" s="6">
        <f t="shared" si="8"/>
        <v>89439.508532257591</v>
      </c>
      <c r="O66" s="8">
        <f t="shared" si="9"/>
        <v>3.75</v>
      </c>
    </row>
    <row r="67" spans="1:15">
      <c r="A67" s="5">
        <v>59</v>
      </c>
      <c r="B67" s="7">
        <f t="shared" si="10"/>
        <v>998737.55758109898</v>
      </c>
      <c r="C67" s="67">
        <f t="shared" si="0"/>
        <v>1997.4751151621979</v>
      </c>
      <c r="D67" s="6">
        <f t="shared" si="1"/>
        <v>139823.25806135387</v>
      </c>
      <c r="E67" s="6">
        <f t="shared" si="2"/>
        <v>79899.004606487928</v>
      </c>
      <c r="F67" s="65">
        <f t="shared" si="3"/>
        <v>8.0000000000000018</v>
      </c>
      <c r="G67" s="8">
        <f t="shared" si="4"/>
        <v>14.000000000000002</v>
      </c>
      <c r="I67" s="5">
        <v>59</v>
      </c>
      <c r="J67" s="7">
        <f t="shared" si="11"/>
        <v>2593745.7474354706</v>
      </c>
      <c r="K67" s="8">
        <f t="shared" si="5"/>
        <v>324.21821842943382</v>
      </c>
      <c r="L67" s="6">
        <f t="shared" si="6"/>
        <v>226952.75290060363</v>
      </c>
      <c r="M67" s="6">
        <f t="shared" si="7"/>
        <v>8.7499999999999982</v>
      </c>
      <c r="N67" s="6">
        <f t="shared" si="8"/>
        <v>97265.465528830158</v>
      </c>
      <c r="O67" s="8">
        <f t="shared" si="9"/>
        <v>3.7500000000000004</v>
      </c>
    </row>
    <row r="68" spans="1:15">
      <c r="A68" s="5">
        <v>60</v>
      </c>
      <c r="B68" s="7">
        <f t="shared" si="10"/>
        <v>1138560.8156424528</v>
      </c>
      <c r="C68" s="67">
        <f t="shared" si="0"/>
        <v>2277.1216312849056</v>
      </c>
      <c r="D68" s="6">
        <f t="shared" si="1"/>
        <v>159398.51418994341</v>
      </c>
      <c r="E68" s="6">
        <f t="shared" si="2"/>
        <v>91084.865251396215</v>
      </c>
      <c r="F68" s="65">
        <f t="shared" si="3"/>
        <v>7.9999999999999991</v>
      </c>
      <c r="G68" s="8">
        <f t="shared" si="4"/>
        <v>14.000000000000002</v>
      </c>
      <c r="I68" s="5">
        <v>60</v>
      </c>
      <c r="J68" s="7">
        <f t="shared" si="11"/>
        <v>2820698.5003360743</v>
      </c>
      <c r="K68" s="8">
        <f t="shared" si="5"/>
        <v>352.58731254200927</v>
      </c>
      <c r="L68" s="6">
        <f t="shared" si="6"/>
        <v>246811.11877940648</v>
      </c>
      <c r="M68" s="6">
        <f t="shared" si="7"/>
        <v>8.75</v>
      </c>
      <c r="N68" s="6">
        <f t="shared" si="8"/>
        <v>105776.19376260276</v>
      </c>
      <c r="O68" s="8">
        <f t="shared" si="9"/>
        <v>3.7499999999999991</v>
      </c>
    </row>
    <row r="69" spans="1:15">
      <c r="A69" s="5">
        <v>61</v>
      </c>
      <c r="B69" s="7">
        <f t="shared" si="10"/>
        <v>1297959.3298323962</v>
      </c>
      <c r="C69" s="67">
        <f t="shared" si="0"/>
        <v>2595.9186596647924</v>
      </c>
      <c r="D69" s="6">
        <f t="shared" si="1"/>
        <v>181714.30617653547</v>
      </c>
      <c r="E69" s="6">
        <f t="shared" si="2"/>
        <v>103836.74638659171</v>
      </c>
      <c r="F69" s="65">
        <f t="shared" si="3"/>
        <v>8</v>
      </c>
      <c r="G69" s="8">
        <f t="shared" si="4"/>
        <v>13.999999999999998</v>
      </c>
      <c r="I69" s="5">
        <v>61</v>
      </c>
      <c r="J69" s="7">
        <f t="shared" si="11"/>
        <v>3067509.6191154807</v>
      </c>
      <c r="K69" s="8">
        <f t="shared" si="5"/>
        <v>383.43870238943509</v>
      </c>
      <c r="L69" s="6">
        <f t="shared" si="6"/>
        <v>268407.09167260455</v>
      </c>
      <c r="M69" s="6">
        <f t="shared" si="7"/>
        <v>8.75</v>
      </c>
      <c r="N69" s="6">
        <f t="shared" si="8"/>
        <v>115031.61071683052</v>
      </c>
      <c r="O69" s="8">
        <f t="shared" si="9"/>
        <v>3.75</v>
      </c>
    </row>
    <row r="70" spans="1:15">
      <c r="A70" s="5">
        <v>62</v>
      </c>
      <c r="B70" s="7">
        <f t="shared" si="10"/>
        <v>1479673.6360089318</v>
      </c>
      <c r="C70" s="67">
        <f t="shared" si="0"/>
        <v>2959.3472720178634</v>
      </c>
      <c r="D70" s="6">
        <f t="shared" si="1"/>
        <v>207154.30904125047</v>
      </c>
      <c r="E70" s="6">
        <f t="shared" si="2"/>
        <v>118373.89088071455</v>
      </c>
      <c r="F70" s="65">
        <f t="shared" si="3"/>
        <v>8</v>
      </c>
      <c r="G70" s="8">
        <f t="shared" si="4"/>
        <v>14.000000000000002</v>
      </c>
      <c r="I70" s="5">
        <v>62</v>
      </c>
      <c r="J70" s="7">
        <f t="shared" si="11"/>
        <v>3335916.7107880851</v>
      </c>
      <c r="K70" s="8">
        <f t="shared" si="5"/>
        <v>416.98958884851066</v>
      </c>
      <c r="L70" s="6">
        <f t="shared" si="6"/>
        <v>291892.71219395747</v>
      </c>
      <c r="M70" s="6">
        <f t="shared" si="7"/>
        <v>8.75</v>
      </c>
      <c r="N70" s="6">
        <f t="shared" si="8"/>
        <v>125096.8766545532</v>
      </c>
      <c r="O70" s="8">
        <f t="shared" si="9"/>
        <v>3.75</v>
      </c>
    </row>
    <row r="71" spans="1:15">
      <c r="A71" s="5">
        <v>63</v>
      </c>
      <c r="B71" s="7">
        <f t="shared" si="10"/>
        <v>1686827.9450501823</v>
      </c>
      <c r="C71" s="67">
        <f t="shared" si="0"/>
        <v>3373.6558901003646</v>
      </c>
      <c r="D71" s="6">
        <f t="shared" si="1"/>
        <v>236155.91230702554</v>
      </c>
      <c r="E71" s="6">
        <f t="shared" si="2"/>
        <v>134946.2356040146</v>
      </c>
      <c r="F71" s="65">
        <f t="shared" si="3"/>
        <v>8</v>
      </c>
      <c r="G71" s="8">
        <f t="shared" si="4"/>
        <v>14.000000000000002</v>
      </c>
      <c r="I71" s="5">
        <v>63</v>
      </c>
      <c r="J71" s="7">
        <f t="shared" si="11"/>
        <v>3627809.4229820427</v>
      </c>
      <c r="K71" s="8">
        <f t="shared" si="5"/>
        <v>453.47617787275533</v>
      </c>
      <c r="L71" s="6">
        <f t="shared" si="6"/>
        <v>317433.32451092871</v>
      </c>
      <c r="M71" s="6">
        <f t="shared" si="7"/>
        <v>8.75</v>
      </c>
      <c r="N71" s="6">
        <f t="shared" si="8"/>
        <v>136042.85336182656</v>
      </c>
      <c r="O71" s="8">
        <f t="shared" si="9"/>
        <v>3.7499999999999991</v>
      </c>
    </row>
    <row r="72" spans="1:15">
      <c r="A72" s="5">
        <v>64</v>
      </c>
      <c r="B72" s="7">
        <f t="shared" si="10"/>
        <v>1922983.8573572079</v>
      </c>
      <c r="C72" s="67">
        <f t="shared" si="0"/>
        <v>3845.9677147144157</v>
      </c>
      <c r="D72" s="6">
        <f t="shared" si="1"/>
        <v>269217.74003000907</v>
      </c>
      <c r="E72" s="6">
        <f t="shared" si="2"/>
        <v>153838.70858857661</v>
      </c>
      <c r="F72" s="65">
        <f t="shared" si="3"/>
        <v>7.9999999999999991</v>
      </c>
      <c r="G72" s="8">
        <f t="shared" si="4"/>
        <v>13.999999999999998</v>
      </c>
      <c r="I72" s="5">
        <v>64</v>
      </c>
      <c r="J72" s="7">
        <f t="shared" si="11"/>
        <v>3945242.7474929714</v>
      </c>
      <c r="K72" s="8">
        <f t="shared" si="5"/>
        <v>493.15534343662142</v>
      </c>
      <c r="L72" s="6">
        <f t="shared" si="6"/>
        <v>345208.74040563492</v>
      </c>
      <c r="M72" s="6">
        <f t="shared" si="7"/>
        <v>8.7499999999999982</v>
      </c>
      <c r="N72" s="6">
        <f t="shared" si="8"/>
        <v>147946.60303098641</v>
      </c>
      <c r="O72" s="8">
        <f t="shared" si="9"/>
        <v>3.75</v>
      </c>
    </row>
    <row r="73" spans="1:15">
      <c r="A73" s="5">
        <v>65</v>
      </c>
      <c r="B73" s="7">
        <f t="shared" si="10"/>
        <v>2192201.597387217</v>
      </c>
      <c r="C73" s="67">
        <f t="shared" si="0"/>
        <v>4384.4031947744343</v>
      </c>
      <c r="D73" s="6">
        <f t="shared" si="1"/>
        <v>306908.22363421042</v>
      </c>
      <c r="E73" s="6">
        <f t="shared" si="2"/>
        <v>175376.12779097736</v>
      </c>
      <c r="F73" s="65">
        <f t="shared" si="3"/>
        <v>8</v>
      </c>
      <c r="G73" s="8">
        <f t="shared" si="4"/>
        <v>14.000000000000002</v>
      </c>
      <c r="I73" s="5">
        <v>65</v>
      </c>
      <c r="J73" s="7">
        <f t="shared" si="11"/>
        <v>4290451.4878986059</v>
      </c>
      <c r="K73" s="8">
        <f t="shared" si="5"/>
        <v>536.3064359873257</v>
      </c>
      <c r="L73" s="6">
        <f t="shared" si="6"/>
        <v>375414.50519112794</v>
      </c>
      <c r="M73" s="6">
        <f t="shared" si="7"/>
        <v>8.7499999999999982</v>
      </c>
      <c r="N73" s="6">
        <f t="shared" si="8"/>
        <v>160891.9307961977</v>
      </c>
      <c r="O73" s="8">
        <f t="shared" si="9"/>
        <v>3.75</v>
      </c>
    </row>
    <row r="74" spans="1:15">
      <c r="A74" s="5">
        <v>66</v>
      </c>
      <c r="B74" s="7">
        <f t="shared" si="10"/>
        <v>2499109.8210214274</v>
      </c>
      <c r="C74" s="67">
        <f t="shared" ref="C74:C137" si="12">B74/500</f>
        <v>4998.2196420428545</v>
      </c>
      <c r="D74" s="6">
        <f t="shared" ref="D74:D137" si="13">0.07*C74/100*100000</f>
        <v>349875.37494299986</v>
      </c>
      <c r="E74" s="6">
        <f t="shared" ref="E74:E137" si="14">0.04*C74/100*100000</f>
        <v>199928.78568171416</v>
      </c>
      <c r="F74" s="65">
        <f t="shared" ref="F74:F137" si="15">E74/B74*100</f>
        <v>7.9999999999999991</v>
      </c>
      <c r="G74" s="8">
        <f t="shared" ref="G74:G137" si="16">(D74/B74)*100</f>
        <v>14.000000000000002</v>
      </c>
      <c r="I74" s="5">
        <v>66</v>
      </c>
      <c r="J74" s="7">
        <f t="shared" si="11"/>
        <v>4665865.9930897336</v>
      </c>
      <c r="K74" s="8">
        <f t="shared" ref="K74:K128" si="17">J74/8000</f>
        <v>583.23324913621673</v>
      </c>
      <c r="L74" s="6">
        <f t="shared" ref="L74:L128" si="18">0.7*K74/100*100000</f>
        <v>408263.27439535171</v>
      </c>
      <c r="M74" s="6">
        <f t="shared" ref="M74:M128" si="19">L74/J74*100</f>
        <v>8.75</v>
      </c>
      <c r="N74" s="6">
        <f t="shared" ref="N74:N128" si="20">0.3*K74/100*100000</f>
        <v>174969.97474086503</v>
      </c>
      <c r="O74" s="8">
        <f t="shared" ref="O74:O128" si="21">N74/J74*100</f>
        <v>3.7500000000000004</v>
      </c>
    </row>
    <row r="75" spans="1:15">
      <c r="A75" s="5">
        <v>67</v>
      </c>
      <c r="B75" s="7">
        <f t="shared" ref="B75:B138" si="22">B74+D74</f>
        <v>2848985.1959644272</v>
      </c>
      <c r="C75" s="67">
        <f t="shared" si="12"/>
        <v>5697.970391928854</v>
      </c>
      <c r="D75" s="6">
        <f t="shared" si="13"/>
        <v>398857.92743501981</v>
      </c>
      <c r="E75" s="6">
        <f t="shared" si="14"/>
        <v>227918.81567715414</v>
      </c>
      <c r="F75" s="65">
        <f t="shared" si="15"/>
        <v>7.9999999999999991</v>
      </c>
      <c r="G75" s="8">
        <f t="shared" si="16"/>
        <v>14.000000000000002</v>
      </c>
      <c r="I75" s="5">
        <v>67</v>
      </c>
      <c r="J75" s="7">
        <f t="shared" ref="J75:J128" si="23">J74+L74</f>
        <v>5074129.2674850849</v>
      </c>
      <c r="K75" s="8">
        <f t="shared" si="17"/>
        <v>634.26615843563559</v>
      </c>
      <c r="L75" s="6">
        <f t="shared" si="18"/>
        <v>443986.31090494496</v>
      </c>
      <c r="M75" s="6">
        <f t="shared" si="19"/>
        <v>8.75</v>
      </c>
      <c r="N75" s="6">
        <f t="shared" si="20"/>
        <v>190279.84753069066</v>
      </c>
      <c r="O75" s="8">
        <f t="shared" si="21"/>
        <v>3.75</v>
      </c>
    </row>
    <row r="76" spans="1:15">
      <c r="A76" s="5">
        <v>68</v>
      </c>
      <c r="B76" s="7">
        <f t="shared" si="22"/>
        <v>3247843.1233994472</v>
      </c>
      <c r="C76" s="67">
        <f t="shared" si="12"/>
        <v>6495.686246798894</v>
      </c>
      <c r="D76" s="6">
        <f t="shared" si="13"/>
        <v>454698.0372759226</v>
      </c>
      <c r="E76" s="6">
        <f t="shared" si="14"/>
        <v>259827.44987195576</v>
      </c>
      <c r="F76" s="65">
        <f t="shared" si="15"/>
        <v>8</v>
      </c>
      <c r="G76" s="8">
        <f t="shared" si="16"/>
        <v>13.999999999999998</v>
      </c>
      <c r="I76" s="5">
        <v>68</v>
      </c>
      <c r="J76" s="7">
        <f t="shared" si="23"/>
        <v>5518115.5783900302</v>
      </c>
      <c r="K76" s="8">
        <f t="shared" si="17"/>
        <v>689.76444729875379</v>
      </c>
      <c r="L76" s="6">
        <f t="shared" si="18"/>
        <v>482835.11310912762</v>
      </c>
      <c r="M76" s="6">
        <f t="shared" si="19"/>
        <v>8.75</v>
      </c>
      <c r="N76" s="6">
        <f t="shared" si="20"/>
        <v>206929.33418962613</v>
      </c>
      <c r="O76" s="8">
        <f t="shared" si="21"/>
        <v>3.75</v>
      </c>
    </row>
    <row r="77" spans="1:15">
      <c r="A77" s="5">
        <v>69</v>
      </c>
      <c r="B77" s="7">
        <f t="shared" si="22"/>
        <v>3702541.1606753697</v>
      </c>
      <c r="C77" s="67">
        <f t="shared" si="12"/>
        <v>7405.0823213507392</v>
      </c>
      <c r="D77" s="6">
        <f t="shared" si="13"/>
        <v>518355.76249455177</v>
      </c>
      <c r="E77" s="6">
        <f t="shared" si="14"/>
        <v>296203.29285402963</v>
      </c>
      <c r="F77" s="65">
        <f t="shared" si="15"/>
        <v>8.0000000000000018</v>
      </c>
      <c r="G77" s="8">
        <f t="shared" si="16"/>
        <v>14.000000000000002</v>
      </c>
      <c r="I77" s="5">
        <v>69</v>
      </c>
      <c r="J77" s="7">
        <f t="shared" si="23"/>
        <v>6000950.6914991578</v>
      </c>
      <c r="K77" s="8">
        <f t="shared" si="17"/>
        <v>750.11883643739475</v>
      </c>
      <c r="L77" s="6">
        <f t="shared" si="18"/>
        <v>525083.1855061762</v>
      </c>
      <c r="M77" s="6">
        <f t="shared" si="19"/>
        <v>8.7499999999999982</v>
      </c>
      <c r="N77" s="6">
        <f t="shared" si="20"/>
        <v>225035.65093121841</v>
      </c>
      <c r="O77" s="8">
        <f t="shared" si="21"/>
        <v>3.75</v>
      </c>
    </row>
    <row r="78" spans="1:15">
      <c r="A78" s="5">
        <v>70</v>
      </c>
      <c r="B78" s="7">
        <f t="shared" si="22"/>
        <v>4220896.9231699212</v>
      </c>
      <c r="C78" s="67">
        <f t="shared" si="12"/>
        <v>8441.7938463398423</v>
      </c>
      <c r="D78" s="6">
        <f t="shared" si="13"/>
        <v>590925.56924378895</v>
      </c>
      <c r="E78" s="6">
        <f t="shared" si="14"/>
        <v>337671.75385359372</v>
      </c>
      <c r="F78" s="65">
        <f t="shared" si="15"/>
        <v>8</v>
      </c>
      <c r="G78" s="8">
        <f t="shared" si="16"/>
        <v>13.999999999999998</v>
      </c>
      <c r="I78" s="5">
        <v>70</v>
      </c>
      <c r="J78" s="7">
        <f t="shared" si="23"/>
        <v>6526033.877005334</v>
      </c>
      <c r="K78" s="8">
        <f t="shared" si="17"/>
        <v>815.75423462566675</v>
      </c>
      <c r="L78" s="6">
        <f t="shared" si="18"/>
        <v>571027.96423796669</v>
      </c>
      <c r="M78" s="6">
        <f t="shared" si="19"/>
        <v>8.75</v>
      </c>
      <c r="N78" s="6">
        <f t="shared" si="20"/>
        <v>244726.2703877</v>
      </c>
      <c r="O78" s="8">
        <f t="shared" si="21"/>
        <v>3.75</v>
      </c>
    </row>
    <row r="79" spans="1:15">
      <c r="A79" s="5">
        <v>71</v>
      </c>
      <c r="B79" s="7">
        <f t="shared" si="22"/>
        <v>4811822.4924137099</v>
      </c>
      <c r="C79" s="67">
        <f t="shared" si="12"/>
        <v>9623.6449848274206</v>
      </c>
      <c r="D79" s="6">
        <f t="shared" si="13"/>
        <v>673655.14893791953</v>
      </c>
      <c r="E79" s="6">
        <f t="shared" si="14"/>
        <v>384945.79939309682</v>
      </c>
      <c r="F79" s="65">
        <f t="shared" si="15"/>
        <v>8</v>
      </c>
      <c r="G79" s="8">
        <f t="shared" si="16"/>
        <v>14.000000000000004</v>
      </c>
      <c r="I79" s="5">
        <v>71</v>
      </c>
      <c r="J79" s="7">
        <f t="shared" si="23"/>
        <v>7097061.8412433006</v>
      </c>
      <c r="K79" s="8">
        <f t="shared" si="17"/>
        <v>887.13273015541256</v>
      </c>
      <c r="L79" s="6">
        <f t="shared" si="18"/>
        <v>620992.9111087888</v>
      </c>
      <c r="M79" s="6">
        <f t="shared" si="19"/>
        <v>8.75</v>
      </c>
      <c r="N79" s="6">
        <f t="shared" si="20"/>
        <v>266139.81904662377</v>
      </c>
      <c r="O79" s="8">
        <f t="shared" si="21"/>
        <v>3.75</v>
      </c>
    </row>
    <row r="80" spans="1:15">
      <c r="A80" s="5">
        <v>72</v>
      </c>
      <c r="B80" s="7">
        <f t="shared" si="22"/>
        <v>5485477.641351629</v>
      </c>
      <c r="C80" s="67">
        <f t="shared" si="12"/>
        <v>10970.955282703258</v>
      </c>
      <c r="D80" s="6">
        <f t="shared" si="13"/>
        <v>767966.86978922819</v>
      </c>
      <c r="E80" s="6">
        <f t="shared" si="14"/>
        <v>438838.21130813035</v>
      </c>
      <c r="F80" s="65">
        <f t="shared" si="15"/>
        <v>8</v>
      </c>
      <c r="G80" s="8">
        <f t="shared" si="16"/>
        <v>14.000000000000002</v>
      </c>
      <c r="I80" s="5">
        <v>72</v>
      </c>
      <c r="J80" s="7">
        <f t="shared" si="23"/>
        <v>7718054.7523520896</v>
      </c>
      <c r="K80" s="8">
        <f t="shared" si="17"/>
        <v>964.75684404401125</v>
      </c>
      <c r="L80" s="6">
        <f t="shared" si="18"/>
        <v>675329.79083080788</v>
      </c>
      <c r="M80" s="6">
        <f t="shared" si="19"/>
        <v>8.75</v>
      </c>
      <c r="N80" s="6">
        <f t="shared" si="20"/>
        <v>289427.05321320338</v>
      </c>
      <c r="O80" s="8">
        <f t="shared" si="21"/>
        <v>3.7500000000000004</v>
      </c>
    </row>
    <row r="81" spans="1:15">
      <c r="A81" s="5">
        <v>73</v>
      </c>
      <c r="B81" s="7">
        <f t="shared" si="22"/>
        <v>6253444.5111408569</v>
      </c>
      <c r="C81" s="67">
        <f t="shared" si="12"/>
        <v>12506.889022281714</v>
      </c>
      <c r="D81" s="6">
        <f t="shared" si="13"/>
        <v>875482.23155972012</v>
      </c>
      <c r="E81" s="6">
        <f t="shared" si="14"/>
        <v>500275.56089126854</v>
      </c>
      <c r="F81" s="65">
        <f t="shared" si="15"/>
        <v>8</v>
      </c>
      <c r="G81" s="8">
        <f t="shared" si="16"/>
        <v>14.000000000000002</v>
      </c>
      <c r="I81" s="5">
        <v>73</v>
      </c>
      <c r="J81" s="7">
        <f t="shared" si="23"/>
        <v>8393384.5431828983</v>
      </c>
      <c r="K81" s="8">
        <f t="shared" si="17"/>
        <v>1049.1730678978622</v>
      </c>
      <c r="L81" s="6">
        <f t="shared" si="18"/>
        <v>734421.14752850344</v>
      </c>
      <c r="M81" s="6">
        <f t="shared" si="19"/>
        <v>8.7499999999999982</v>
      </c>
      <c r="N81" s="6">
        <f t="shared" si="20"/>
        <v>314751.92036935862</v>
      </c>
      <c r="O81" s="8">
        <f t="shared" si="21"/>
        <v>3.7499999999999991</v>
      </c>
    </row>
    <row r="82" spans="1:15">
      <c r="A82" s="5">
        <v>74</v>
      </c>
      <c r="B82" s="7">
        <f t="shared" si="22"/>
        <v>7128926.7427005768</v>
      </c>
      <c r="C82" s="67">
        <f t="shared" si="12"/>
        <v>14257.853485401154</v>
      </c>
      <c r="D82" s="6">
        <f t="shared" si="13"/>
        <v>998049.74397808092</v>
      </c>
      <c r="E82" s="6">
        <f t="shared" si="14"/>
        <v>570314.13941604609</v>
      </c>
      <c r="F82" s="65">
        <f t="shared" si="15"/>
        <v>7.9999999999999991</v>
      </c>
      <c r="G82" s="8">
        <f t="shared" si="16"/>
        <v>14.000000000000002</v>
      </c>
      <c r="I82" s="5">
        <v>74</v>
      </c>
      <c r="J82" s="7">
        <f t="shared" si="23"/>
        <v>9127805.6907114014</v>
      </c>
      <c r="K82" s="8">
        <f t="shared" si="17"/>
        <v>1140.9757113389251</v>
      </c>
      <c r="L82" s="6">
        <f t="shared" si="18"/>
        <v>798682.99793724751</v>
      </c>
      <c r="M82" s="6">
        <f t="shared" si="19"/>
        <v>8.7499999999999982</v>
      </c>
      <c r="N82" s="6">
        <f t="shared" si="20"/>
        <v>342292.71340167755</v>
      </c>
      <c r="O82" s="8">
        <f t="shared" si="21"/>
        <v>3.75</v>
      </c>
    </row>
    <row r="83" spans="1:15">
      <c r="A83" s="5">
        <v>75</v>
      </c>
      <c r="B83" s="7">
        <f t="shared" si="22"/>
        <v>8126976.4866786581</v>
      </c>
      <c r="C83" s="67">
        <f t="shared" si="12"/>
        <v>16253.952973357316</v>
      </c>
      <c r="D83" s="6">
        <f t="shared" si="13"/>
        <v>1137776.7081350123</v>
      </c>
      <c r="E83" s="6">
        <f t="shared" si="14"/>
        <v>650158.1189342927</v>
      </c>
      <c r="F83" s="65">
        <f t="shared" si="15"/>
        <v>8</v>
      </c>
      <c r="G83" s="8">
        <f t="shared" si="16"/>
        <v>14.000000000000002</v>
      </c>
      <c r="I83" s="5">
        <v>75</v>
      </c>
      <c r="J83" s="7">
        <f t="shared" si="23"/>
        <v>9926488.6886486486</v>
      </c>
      <c r="K83" s="8">
        <f t="shared" si="17"/>
        <v>1240.8110860810812</v>
      </c>
      <c r="L83" s="6">
        <f t="shared" si="18"/>
        <v>868567.7602567568</v>
      </c>
      <c r="M83" s="6">
        <f t="shared" si="19"/>
        <v>8.75</v>
      </c>
      <c r="N83" s="6">
        <f t="shared" si="20"/>
        <v>372243.32582432439</v>
      </c>
      <c r="O83" s="8">
        <f t="shared" si="21"/>
        <v>3.7500000000000004</v>
      </c>
    </row>
    <row r="84" spans="1:15">
      <c r="A84" s="5">
        <v>76</v>
      </c>
      <c r="B84" s="7">
        <f t="shared" si="22"/>
        <v>9264753.1948136706</v>
      </c>
      <c r="C84" s="67">
        <f t="shared" si="12"/>
        <v>18529.506389627342</v>
      </c>
      <c r="D84" s="6">
        <f t="shared" si="13"/>
        <v>1297065.447273914</v>
      </c>
      <c r="E84" s="6">
        <f t="shared" si="14"/>
        <v>741180.25558509375</v>
      </c>
      <c r="F84" s="65">
        <f t="shared" si="15"/>
        <v>8.0000000000000018</v>
      </c>
      <c r="G84" s="8">
        <f t="shared" si="16"/>
        <v>14.000000000000002</v>
      </c>
      <c r="I84" s="5">
        <v>76</v>
      </c>
      <c r="J84" s="7">
        <f t="shared" si="23"/>
        <v>10795056.448905405</v>
      </c>
      <c r="K84" s="8">
        <f t="shared" si="17"/>
        <v>1349.3820561131756</v>
      </c>
      <c r="L84" s="6">
        <f t="shared" si="18"/>
        <v>944567.43927922298</v>
      </c>
      <c r="M84" s="6">
        <f t="shared" si="19"/>
        <v>8.75</v>
      </c>
      <c r="N84" s="6">
        <f t="shared" si="20"/>
        <v>404814.61683395272</v>
      </c>
      <c r="O84" s="8">
        <f t="shared" si="21"/>
        <v>3.7500000000000004</v>
      </c>
    </row>
    <row r="85" spans="1:15">
      <c r="A85" s="5">
        <v>77</v>
      </c>
      <c r="B85" s="7">
        <f t="shared" si="22"/>
        <v>10561818.642087584</v>
      </c>
      <c r="C85" s="67">
        <f t="shared" si="12"/>
        <v>21123.637284175169</v>
      </c>
      <c r="D85" s="6">
        <f t="shared" si="13"/>
        <v>1478654.6098922621</v>
      </c>
      <c r="E85" s="6">
        <f t="shared" si="14"/>
        <v>844945.49136700667</v>
      </c>
      <c r="F85" s="65">
        <f t="shared" si="15"/>
        <v>7.9999999999999991</v>
      </c>
      <c r="G85" s="8">
        <f t="shared" si="16"/>
        <v>14.000000000000004</v>
      </c>
      <c r="I85" s="5">
        <v>77</v>
      </c>
      <c r="J85" s="7">
        <f t="shared" si="23"/>
        <v>11739623.888184628</v>
      </c>
      <c r="K85" s="8">
        <f t="shared" si="17"/>
        <v>1467.4529860230784</v>
      </c>
      <c r="L85" s="6">
        <f t="shared" si="18"/>
        <v>1027217.090216155</v>
      </c>
      <c r="M85" s="6">
        <f t="shared" si="19"/>
        <v>8.75</v>
      </c>
      <c r="N85" s="6">
        <f t="shared" si="20"/>
        <v>440235.89580692351</v>
      </c>
      <c r="O85" s="8">
        <f t="shared" si="21"/>
        <v>3.75</v>
      </c>
    </row>
    <row r="86" spans="1:15">
      <c r="A86" s="5">
        <v>78</v>
      </c>
      <c r="B86" s="7">
        <f t="shared" si="22"/>
        <v>12040473.251979847</v>
      </c>
      <c r="C86" s="67">
        <f t="shared" si="12"/>
        <v>24080.946503959694</v>
      </c>
      <c r="D86" s="6">
        <f t="shared" si="13"/>
        <v>1685666.2552771787</v>
      </c>
      <c r="E86" s="6">
        <f t="shared" si="14"/>
        <v>963237.86015838769</v>
      </c>
      <c r="F86" s="65">
        <f t="shared" si="15"/>
        <v>8</v>
      </c>
      <c r="G86" s="8">
        <f t="shared" si="16"/>
        <v>14.000000000000002</v>
      </c>
      <c r="I86" s="5">
        <v>78</v>
      </c>
      <c r="J86" s="7">
        <f t="shared" si="23"/>
        <v>12766840.978400782</v>
      </c>
      <c r="K86" s="8">
        <f t="shared" si="17"/>
        <v>1595.8551223000977</v>
      </c>
      <c r="L86" s="6">
        <f t="shared" si="18"/>
        <v>1117098.5856100684</v>
      </c>
      <c r="M86" s="6">
        <f t="shared" si="19"/>
        <v>8.75</v>
      </c>
      <c r="N86" s="6">
        <f t="shared" si="20"/>
        <v>478756.53669002932</v>
      </c>
      <c r="O86" s="8">
        <f t="shared" si="21"/>
        <v>3.75</v>
      </c>
    </row>
    <row r="87" spans="1:15">
      <c r="A87" s="5">
        <v>79</v>
      </c>
      <c r="B87" s="7">
        <f t="shared" si="22"/>
        <v>13726139.507257026</v>
      </c>
      <c r="C87" s="67">
        <f t="shared" si="12"/>
        <v>27452.27901451405</v>
      </c>
      <c r="D87" s="6">
        <f t="shared" si="13"/>
        <v>1921659.5310159835</v>
      </c>
      <c r="E87" s="6">
        <f t="shared" si="14"/>
        <v>1098091.160580562</v>
      </c>
      <c r="F87" s="65">
        <f t="shared" si="15"/>
        <v>7.9999999999999991</v>
      </c>
      <c r="G87" s="8">
        <f t="shared" si="16"/>
        <v>13.999999999999998</v>
      </c>
      <c r="I87" s="5">
        <v>79</v>
      </c>
      <c r="J87" s="7">
        <f t="shared" si="23"/>
        <v>13883939.564010851</v>
      </c>
      <c r="K87" s="8">
        <f t="shared" si="17"/>
        <v>1735.4924455013563</v>
      </c>
      <c r="L87" s="6">
        <f t="shared" si="18"/>
        <v>1214844.7118509493</v>
      </c>
      <c r="M87" s="6">
        <f t="shared" si="19"/>
        <v>8.75</v>
      </c>
      <c r="N87" s="6">
        <f t="shared" si="20"/>
        <v>520647.73365040688</v>
      </c>
      <c r="O87" s="8">
        <f t="shared" si="21"/>
        <v>3.75</v>
      </c>
    </row>
    <row r="88" spans="1:15">
      <c r="A88" s="5">
        <v>80</v>
      </c>
      <c r="B88" s="7">
        <f t="shared" si="22"/>
        <v>15647799.038273009</v>
      </c>
      <c r="C88" s="67">
        <f t="shared" si="12"/>
        <v>31295.598076546015</v>
      </c>
      <c r="D88" s="6">
        <f t="shared" si="13"/>
        <v>2190691.8653582209</v>
      </c>
      <c r="E88" s="6">
        <f t="shared" si="14"/>
        <v>1251823.9230618405</v>
      </c>
      <c r="F88" s="65">
        <f t="shared" si="15"/>
        <v>7.9999999999999991</v>
      </c>
      <c r="G88" s="8">
        <f t="shared" si="16"/>
        <v>13.999999999999998</v>
      </c>
      <c r="I88" s="5">
        <v>80</v>
      </c>
      <c r="J88" s="7">
        <f t="shared" si="23"/>
        <v>15098784.2758618</v>
      </c>
      <c r="K88" s="8">
        <f t="shared" si="17"/>
        <v>1887.3480344827249</v>
      </c>
      <c r="L88" s="6">
        <f t="shared" si="18"/>
        <v>1321143.6241379073</v>
      </c>
      <c r="M88" s="6">
        <f t="shared" si="19"/>
        <v>8.75</v>
      </c>
      <c r="N88" s="6">
        <f t="shared" si="20"/>
        <v>566204.41034481744</v>
      </c>
      <c r="O88" s="8">
        <f t="shared" si="21"/>
        <v>3.75</v>
      </c>
    </row>
    <row r="89" spans="1:15">
      <c r="A89" s="5">
        <v>81</v>
      </c>
      <c r="B89" s="7">
        <f t="shared" si="22"/>
        <v>17838490.903631229</v>
      </c>
      <c r="C89" s="67">
        <f t="shared" si="12"/>
        <v>35676.981807262455</v>
      </c>
      <c r="D89" s="6">
        <f t="shared" si="13"/>
        <v>2497388.726508372</v>
      </c>
      <c r="E89" s="6">
        <f t="shared" si="14"/>
        <v>1427079.2722904983</v>
      </c>
      <c r="F89" s="65">
        <f t="shared" si="15"/>
        <v>8</v>
      </c>
      <c r="G89" s="8">
        <f t="shared" si="16"/>
        <v>13.999999999999998</v>
      </c>
      <c r="I89" s="5">
        <v>81</v>
      </c>
      <c r="J89" s="7">
        <f t="shared" si="23"/>
        <v>16419927.899999708</v>
      </c>
      <c r="K89" s="8">
        <f t="shared" si="17"/>
        <v>2052.4909874999635</v>
      </c>
      <c r="L89" s="6">
        <f t="shared" si="18"/>
        <v>1436743.6912499743</v>
      </c>
      <c r="M89" s="6">
        <f t="shared" si="19"/>
        <v>8.75</v>
      </c>
      <c r="N89" s="6">
        <f t="shared" si="20"/>
        <v>615747.29624998907</v>
      </c>
      <c r="O89" s="8">
        <f t="shared" si="21"/>
        <v>3.75</v>
      </c>
    </row>
    <row r="90" spans="1:15">
      <c r="A90" s="5">
        <v>82</v>
      </c>
      <c r="B90" s="7">
        <f t="shared" si="22"/>
        <v>20335879.6301396</v>
      </c>
      <c r="C90" s="67">
        <f t="shared" si="12"/>
        <v>40671.759260279199</v>
      </c>
      <c r="D90" s="6">
        <f t="shared" si="13"/>
        <v>2847023.148219544</v>
      </c>
      <c r="E90" s="6">
        <f t="shared" si="14"/>
        <v>1626870.3704111679</v>
      </c>
      <c r="F90" s="65">
        <f t="shared" si="15"/>
        <v>7.9999999999999991</v>
      </c>
      <c r="G90" s="8">
        <f t="shared" si="16"/>
        <v>13.999999999999998</v>
      </c>
      <c r="I90" s="5">
        <v>82</v>
      </c>
      <c r="J90" s="7">
        <f t="shared" si="23"/>
        <v>17856671.591249682</v>
      </c>
      <c r="K90" s="8">
        <f t="shared" si="17"/>
        <v>2232.08394890621</v>
      </c>
      <c r="L90" s="6">
        <f t="shared" si="18"/>
        <v>1562458.7642343468</v>
      </c>
      <c r="M90" s="6">
        <f t="shared" si="19"/>
        <v>8.7499999999999982</v>
      </c>
      <c r="N90" s="6">
        <f t="shared" si="20"/>
        <v>669625.18467186298</v>
      </c>
      <c r="O90" s="8">
        <f t="shared" si="21"/>
        <v>3.7499999999999991</v>
      </c>
    </row>
    <row r="91" spans="1:15">
      <c r="A91" s="5">
        <v>83</v>
      </c>
      <c r="B91" s="7">
        <f t="shared" si="22"/>
        <v>23182902.778359145</v>
      </c>
      <c r="C91" s="67">
        <f t="shared" si="12"/>
        <v>46365.805556718289</v>
      </c>
      <c r="D91" s="6">
        <f t="shared" si="13"/>
        <v>3245606.3889702805</v>
      </c>
      <c r="E91" s="6">
        <f t="shared" si="14"/>
        <v>1854632.2222687316</v>
      </c>
      <c r="F91" s="65">
        <f t="shared" si="15"/>
        <v>8</v>
      </c>
      <c r="G91" s="8">
        <f t="shared" si="16"/>
        <v>14.000000000000002</v>
      </c>
      <c r="I91" s="5">
        <v>83</v>
      </c>
      <c r="J91" s="7">
        <f t="shared" si="23"/>
        <v>19419130.355484027</v>
      </c>
      <c r="K91" s="8">
        <f t="shared" si="17"/>
        <v>2427.3912944355034</v>
      </c>
      <c r="L91" s="6">
        <f t="shared" si="18"/>
        <v>1699173.9061048524</v>
      </c>
      <c r="M91" s="6">
        <f t="shared" si="19"/>
        <v>8.75</v>
      </c>
      <c r="N91" s="6">
        <f t="shared" si="20"/>
        <v>728217.38833065098</v>
      </c>
      <c r="O91" s="8">
        <f t="shared" si="21"/>
        <v>3.75</v>
      </c>
    </row>
    <row r="92" spans="1:15">
      <c r="A92" s="5">
        <v>84</v>
      </c>
      <c r="B92" s="7">
        <f t="shared" si="22"/>
        <v>26428509.167329427</v>
      </c>
      <c r="C92" s="67">
        <f t="shared" si="12"/>
        <v>52857.018334658853</v>
      </c>
      <c r="D92" s="6">
        <f t="shared" si="13"/>
        <v>3699991.2834261204</v>
      </c>
      <c r="E92" s="6">
        <f t="shared" si="14"/>
        <v>2114280.7333863545</v>
      </c>
      <c r="F92" s="65">
        <f t="shared" si="15"/>
        <v>8.0000000000000018</v>
      </c>
      <c r="G92" s="8">
        <f t="shared" si="16"/>
        <v>14.000000000000002</v>
      </c>
      <c r="I92" s="5">
        <v>84</v>
      </c>
      <c r="J92" s="7">
        <f t="shared" si="23"/>
        <v>21118304.261588879</v>
      </c>
      <c r="K92" s="8">
        <f t="shared" si="17"/>
        <v>2639.7880326986096</v>
      </c>
      <c r="L92" s="6">
        <f t="shared" si="18"/>
        <v>1847851.6228890268</v>
      </c>
      <c r="M92" s="6">
        <f t="shared" si="19"/>
        <v>8.75</v>
      </c>
      <c r="N92" s="6">
        <f t="shared" si="20"/>
        <v>791936.40980958287</v>
      </c>
      <c r="O92" s="8">
        <f t="shared" si="21"/>
        <v>3.75</v>
      </c>
    </row>
    <row r="93" spans="1:15">
      <c r="A93" s="5">
        <v>85</v>
      </c>
      <c r="B93" s="7">
        <f t="shared" si="22"/>
        <v>30128500.450755548</v>
      </c>
      <c r="C93" s="67">
        <f t="shared" si="12"/>
        <v>60257.000901511099</v>
      </c>
      <c r="D93" s="6">
        <f t="shared" si="13"/>
        <v>4217990.0631057769</v>
      </c>
      <c r="E93" s="6">
        <f t="shared" si="14"/>
        <v>2410280.0360604441</v>
      </c>
      <c r="F93" s="65">
        <f t="shared" si="15"/>
        <v>8.0000000000000018</v>
      </c>
      <c r="G93" s="8">
        <f t="shared" si="16"/>
        <v>14.000000000000002</v>
      </c>
      <c r="I93" s="5">
        <v>85</v>
      </c>
      <c r="J93" s="7">
        <f t="shared" si="23"/>
        <v>22966155.884477906</v>
      </c>
      <c r="K93" s="8">
        <f t="shared" si="17"/>
        <v>2870.7694855597383</v>
      </c>
      <c r="L93" s="6">
        <f t="shared" si="18"/>
        <v>2009538.6398918165</v>
      </c>
      <c r="M93" s="6">
        <f t="shared" si="19"/>
        <v>8.75</v>
      </c>
      <c r="N93" s="6">
        <f t="shared" si="20"/>
        <v>861230.84566792136</v>
      </c>
      <c r="O93" s="8">
        <f t="shared" si="21"/>
        <v>3.7499999999999991</v>
      </c>
    </row>
    <row r="94" spans="1:15">
      <c r="A94" s="5">
        <v>86</v>
      </c>
      <c r="B94" s="7">
        <f t="shared" si="22"/>
        <v>34346490.513861328</v>
      </c>
      <c r="C94" s="67">
        <f t="shared" si="12"/>
        <v>68692.98102772265</v>
      </c>
      <c r="D94" s="6">
        <f t="shared" si="13"/>
        <v>4808508.6719405865</v>
      </c>
      <c r="E94" s="6">
        <f t="shared" si="14"/>
        <v>2747719.241108906</v>
      </c>
      <c r="F94" s="65">
        <f t="shared" si="15"/>
        <v>7.9999999999999991</v>
      </c>
      <c r="G94" s="8">
        <f t="shared" si="16"/>
        <v>14.000000000000002</v>
      </c>
      <c r="I94" s="5">
        <v>86</v>
      </c>
      <c r="J94" s="7">
        <f t="shared" si="23"/>
        <v>24975694.524369724</v>
      </c>
      <c r="K94" s="8">
        <f t="shared" si="17"/>
        <v>3121.9618155462153</v>
      </c>
      <c r="L94" s="6">
        <f t="shared" si="18"/>
        <v>2185373.2708823504</v>
      </c>
      <c r="M94" s="6">
        <f t="shared" si="19"/>
        <v>8.7499999999999982</v>
      </c>
      <c r="N94" s="6">
        <f t="shared" si="20"/>
        <v>936588.54466386465</v>
      </c>
      <c r="O94" s="8">
        <f t="shared" si="21"/>
        <v>3.75</v>
      </c>
    </row>
    <row r="95" spans="1:15">
      <c r="A95" s="5">
        <v>87</v>
      </c>
      <c r="B95" s="7">
        <f t="shared" si="22"/>
        <v>39154999.185801916</v>
      </c>
      <c r="C95" s="67">
        <f t="shared" si="12"/>
        <v>78309.998371603826</v>
      </c>
      <c r="D95" s="6">
        <f t="shared" si="13"/>
        <v>5481699.8860122692</v>
      </c>
      <c r="E95" s="6">
        <f t="shared" si="14"/>
        <v>3132399.9348641532</v>
      </c>
      <c r="F95" s="65">
        <f t="shared" si="15"/>
        <v>8</v>
      </c>
      <c r="G95" s="8">
        <f t="shared" si="16"/>
        <v>14.000000000000002</v>
      </c>
      <c r="I95" s="5">
        <v>87</v>
      </c>
      <c r="J95" s="7">
        <f t="shared" si="23"/>
        <v>27161067.795252074</v>
      </c>
      <c r="K95" s="8">
        <f t="shared" si="17"/>
        <v>3395.1334744065093</v>
      </c>
      <c r="L95" s="6">
        <f t="shared" si="18"/>
        <v>2376593.4320845562</v>
      </c>
      <c r="M95" s="6">
        <f t="shared" si="19"/>
        <v>8.75</v>
      </c>
      <c r="N95" s="6">
        <f t="shared" si="20"/>
        <v>1018540.0423219529</v>
      </c>
      <c r="O95" s="8">
        <f t="shared" si="21"/>
        <v>3.7500000000000004</v>
      </c>
    </row>
    <row r="96" spans="1:15">
      <c r="A96" s="5">
        <v>88</v>
      </c>
      <c r="B96" s="7">
        <f t="shared" si="22"/>
        <v>44636699.071814187</v>
      </c>
      <c r="C96" s="67">
        <f t="shared" si="12"/>
        <v>89273.398143628379</v>
      </c>
      <c r="D96" s="6">
        <f t="shared" si="13"/>
        <v>6249137.870053987</v>
      </c>
      <c r="E96" s="6">
        <f t="shared" si="14"/>
        <v>3570935.9257451352</v>
      </c>
      <c r="F96" s="65">
        <f t="shared" si="15"/>
        <v>8</v>
      </c>
      <c r="G96" s="8">
        <f t="shared" si="16"/>
        <v>14.000000000000002</v>
      </c>
      <c r="I96" s="5">
        <v>88</v>
      </c>
      <c r="J96" s="7">
        <f t="shared" si="23"/>
        <v>29537661.22733663</v>
      </c>
      <c r="K96" s="8">
        <f t="shared" si="17"/>
        <v>3692.2076534170787</v>
      </c>
      <c r="L96" s="6">
        <f t="shared" si="18"/>
        <v>2584545.3573919549</v>
      </c>
      <c r="M96" s="6">
        <f t="shared" si="19"/>
        <v>8.75</v>
      </c>
      <c r="N96" s="6">
        <f t="shared" si="20"/>
        <v>1107662.2960251234</v>
      </c>
      <c r="O96" s="8">
        <f t="shared" si="21"/>
        <v>3.7499999999999991</v>
      </c>
    </row>
    <row r="97" spans="1:15">
      <c r="A97" s="5">
        <v>89</v>
      </c>
      <c r="B97" s="7">
        <f t="shared" si="22"/>
        <v>50885836.941868171</v>
      </c>
      <c r="C97" s="67">
        <f t="shared" si="12"/>
        <v>101771.67388373634</v>
      </c>
      <c r="D97" s="6">
        <f t="shared" si="13"/>
        <v>7124017.1718615443</v>
      </c>
      <c r="E97" s="6">
        <f t="shared" si="14"/>
        <v>4070866.9553494537</v>
      </c>
      <c r="F97" s="65">
        <f t="shared" si="15"/>
        <v>8</v>
      </c>
      <c r="G97" s="8">
        <f t="shared" si="16"/>
        <v>14.000000000000002</v>
      </c>
      <c r="I97" s="5">
        <v>89</v>
      </c>
      <c r="J97" s="7">
        <f t="shared" si="23"/>
        <v>32122206.584728584</v>
      </c>
      <c r="K97" s="8">
        <f t="shared" si="17"/>
        <v>4015.2758230910731</v>
      </c>
      <c r="L97" s="6">
        <f t="shared" si="18"/>
        <v>2810693.0761637511</v>
      </c>
      <c r="M97" s="6">
        <f t="shared" si="19"/>
        <v>8.75</v>
      </c>
      <c r="N97" s="6">
        <f t="shared" si="20"/>
        <v>1204582.7469273221</v>
      </c>
      <c r="O97" s="8">
        <f t="shared" si="21"/>
        <v>3.7500000000000004</v>
      </c>
    </row>
    <row r="98" spans="1:15">
      <c r="A98" s="5">
        <v>90</v>
      </c>
      <c r="B98" s="7">
        <f t="shared" si="22"/>
        <v>58009854.113729715</v>
      </c>
      <c r="C98" s="67">
        <f t="shared" si="12"/>
        <v>116019.70822745943</v>
      </c>
      <c r="D98" s="6">
        <f t="shared" si="13"/>
        <v>8121379.5759221613</v>
      </c>
      <c r="E98" s="6">
        <f t="shared" si="14"/>
        <v>4640788.3290983774</v>
      </c>
      <c r="F98" s="65">
        <f t="shared" si="15"/>
        <v>8</v>
      </c>
      <c r="G98" s="8">
        <f t="shared" si="16"/>
        <v>14.000000000000002</v>
      </c>
      <c r="I98" s="5">
        <v>90</v>
      </c>
      <c r="J98" s="7">
        <f t="shared" si="23"/>
        <v>34932899.660892338</v>
      </c>
      <c r="K98" s="8">
        <f t="shared" si="17"/>
        <v>4366.6124576115426</v>
      </c>
      <c r="L98" s="6">
        <f t="shared" si="18"/>
        <v>3056628.7203280795</v>
      </c>
      <c r="M98" s="6">
        <f t="shared" si="19"/>
        <v>8.75</v>
      </c>
      <c r="N98" s="6">
        <f t="shared" si="20"/>
        <v>1309983.7372834627</v>
      </c>
      <c r="O98" s="8">
        <f t="shared" si="21"/>
        <v>3.75</v>
      </c>
    </row>
    <row r="99" spans="1:15">
      <c r="A99" s="5">
        <v>91</v>
      </c>
      <c r="B99" s="7">
        <f t="shared" si="22"/>
        <v>66131233.689651877</v>
      </c>
      <c r="C99" s="67">
        <f t="shared" si="12"/>
        <v>132262.46737930377</v>
      </c>
      <c r="D99" s="6">
        <f t="shared" si="13"/>
        <v>9258372.7165512647</v>
      </c>
      <c r="E99" s="6">
        <f t="shared" si="14"/>
        <v>5290498.6951721506</v>
      </c>
      <c r="F99" s="65">
        <f t="shared" si="15"/>
        <v>8</v>
      </c>
      <c r="G99" s="8">
        <f t="shared" si="16"/>
        <v>14.000000000000004</v>
      </c>
      <c r="I99" s="5">
        <v>91</v>
      </c>
      <c r="J99" s="7">
        <f t="shared" si="23"/>
        <v>37989528.381220415</v>
      </c>
      <c r="K99" s="8">
        <f t="shared" si="17"/>
        <v>4748.6910476525518</v>
      </c>
      <c r="L99" s="6">
        <f t="shared" si="18"/>
        <v>3324083.733356786</v>
      </c>
      <c r="M99" s="6">
        <f t="shared" si="19"/>
        <v>8.75</v>
      </c>
      <c r="N99" s="6">
        <f t="shared" si="20"/>
        <v>1424607.3142957655</v>
      </c>
      <c r="O99" s="8">
        <f t="shared" si="21"/>
        <v>3.75</v>
      </c>
    </row>
    <row r="100" spans="1:15">
      <c r="A100" s="5">
        <v>92</v>
      </c>
      <c r="B100" s="7">
        <f t="shared" si="22"/>
        <v>75389606.406203136</v>
      </c>
      <c r="C100" s="67">
        <f t="shared" si="12"/>
        <v>150779.21281240627</v>
      </c>
      <c r="D100" s="6">
        <f t="shared" si="13"/>
        <v>10554544.896868439</v>
      </c>
      <c r="E100" s="6">
        <f t="shared" si="14"/>
        <v>6031168.5124962516</v>
      </c>
      <c r="F100" s="65">
        <f t="shared" si="15"/>
        <v>8.0000000000000018</v>
      </c>
      <c r="G100" s="8">
        <f t="shared" si="16"/>
        <v>14.000000000000002</v>
      </c>
      <c r="I100" s="5">
        <v>92</v>
      </c>
      <c r="J100" s="7">
        <f t="shared" si="23"/>
        <v>41313612.114577204</v>
      </c>
      <c r="K100" s="8">
        <f t="shared" si="17"/>
        <v>5164.2015143221506</v>
      </c>
      <c r="L100" s="6">
        <f t="shared" si="18"/>
        <v>3614941.0600255053</v>
      </c>
      <c r="M100" s="6">
        <f t="shared" si="19"/>
        <v>8.75</v>
      </c>
      <c r="N100" s="6">
        <f t="shared" si="20"/>
        <v>1549260.454296645</v>
      </c>
      <c r="O100" s="8">
        <f t="shared" si="21"/>
        <v>3.75</v>
      </c>
    </row>
    <row r="101" spans="1:15">
      <c r="A101" s="5">
        <v>93</v>
      </c>
      <c r="B101" s="7">
        <f t="shared" si="22"/>
        <v>85944151.303071573</v>
      </c>
      <c r="C101" s="67">
        <f t="shared" si="12"/>
        <v>171888.30260614314</v>
      </c>
      <c r="D101" s="6">
        <f t="shared" si="13"/>
        <v>12032181.182430023</v>
      </c>
      <c r="E101" s="6">
        <f t="shared" si="14"/>
        <v>6875532.104245727</v>
      </c>
      <c r="F101" s="65">
        <f t="shared" si="15"/>
        <v>8.0000000000000018</v>
      </c>
      <c r="G101" s="8">
        <f t="shared" si="16"/>
        <v>14.000000000000004</v>
      </c>
      <c r="I101" s="5">
        <v>93</v>
      </c>
      <c r="J101" s="7">
        <f t="shared" si="23"/>
        <v>44928553.17460271</v>
      </c>
      <c r="K101" s="8">
        <f t="shared" si="17"/>
        <v>5616.069146825339</v>
      </c>
      <c r="L101" s="6">
        <f t="shared" si="18"/>
        <v>3931248.4027777365</v>
      </c>
      <c r="M101" s="6">
        <f t="shared" si="19"/>
        <v>8.75</v>
      </c>
      <c r="N101" s="6">
        <f t="shared" si="20"/>
        <v>1684820.7440476017</v>
      </c>
      <c r="O101" s="8">
        <f t="shared" si="21"/>
        <v>3.75</v>
      </c>
    </row>
    <row r="102" spans="1:15">
      <c r="A102" s="5">
        <v>94</v>
      </c>
      <c r="B102" s="7">
        <f t="shared" si="22"/>
        <v>97976332.485501602</v>
      </c>
      <c r="C102" s="67">
        <f t="shared" si="12"/>
        <v>195952.66497100319</v>
      </c>
      <c r="D102" s="6">
        <f t="shared" si="13"/>
        <v>13716686.547970224</v>
      </c>
      <c r="E102" s="6">
        <f t="shared" si="14"/>
        <v>7838106.5988401277</v>
      </c>
      <c r="F102" s="65">
        <f t="shared" si="15"/>
        <v>8</v>
      </c>
      <c r="G102" s="8">
        <f t="shared" si="16"/>
        <v>13.999999999999998</v>
      </c>
      <c r="I102" s="5">
        <v>94</v>
      </c>
      <c r="J102" s="7">
        <f t="shared" si="23"/>
        <v>48859801.577380449</v>
      </c>
      <c r="K102" s="8">
        <f t="shared" si="17"/>
        <v>6107.4751971725564</v>
      </c>
      <c r="L102" s="6">
        <f t="shared" si="18"/>
        <v>4275232.6380207902</v>
      </c>
      <c r="M102" s="6">
        <f t="shared" si="19"/>
        <v>8.7500000000000018</v>
      </c>
      <c r="N102" s="6">
        <f t="shared" si="20"/>
        <v>1832242.5591517671</v>
      </c>
      <c r="O102" s="8">
        <f t="shared" si="21"/>
        <v>3.7500000000000004</v>
      </c>
    </row>
    <row r="103" spans="1:15">
      <c r="A103" s="5">
        <v>95</v>
      </c>
      <c r="B103" s="7">
        <f t="shared" si="22"/>
        <v>111693019.03347182</v>
      </c>
      <c r="C103" s="67">
        <f t="shared" si="12"/>
        <v>223386.03806694364</v>
      </c>
      <c r="D103" s="6">
        <f t="shared" si="13"/>
        <v>15637022.664686054</v>
      </c>
      <c r="E103" s="6">
        <f t="shared" si="14"/>
        <v>8935441.5226777457</v>
      </c>
      <c r="F103" s="65">
        <f t="shared" si="15"/>
        <v>8</v>
      </c>
      <c r="G103" s="8">
        <f t="shared" si="16"/>
        <v>13.999999999999998</v>
      </c>
      <c r="I103" s="5">
        <v>95</v>
      </c>
      <c r="J103" s="7">
        <f t="shared" si="23"/>
        <v>53135034.21540124</v>
      </c>
      <c r="K103" s="8">
        <f t="shared" si="17"/>
        <v>6641.879276925155</v>
      </c>
      <c r="L103" s="6">
        <f t="shared" si="18"/>
        <v>4649315.4938476086</v>
      </c>
      <c r="M103" s="6">
        <f t="shared" si="19"/>
        <v>8.75</v>
      </c>
      <c r="N103" s="6">
        <f t="shared" si="20"/>
        <v>1992563.7830775464</v>
      </c>
      <c r="O103" s="8">
        <f t="shared" si="21"/>
        <v>3.75</v>
      </c>
    </row>
    <row r="104" spans="1:15">
      <c r="A104" s="5">
        <v>96</v>
      </c>
      <c r="B104" s="7">
        <f t="shared" si="22"/>
        <v>127330041.69815788</v>
      </c>
      <c r="C104" s="67">
        <f t="shared" si="12"/>
        <v>254660.08339631575</v>
      </c>
      <c r="D104" s="6">
        <f t="shared" si="13"/>
        <v>17826205.837742105</v>
      </c>
      <c r="E104" s="6">
        <f t="shared" si="14"/>
        <v>10186403.33585263</v>
      </c>
      <c r="F104" s="65">
        <f t="shared" si="15"/>
        <v>8</v>
      </c>
      <c r="G104" s="8">
        <f t="shared" si="16"/>
        <v>14.000000000000002</v>
      </c>
      <c r="I104" s="5">
        <v>96</v>
      </c>
      <c r="J104" s="7">
        <f t="shared" si="23"/>
        <v>57784349.709248848</v>
      </c>
      <c r="K104" s="8">
        <f t="shared" si="17"/>
        <v>7223.0437136561059</v>
      </c>
      <c r="L104" s="6">
        <f t="shared" si="18"/>
        <v>5056130.5995592736</v>
      </c>
      <c r="M104" s="6">
        <f t="shared" si="19"/>
        <v>8.75</v>
      </c>
      <c r="N104" s="6">
        <f t="shared" si="20"/>
        <v>2166913.1140968315</v>
      </c>
      <c r="O104" s="8">
        <f t="shared" si="21"/>
        <v>3.75</v>
      </c>
    </row>
    <row r="105" spans="1:15">
      <c r="A105" s="5">
        <v>97</v>
      </c>
      <c r="B105" s="7">
        <f t="shared" si="22"/>
        <v>145156247.5359</v>
      </c>
      <c r="C105" s="67">
        <f t="shared" si="12"/>
        <v>290312.49507180002</v>
      </c>
      <c r="D105" s="6">
        <f t="shared" si="13"/>
        <v>20321874.655026004</v>
      </c>
      <c r="E105" s="6">
        <f t="shared" si="14"/>
        <v>11612499.802872</v>
      </c>
      <c r="F105" s="65">
        <f t="shared" si="15"/>
        <v>8</v>
      </c>
      <c r="G105" s="8">
        <f t="shared" si="16"/>
        <v>14.000000000000004</v>
      </c>
      <c r="I105" s="5">
        <v>97</v>
      </c>
      <c r="J105" s="7">
        <f t="shared" si="23"/>
        <v>62840480.308808118</v>
      </c>
      <c r="K105" s="8">
        <f t="shared" si="17"/>
        <v>7855.0600386010146</v>
      </c>
      <c r="L105" s="6">
        <f t="shared" si="18"/>
        <v>5498542.0270207096</v>
      </c>
      <c r="M105" s="6">
        <f t="shared" si="19"/>
        <v>8.75</v>
      </c>
      <c r="N105" s="6">
        <f t="shared" si="20"/>
        <v>2356518.0115803042</v>
      </c>
      <c r="O105" s="8">
        <f t="shared" si="21"/>
        <v>3.75</v>
      </c>
    </row>
    <row r="106" spans="1:15">
      <c r="A106" s="5">
        <v>98</v>
      </c>
      <c r="B106" s="7">
        <f t="shared" si="22"/>
        <v>165478122.19092602</v>
      </c>
      <c r="C106" s="67">
        <f t="shared" si="12"/>
        <v>330956.24438185204</v>
      </c>
      <c r="D106" s="6">
        <f t="shared" si="13"/>
        <v>23166937.106729645</v>
      </c>
      <c r="E106" s="6">
        <f t="shared" si="14"/>
        <v>13238249.775274081</v>
      </c>
      <c r="F106" s="65">
        <f t="shared" si="15"/>
        <v>8</v>
      </c>
      <c r="G106" s="8">
        <f t="shared" si="16"/>
        <v>14.000000000000002</v>
      </c>
      <c r="I106" s="5">
        <v>98</v>
      </c>
      <c r="J106" s="7">
        <f t="shared" si="23"/>
        <v>68339022.335828826</v>
      </c>
      <c r="K106" s="8">
        <f t="shared" si="17"/>
        <v>8542.3777919786025</v>
      </c>
      <c r="L106" s="6">
        <f t="shared" si="18"/>
        <v>5979664.4543850217</v>
      </c>
      <c r="M106" s="6">
        <f t="shared" si="19"/>
        <v>8.75</v>
      </c>
      <c r="N106" s="6">
        <f t="shared" si="20"/>
        <v>2562713.3375935806</v>
      </c>
      <c r="O106" s="8">
        <f t="shared" si="21"/>
        <v>3.7499999999999991</v>
      </c>
    </row>
    <row r="107" spans="1:15">
      <c r="A107" s="5">
        <v>99</v>
      </c>
      <c r="B107" s="7">
        <f t="shared" si="22"/>
        <v>188645059.29765567</v>
      </c>
      <c r="C107" s="67">
        <f t="shared" si="12"/>
        <v>377290.11859531136</v>
      </c>
      <c r="D107" s="6">
        <f t="shared" si="13"/>
        <v>26410308.301671796</v>
      </c>
      <c r="E107" s="6">
        <f t="shared" si="14"/>
        <v>15091604.743812457</v>
      </c>
      <c r="F107" s="65">
        <f t="shared" si="15"/>
        <v>8.0000000000000018</v>
      </c>
      <c r="G107" s="8">
        <f t="shared" si="16"/>
        <v>14.000000000000002</v>
      </c>
      <c r="I107" s="5">
        <v>99</v>
      </c>
      <c r="J107" s="7">
        <f t="shared" si="23"/>
        <v>74318686.790213853</v>
      </c>
      <c r="K107" s="8">
        <f t="shared" si="17"/>
        <v>9289.8358487767309</v>
      </c>
      <c r="L107" s="6">
        <f t="shared" si="18"/>
        <v>6502885.094143711</v>
      </c>
      <c r="M107" s="6">
        <f t="shared" si="19"/>
        <v>8.7499999999999982</v>
      </c>
      <c r="N107" s="6">
        <f t="shared" si="20"/>
        <v>2786950.7546330192</v>
      </c>
      <c r="O107" s="8">
        <f t="shared" si="21"/>
        <v>3.75</v>
      </c>
    </row>
    <row r="108" spans="1:15">
      <c r="A108" s="5">
        <v>100</v>
      </c>
      <c r="B108" s="7">
        <f t="shared" si="22"/>
        <v>215055367.59932747</v>
      </c>
      <c r="C108" s="67">
        <f t="shared" si="12"/>
        <v>430110.73519865493</v>
      </c>
      <c r="D108" s="6">
        <f t="shared" si="13"/>
        <v>30107751.463905852</v>
      </c>
      <c r="E108" s="6">
        <f t="shared" si="14"/>
        <v>17204429.407946199</v>
      </c>
      <c r="F108" s="65">
        <f t="shared" si="15"/>
        <v>8</v>
      </c>
      <c r="G108" s="8">
        <f t="shared" si="16"/>
        <v>14.000000000000002</v>
      </c>
      <c r="I108" s="5">
        <v>100</v>
      </c>
      <c r="J108" s="7">
        <f t="shared" si="23"/>
        <v>80821571.884357572</v>
      </c>
      <c r="K108" s="8">
        <f t="shared" si="17"/>
        <v>10102.696485544697</v>
      </c>
      <c r="L108" s="6">
        <f t="shared" si="18"/>
        <v>7071887.5398812871</v>
      </c>
      <c r="M108" s="6">
        <f t="shared" si="19"/>
        <v>8.75</v>
      </c>
      <c r="N108" s="6">
        <f t="shared" si="20"/>
        <v>3030808.9456634088</v>
      </c>
      <c r="O108" s="8">
        <f t="shared" si="21"/>
        <v>3.75</v>
      </c>
    </row>
    <row r="109" spans="1:15">
      <c r="A109" s="5">
        <v>101</v>
      </c>
      <c r="B109" s="7">
        <f t="shared" si="22"/>
        <v>245163119.06323332</v>
      </c>
      <c r="C109" s="67">
        <f t="shared" si="12"/>
        <v>490326.23812646663</v>
      </c>
      <c r="D109" s="6">
        <f t="shared" si="13"/>
        <v>34322836.668852665</v>
      </c>
      <c r="E109" s="6">
        <f t="shared" si="14"/>
        <v>19613049.525058664</v>
      </c>
      <c r="F109" s="65">
        <f t="shared" si="15"/>
        <v>8</v>
      </c>
      <c r="G109" s="8">
        <f t="shared" si="16"/>
        <v>14.000000000000002</v>
      </c>
      <c r="I109" s="5">
        <v>101</v>
      </c>
      <c r="J109" s="7">
        <f t="shared" si="23"/>
        <v>87893459.424238861</v>
      </c>
      <c r="K109" s="8">
        <f t="shared" si="17"/>
        <v>10986.682428029857</v>
      </c>
      <c r="L109" s="6">
        <f t="shared" si="18"/>
        <v>7690677.6996208988</v>
      </c>
      <c r="M109" s="6">
        <f t="shared" si="19"/>
        <v>8.7499999999999982</v>
      </c>
      <c r="N109" s="6">
        <f t="shared" si="20"/>
        <v>3296004.7284089569</v>
      </c>
      <c r="O109" s="8">
        <f t="shared" si="21"/>
        <v>3.75</v>
      </c>
    </row>
    <row r="110" spans="1:15">
      <c r="A110" s="5">
        <v>102</v>
      </c>
      <c r="B110" s="7">
        <f t="shared" si="22"/>
        <v>279485955.732086</v>
      </c>
      <c r="C110" s="67">
        <f t="shared" si="12"/>
        <v>558971.91146417195</v>
      </c>
      <c r="D110" s="6">
        <f t="shared" si="13"/>
        <v>39128033.802492037</v>
      </c>
      <c r="E110" s="6">
        <f t="shared" si="14"/>
        <v>22358876.458566878</v>
      </c>
      <c r="F110" s="65">
        <f t="shared" si="15"/>
        <v>7.9999999999999991</v>
      </c>
      <c r="G110" s="8">
        <f t="shared" si="16"/>
        <v>13.999999999999998</v>
      </c>
      <c r="I110" s="5">
        <v>102</v>
      </c>
      <c r="J110" s="7">
        <f t="shared" si="23"/>
        <v>95584137.123859763</v>
      </c>
      <c r="K110" s="8">
        <f t="shared" si="17"/>
        <v>11948.01714048247</v>
      </c>
      <c r="L110" s="6">
        <f t="shared" si="18"/>
        <v>8363611.9983377289</v>
      </c>
      <c r="M110" s="6">
        <f t="shared" si="19"/>
        <v>8.75</v>
      </c>
      <c r="N110" s="6">
        <f t="shared" si="20"/>
        <v>3584405.142144741</v>
      </c>
      <c r="O110" s="8">
        <f t="shared" si="21"/>
        <v>3.75</v>
      </c>
    </row>
    <row r="111" spans="1:15">
      <c r="A111" s="5">
        <v>103</v>
      </c>
      <c r="B111" s="7">
        <f t="shared" si="22"/>
        <v>318613989.53457803</v>
      </c>
      <c r="C111" s="67">
        <f t="shared" si="12"/>
        <v>637227.97906915611</v>
      </c>
      <c r="D111" s="6">
        <f t="shared" si="13"/>
        <v>44605958.534840934</v>
      </c>
      <c r="E111" s="6">
        <f t="shared" si="14"/>
        <v>25489119.162766244</v>
      </c>
      <c r="F111" s="65">
        <f t="shared" si="15"/>
        <v>8</v>
      </c>
      <c r="G111" s="8">
        <f t="shared" si="16"/>
        <v>14.000000000000004</v>
      </c>
      <c r="I111" s="5">
        <v>103</v>
      </c>
      <c r="J111" s="7">
        <f t="shared" si="23"/>
        <v>103947749.12219749</v>
      </c>
      <c r="K111" s="8">
        <f t="shared" si="17"/>
        <v>12993.468640274687</v>
      </c>
      <c r="L111" s="6">
        <f t="shared" si="18"/>
        <v>9095428.0481922794</v>
      </c>
      <c r="M111" s="6">
        <f t="shared" si="19"/>
        <v>8.7499999999999982</v>
      </c>
      <c r="N111" s="6">
        <f t="shared" si="20"/>
        <v>3898040.5920824064</v>
      </c>
      <c r="O111" s="8">
        <f t="shared" si="21"/>
        <v>3.7500000000000004</v>
      </c>
    </row>
    <row r="112" spans="1:15">
      <c r="A112" s="5">
        <v>104</v>
      </c>
      <c r="B112" s="7">
        <f t="shared" si="22"/>
        <v>363219948.06941897</v>
      </c>
      <c r="C112" s="67">
        <f t="shared" si="12"/>
        <v>726439.89613883791</v>
      </c>
      <c r="D112" s="6">
        <f t="shared" si="13"/>
        <v>50850792.729718663</v>
      </c>
      <c r="E112" s="6">
        <f t="shared" si="14"/>
        <v>29057595.845553517</v>
      </c>
      <c r="F112" s="65">
        <f t="shared" si="15"/>
        <v>8</v>
      </c>
      <c r="G112" s="8">
        <f t="shared" si="16"/>
        <v>14.000000000000002</v>
      </c>
      <c r="I112" s="5">
        <v>104</v>
      </c>
      <c r="J112" s="7">
        <f t="shared" si="23"/>
        <v>113043177.17038977</v>
      </c>
      <c r="K112" s="8">
        <f t="shared" si="17"/>
        <v>14130.397146298721</v>
      </c>
      <c r="L112" s="6">
        <f t="shared" si="18"/>
        <v>9891278.0024091043</v>
      </c>
      <c r="M112" s="6">
        <f t="shared" si="19"/>
        <v>8.75</v>
      </c>
      <c r="N112" s="6">
        <f t="shared" si="20"/>
        <v>4239119.1438896153</v>
      </c>
      <c r="O112" s="8">
        <f t="shared" si="21"/>
        <v>3.7499999999999991</v>
      </c>
    </row>
    <row r="113" spans="1:15">
      <c r="A113" s="5">
        <v>105</v>
      </c>
      <c r="B113" s="7">
        <f t="shared" si="22"/>
        <v>414070740.79913765</v>
      </c>
      <c r="C113" s="67">
        <f t="shared" si="12"/>
        <v>828141.48159827525</v>
      </c>
      <c r="D113" s="6">
        <f t="shared" si="13"/>
        <v>57969903.711879268</v>
      </c>
      <c r="E113" s="6">
        <f t="shared" si="14"/>
        <v>33125659.26393101</v>
      </c>
      <c r="F113" s="65">
        <f t="shared" si="15"/>
        <v>7.9999999999999991</v>
      </c>
      <c r="G113" s="8">
        <f t="shared" si="16"/>
        <v>13.999999999999998</v>
      </c>
      <c r="I113" s="5">
        <v>105</v>
      </c>
      <c r="J113" s="7">
        <f t="shared" si="23"/>
        <v>122934455.17279887</v>
      </c>
      <c r="K113" s="8">
        <f t="shared" si="17"/>
        <v>15366.806896599859</v>
      </c>
      <c r="L113" s="6">
        <f t="shared" si="18"/>
        <v>10756764.827619901</v>
      </c>
      <c r="M113" s="6">
        <f t="shared" si="19"/>
        <v>8.75</v>
      </c>
      <c r="N113" s="6">
        <f t="shared" si="20"/>
        <v>4610042.0689799581</v>
      </c>
      <c r="O113" s="8">
        <f t="shared" si="21"/>
        <v>3.7500000000000004</v>
      </c>
    </row>
    <row r="114" spans="1:15">
      <c r="A114" s="5">
        <v>106</v>
      </c>
      <c r="B114" s="7">
        <f t="shared" si="22"/>
        <v>472040644.51101691</v>
      </c>
      <c r="C114" s="67">
        <f t="shared" si="12"/>
        <v>944081.2890220338</v>
      </c>
      <c r="D114" s="6">
        <f t="shared" si="13"/>
        <v>66085690.231542379</v>
      </c>
      <c r="E114" s="6">
        <f t="shared" si="14"/>
        <v>37763251.560881354</v>
      </c>
      <c r="F114" s="65">
        <f t="shared" si="15"/>
        <v>8</v>
      </c>
      <c r="G114" s="8">
        <f t="shared" si="16"/>
        <v>14.000000000000002</v>
      </c>
      <c r="I114" s="5">
        <v>106</v>
      </c>
      <c r="J114" s="7">
        <f t="shared" si="23"/>
        <v>133691220.00041877</v>
      </c>
      <c r="K114" s="8">
        <f t="shared" si="17"/>
        <v>16711.402500052347</v>
      </c>
      <c r="L114" s="6">
        <f t="shared" si="18"/>
        <v>11697981.750036642</v>
      </c>
      <c r="M114" s="6">
        <f t="shared" si="19"/>
        <v>8.75</v>
      </c>
      <c r="N114" s="6">
        <f t="shared" si="20"/>
        <v>5013420.750015703</v>
      </c>
      <c r="O114" s="8">
        <f t="shared" si="21"/>
        <v>3.7499999999999991</v>
      </c>
    </row>
    <row r="115" spans="1:15">
      <c r="A115" s="5">
        <v>107</v>
      </c>
      <c r="B115" s="7">
        <f t="shared" si="22"/>
        <v>538126334.74255931</v>
      </c>
      <c r="C115" s="67">
        <f t="shared" si="12"/>
        <v>1076252.6694851187</v>
      </c>
      <c r="D115" s="6">
        <f t="shared" si="13"/>
        <v>75337686.863958314</v>
      </c>
      <c r="E115" s="6">
        <f t="shared" si="14"/>
        <v>43050106.779404745</v>
      </c>
      <c r="F115" s="65">
        <f t="shared" si="15"/>
        <v>8</v>
      </c>
      <c r="G115" s="8">
        <f t="shared" si="16"/>
        <v>14.000000000000002</v>
      </c>
      <c r="I115" s="5">
        <v>107</v>
      </c>
      <c r="J115" s="7">
        <f t="shared" si="23"/>
        <v>145389201.75045541</v>
      </c>
      <c r="K115" s="8">
        <f t="shared" si="17"/>
        <v>18173.650218806924</v>
      </c>
      <c r="L115" s="6">
        <f t="shared" si="18"/>
        <v>12721555.153164847</v>
      </c>
      <c r="M115" s="6">
        <f t="shared" si="19"/>
        <v>8.75</v>
      </c>
      <c r="N115" s="6">
        <f t="shared" si="20"/>
        <v>5452095.0656420775</v>
      </c>
      <c r="O115" s="8">
        <f t="shared" si="21"/>
        <v>3.75</v>
      </c>
    </row>
    <row r="116" spans="1:15">
      <c r="A116" s="5">
        <v>108</v>
      </c>
      <c r="B116" s="7">
        <f t="shared" si="22"/>
        <v>613464021.60651767</v>
      </c>
      <c r="C116" s="67">
        <f t="shared" si="12"/>
        <v>1226928.0432130354</v>
      </c>
      <c r="D116" s="6">
        <f t="shared" si="13"/>
        <v>85884963.024912491</v>
      </c>
      <c r="E116" s="6">
        <f t="shared" si="14"/>
        <v>49077121.728521422</v>
      </c>
      <c r="F116" s="65">
        <f t="shared" si="15"/>
        <v>8.0000000000000018</v>
      </c>
      <c r="G116" s="8">
        <f t="shared" si="16"/>
        <v>14.000000000000004</v>
      </c>
      <c r="I116" s="5">
        <v>108</v>
      </c>
      <c r="J116" s="7">
        <f t="shared" si="23"/>
        <v>158110756.90362024</v>
      </c>
      <c r="K116" s="8">
        <f t="shared" si="17"/>
        <v>19763.844612952529</v>
      </c>
      <c r="L116" s="6">
        <f t="shared" si="18"/>
        <v>13834691.229066769</v>
      </c>
      <c r="M116" s="6">
        <f t="shared" si="19"/>
        <v>8.7499999999999982</v>
      </c>
      <c r="N116" s="6">
        <f t="shared" si="20"/>
        <v>5929153.3838857589</v>
      </c>
      <c r="O116" s="8">
        <f t="shared" si="21"/>
        <v>3.75</v>
      </c>
    </row>
    <row r="117" spans="1:15">
      <c r="A117" s="5">
        <v>109</v>
      </c>
      <c r="B117" s="7">
        <f t="shared" si="22"/>
        <v>699348984.63143015</v>
      </c>
      <c r="C117" s="67">
        <f t="shared" si="12"/>
        <v>1398697.9692628602</v>
      </c>
      <c r="D117" s="6">
        <f t="shared" si="13"/>
        <v>97908857.84840022</v>
      </c>
      <c r="E117" s="6">
        <f t="shared" si="14"/>
        <v>55947918.770514414</v>
      </c>
      <c r="F117" s="65">
        <f t="shared" si="15"/>
        <v>8</v>
      </c>
      <c r="G117" s="8">
        <f t="shared" si="16"/>
        <v>13.999999999999998</v>
      </c>
      <c r="I117" s="5">
        <v>109</v>
      </c>
      <c r="J117" s="7">
        <f t="shared" si="23"/>
        <v>171945448.132687</v>
      </c>
      <c r="K117" s="8">
        <f t="shared" si="17"/>
        <v>21493.181016585877</v>
      </c>
      <c r="L117" s="6">
        <f t="shared" si="18"/>
        <v>15045226.711610112</v>
      </c>
      <c r="M117" s="6">
        <f t="shared" si="19"/>
        <v>8.75</v>
      </c>
      <c r="N117" s="6">
        <f t="shared" si="20"/>
        <v>6447954.3049757639</v>
      </c>
      <c r="O117" s="8">
        <f t="shared" si="21"/>
        <v>3.7500000000000004</v>
      </c>
    </row>
    <row r="118" spans="1:15">
      <c r="A118" s="5">
        <v>110</v>
      </c>
      <c r="B118" s="7">
        <f t="shared" si="22"/>
        <v>797257842.47983038</v>
      </c>
      <c r="C118" s="67">
        <f t="shared" si="12"/>
        <v>1594515.6849596607</v>
      </c>
      <c r="D118" s="6">
        <f t="shared" si="13"/>
        <v>111616097.94717626</v>
      </c>
      <c r="E118" s="6">
        <f t="shared" si="14"/>
        <v>63780627.398386434</v>
      </c>
      <c r="F118" s="65">
        <f t="shared" si="15"/>
        <v>8</v>
      </c>
      <c r="G118" s="8">
        <f t="shared" si="16"/>
        <v>14.000000000000002</v>
      </c>
      <c r="I118" s="5">
        <v>110</v>
      </c>
      <c r="J118" s="7">
        <f t="shared" si="23"/>
        <v>186990674.84429711</v>
      </c>
      <c r="K118" s="8">
        <f t="shared" si="17"/>
        <v>23373.834355537139</v>
      </c>
      <c r="L118" s="6">
        <f t="shared" si="18"/>
        <v>16361684.048875997</v>
      </c>
      <c r="M118" s="6">
        <f t="shared" si="19"/>
        <v>8.75</v>
      </c>
      <c r="N118" s="6">
        <f t="shared" si="20"/>
        <v>7012150.3066611411</v>
      </c>
      <c r="O118" s="8">
        <f t="shared" si="21"/>
        <v>3.75</v>
      </c>
    </row>
    <row r="119" spans="1:15">
      <c r="A119" s="5">
        <v>111</v>
      </c>
      <c r="B119" s="7">
        <f t="shared" si="22"/>
        <v>908873940.4270066</v>
      </c>
      <c r="C119" s="67">
        <f t="shared" si="12"/>
        <v>1817747.8808540131</v>
      </c>
      <c r="D119" s="6">
        <f t="shared" si="13"/>
        <v>127242351.65978093</v>
      </c>
      <c r="E119" s="6">
        <f t="shared" si="14"/>
        <v>72709915.234160513</v>
      </c>
      <c r="F119" s="65">
        <f t="shared" si="15"/>
        <v>7.9999999999999991</v>
      </c>
      <c r="G119" s="8">
        <f t="shared" si="16"/>
        <v>14.000000000000002</v>
      </c>
      <c r="I119" s="5">
        <v>111</v>
      </c>
      <c r="J119" s="7">
        <f t="shared" si="23"/>
        <v>203352358.8931731</v>
      </c>
      <c r="K119" s="8">
        <f t="shared" si="17"/>
        <v>25419.044861646638</v>
      </c>
      <c r="L119" s="6">
        <f t="shared" si="18"/>
        <v>17793331.403152645</v>
      </c>
      <c r="M119" s="6">
        <f t="shared" si="19"/>
        <v>8.75</v>
      </c>
      <c r="N119" s="6">
        <f t="shared" si="20"/>
        <v>7625713.4584939918</v>
      </c>
      <c r="O119" s="8">
        <f t="shared" si="21"/>
        <v>3.7500000000000004</v>
      </c>
    </row>
    <row r="120" spans="1:15">
      <c r="A120" s="5">
        <v>112</v>
      </c>
      <c r="B120" s="7">
        <f t="shared" si="22"/>
        <v>1036116292.0867876</v>
      </c>
      <c r="C120" s="67">
        <f t="shared" si="12"/>
        <v>2072232.5841735753</v>
      </c>
      <c r="D120" s="6">
        <f t="shared" si="13"/>
        <v>145056280.89215025</v>
      </c>
      <c r="E120" s="6">
        <f t="shared" si="14"/>
        <v>82889303.366943017</v>
      </c>
      <c r="F120" s="65">
        <f t="shared" si="15"/>
        <v>8.0000000000000018</v>
      </c>
      <c r="G120" s="8">
        <f t="shared" si="16"/>
        <v>13.999999999999998</v>
      </c>
      <c r="I120" s="5">
        <v>112</v>
      </c>
      <c r="J120" s="7">
        <f t="shared" si="23"/>
        <v>221145690.29632574</v>
      </c>
      <c r="K120" s="8">
        <f t="shared" si="17"/>
        <v>27643.211287040718</v>
      </c>
      <c r="L120" s="6">
        <f t="shared" si="18"/>
        <v>19350247.900928501</v>
      </c>
      <c r="M120" s="6">
        <f t="shared" si="19"/>
        <v>8.75</v>
      </c>
      <c r="N120" s="6">
        <f t="shared" si="20"/>
        <v>8292963.3861122141</v>
      </c>
      <c r="O120" s="8">
        <f t="shared" si="21"/>
        <v>3.7499999999999991</v>
      </c>
    </row>
    <row r="121" spans="1:15">
      <c r="A121" s="5">
        <v>113</v>
      </c>
      <c r="B121" s="7">
        <f t="shared" si="22"/>
        <v>1181172572.9789379</v>
      </c>
      <c r="C121" s="67">
        <f t="shared" si="12"/>
        <v>2362345.1459578755</v>
      </c>
      <c r="D121" s="6">
        <f t="shared" si="13"/>
        <v>165364160.21705133</v>
      </c>
      <c r="E121" s="6">
        <f t="shared" si="14"/>
        <v>94493805.838315025</v>
      </c>
      <c r="F121" s="65">
        <f t="shared" si="15"/>
        <v>8</v>
      </c>
      <c r="G121" s="8">
        <f t="shared" si="16"/>
        <v>14.000000000000002</v>
      </c>
      <c r="I121" s="5">
        <v>113</v>
      </c>
      <c r="J121" s="7">
        <f t="shared" si="23"/>
        <v>240495938.19725424</v>
      </c>
      <c r="K121" s="8">
        <f t="shared" si="17"/>
        <v>30061.992274656779</v>
      </c>
      <c r="L121" s="6">
        <f t="shared" si="18"/>
        <v>21043394.592259746</v>
      </c>
      <c r="M121" s="6">
        <f t="shared" si="19"/>
        <v>8.75</v>
      </c>
      <c r="N121" s="6">
        <f t="shared" si="20"/>
        <v>9018597.682397034</v>
      </c>
      <c r="O121" s="8">
        <f t="shared" si="21"/>
        <v>3.75</v>
      </c>
    </row>
    <row r="122" spans="1:15">
      <c r="A122" s="5">
        <v>114</v>
      </c>
      <c r="B122" s="7">
        <f t="shared" si="22"/>
        <v>1346536733.1959891</v>
      </c>
      <c r="C122" s="67">
        <f t="shared" si="12"/>
        <v>2693073.4663919783</v>
      </c>
      <c r="D122" s="6">
        <f t="shared" si="13"/>
        <v>188515142.6474385</v>
      </c>
      <c r="E122" s="6">
        <f t="shared" si="14"/>
        <v>107722938.65567912</v>
      </c>
      <c r="F122" s="65">
        <f t="shared" si="15"/>
        <v>7.9999999999999991</v>
      </c>
      <c r="G122" s="8">
        <f t="shared" si="16"/>
        <v>14.000000000000002</v>
      </c>
      <c r="I122" s="5">
        <v>114</v>
      </c>
      <c r="J122" s="7">
        <f t="shared" si="23"/>
        <v>261539332.78951398</v>
      </c>
      <c r="K122" s="8">
        <f t="shared" si="17"/>
        <v>32692.416598689248</v>
      </c>
      <c r="L122" s="6">
        <f t="shared" si="18"/>
        <v>22884691.619082473</v>
      </c>
      <c r="M122" s="6">
        <f t="shared" si="19"/>
        <v>8.75</v>
      </c>
      <c r="N122" s="6">
        <f t="shared" si="20"/>
        <v>9807724.9796067737</v>
      </c>
      <c r="O122" s="8">
        <f t="shared" si="21"/>
        <v>3.75</v>
      </c>
    </row>
    <row r="123" spans="1:15">
      <c r="A123" s="5">
        <v>115</v>
      </c>
      <c r="B123" s="7">
        <f t="shared" si="22"/>
        <v>1535051875.8434277</v>
      </c>
      <c r="C123" s="67">
        <f t="shared" si="12"/>
        <v>3070103.7516868552</v>
      </c>
      <c r="D123" s="6">
        <f t="shared" si="13"/>
        <v>214907262.6180799</v>
      </c>
      <c r="E123" s="6">
        <f t="shared" si="14"/>
        <v>122804150.06747422</v>
      </c>
      <c r="F123" s="65">
        <f t="shared" si="15"/>
        <v>8</v>
      </c>
      <c r="G123" s="8">
        <f t="shared" si="16"/>
        <v>14.000000000000002</v>
      </c>
      <c r="I123" s="5">
        <v>115</v>
      </c>
      <c r="J123" s="7">
        <f t="shared" si="23"/>
        <v>284424024.40859646</v>
      </c>
      <c r="K123" s="8">
        <f t="shared" si="17"/>
        <v>35553.003051074556</v>
      </c>
      <c r="L123" s="6">
        <f t="shared" si="18"/>
        <v>24887102.13575219</v>
      </c>
      <c r="M123" s="6">
        <f t="shared" si="19"/>
        <v>8.75</v>
      </c>
      <c r="N123" s="6">
        <f t="shared" si="20"/>
        <v>10665900.915322367</v>
      </c>
      <c r="O123" s="8">
        <f t="shared" si="21"/>
        <v>3.75</v>
      </c>
    </row>
    <row r="124" spans="1:15">
      <c r="A124" s="5">
        <v>116</v>
      </c>
      <c r="B124" s="7">
        <f t="shared" si="22"/>
        <v>1749959138.4615076</v>
      </c>
      <c r="C124" s="67">
        <f t="shared" si="12"/>
        <v>3499918.2769230152</v>
      </c>
      <c r="D124" s="6">
        <f t="shared" si="13"/>
        <v>244994279.38461107</v>
      </c>
      <c r="E124" s="6">
        <f t="shared" si="14"/>
        <v>139996731.0769206</v>
      </c>
      <c r="F124" s="65">
        <f t="shared" si="15"/>
        <v>8</v>
      </c>
      <c r="G124" s="8">
        <f t="shared" si="16"/>
        <v>14.000000000000002</v>
      </c>
      <c r="I124" s="5">
        <v>116</v>
      </c>
      <c r="J124" s="7">
        <f t="shared" si="23"/>
        <v>309311126.54434866</v>
      </c>
      <c r="K124" s="8">
        <f t="shared" si="17"/>
        <v>38663.890818043583</v>
      </c>
      <c r="L124" s="6">
        <f t="shared" si="18"/>
        <v>27064723.57263051</v>
      </c>
      <c r="M124" s="6">
        <f t="shared" si="19"/>
        <v>8.75</v>
      </c>
      <c r="N124" s="6">
        <f t="shared" si="20"/>
        <v>11599167.245413074</v>
      </c>
      <c r="O124" s="8">
        <f t="shared" si="21"/>
        <v>3.75</v>
      </c>
    </row>
    <row r="125" spans="1:15">
      <c r="A125" s="5">
        <v>117</v>
      </c>
      <c r="B125" s="7">
        <f t="shared" si="22"/>
        <v>1994953417.8461187</v>
      </c>
      <c r="C125" s="67">
        <f t="shared" si="12"/>
        <v>3989906.8356922376</v>
      </c>
      <c r="D125" s="6">
        <f t="shared" si="13"/>
        <v>279293478.49845666</v>
      </c>
      <c r="E125" s="6">
        <f t="shared" si="14"/>
        <v>159596273.42768952</v>
      </c>
      <c r="F125" s="65">
        <f t="shared" si="15"/>
        <v>8.0000000000000018</v>
      </c>
      <c r="G125" s="8">
        <f t="shared" si="16"/>
        <v>14.000000000000002</v>
      </c>
      <c r="I125" s="5">
        <v>117</v>
      </c>
      <c r="J125" s="7">
        <f t="shared" si="23"/>
        <v>336375850.11697918</v>
      </c>
      <c r="K125" s="8">
        <f t="shared" si="17"/>
        <v>42046.981264622395</v>
      </c>
      <c r="L125" s="6">
        <f t="shared" si="18"/>
        <v>29432886.885235678</v>
      </c>
      <c r="M125" s="6">
        <f t="shared" si="19"/>
        <v>8.75</v>
      </c>
      <c r="N125" s="6">
        <f t="shared" si="20"/>
        <v>12614094.379386717</v>
      </c>
      <c r="O125" s="8">
        <f t="shared" si="21"/>
        <v>3.7499999999999991</v>
      </c>
    </row>
    <row r="126" spans="1:15">
      <c r="A126" s="5">
        <v>118</v>
      </c>
      <c r="B126" s="7">
        <f t="shared" si="22"/>
        <v>2274246896.3445754</v>
      </c>
      <c r="C126" s="67">
        <f t="shared" si="12"/>
        <v>4548493.7926891511</v>
      </c>
      <c r="D126" s="6">
        <f t="shared" si="13"/>
        <v>318394565.48824066</v>
      </c>
      <c r="E126" s="6">
        <f t="shared" si="14"/>
        <v>181939751.70756605</v>
      </c>
      <c r="F126" s="65">
        <f t="shared" si="15"/>
        <v>8.0000000000000018</v>
      </c>
      <c r="G126" s="8">
        <f t="shared" si="16"/>
        <v>14.000000000000004</v>
      </c>
      <c r="I126" s="5">
        <v>118</v>
      </c>
      <c r="J126" s="7">
        <f t="shared" si="23"/>
        <v>365808737.00221485</v>
      </c>
      <c r="K126" s="8">
        <f t="shared" si="17"/>
        <v>45726.092125276853</v>
      </c>
      <c r="L126" s="6">
        <f t="shared" si="18"/>
        <v>32008264.487693794</v>
      </c>
      <c r="M126" s="6">
        <f t="shared" si="19"/>
        <v>8.7499999999999982</v>
      </c>
      <c r="N126" s="6">
        <f t="shared" si="20"/>
        <v>13717827.637583056</v>
      </c>
      <c r="O126" s="8">
        <f t="shared" si="21"/>
        <v>3.75</v>
      </c>
    </row>
    <row r="127" spans="1:15">
      <c r="A127" s="5">
        <v>119</v>
      </c>
      <c r="B127" s="7">
        <f t="shared" si="22"/>
        <v>2592641461.8328161</v>
      </c>
      <c r="C127" s="67">
        <f t="shared" si="12"/>
        <v>5185282.9236656325</v>
      </c>
      <c r="D127" s="6">
        <f t="shared" si="13"/>
        <v>362969804.65659428</v>
      </c>
      <c r="E127" s="6">
        <f t="shared" si="14"/>
        <v>207411316.94662532</v>
      </c>
      <c r="F127" s="65">
        <f t="shared" si="15"/>
        <v>8.0000000000000018</v>
      </c>
      <c r="G127" s="8">
        <f t="shared" si="16"/>
        <v>14.000000000000002</v>
      </c>
      <c r="I127" s="5">
        <v>119</v>
      </c>
      <c r="J127" s="7">
        <f t="shared" si="23"/>
        <v>397817001.48990864</v>
      </c>
      <c r="K127" s="8">
        <f t="shared" si="17"/>
        <v>49727.125186238576</v>
      </c>
      <c r="L127" s="6">
        <f t="shared" si="18"/>
        <v>34808987.630367003</v>
      </c>
      <c r="M127" s="6">
        <f t="shared" si="19"/>
        <v>8.75</v>
      </c>
      <c r="N127" s="6">
        <f t="shared" si="20"/>
        <v>14918137.555871572</v>
      </c>
      <c r="O127" s="8">
        <f t="shared" si="21"/>
        <v>3.75</v>
      </c>
    </row>
    <row r="128" spans="1:15">
      <c r="A128" s="5">
        <v>120</v>
      </c>
      <c r="B128" s="7">
        <f t="shared" si="22"/>
        <v>2955611266.4894104</v>
      </c>
      <c r="C128" s="67">
        <f t="shared" si="12"/>
        <v>5911222.5329788206</v>
      </c>
      <c r="D128" s="6">
        <f t="shared" si="13"/>
        <v>413785577.30851746</v>
      </c>
      <c r="E128" s="6">
        <f t="shared" si="14"/>
        <v>236448901.3191528</v>
      </c>
      <c r="F128" s="65">
        <f t="shared" si="15"/>
        <v>7.9999999999999991</v>
      </c>
      <c r="G128" s="8">
        <f t="shared" si="16"/>
        <v>14.000000000000002</v>
      </c>
      <c r="I128" s="5">
        <v>120</v>
      </c>
      <c r="J128" s="7">
        <f t="shared" si="23"/>
        <v>432625989.12027562</v>
      </c>
      <c r="K128" s="8">
        <f t="shared" si="17"/>
        <v>54078.24864003445</v>
      </c>
      <c r="L128" s="6">
        <f t="shared" si="18"/>
        <v>37854774.048024118</v>
      </c>
      <c r="M128" s="6">
        <f t="shared" si="19"/>
        <v>8.75</v>
      </c>
      <c r="N128" s="6">
        <f t="shared" si="20"/>
        <v>16223474.592010334</v>
      </c>
      <c r="O128" s="8">
        <f t="shared" si="21"/>
        <v>3.75</v>
      </c>
    </row>
    <row r="129" spans="1:7">
      <c r="A129" s="5">
        <v>121</v>
      </c>
      <c r="B129" s="7">
        <f t="shared" si="22"/>
        <v>3369396843.7979279</v>
      </c>
      <c r="C129" s="67">
        <f t="shared" si="12"/>
        <v>6738793.6875958554</v>
      </c>
      <c r="D129" s="6">
        <f t="shared" si="13"/>
        <v>471715558.13170987</v>
      </c>
      <c r="E129" s="6">
        <f t="shared" si="14"/>
        <v>269551747.50383419</v>
      </c>
      <c r="F129" s="65">
        <f t="shared" si="15"/>
        <v>7.9999999999999991</v>
      </c>
      <c r="G129" s="8">
        <f t="shared" si="16"/>
        <v>13.999999999999998</v>
      </c>
    </row>
    <row r="130" spans="1:7">
      <c r="A130" s="5">
        <v>122</v>
      </c>
      <c r="B130" s="7">
        <f t="shared" si="22"/>
        <v>3841112401.9296379</v>
      </c>
      <c r="C130" s="67">
        <f t="shared" si="12"/>
        <v>7682224.8038592758</v>
      </c>
      <c r="D130" s="6">
        <f t="shared" si="13"/>
        <v>537755736.27014935</v>
      </c>
      <c r="E130" s="6">
        <f t="shared" si="14"/>
        <v>307288992.15437102</v>
      </c>
      <c r="F130" s="65">
        <f t="shared" si="15"/>
        <v>8</v>
      </c>
      <c r="G130" s="8">
        <f t="shared" si="16"/>
        <v>14.000000000000002</v>
      </c>
    </row>
    <row r="131" spans="1:7">
      <c r="A131" s="5">
        <v>123</v>
      </c>
      <c r="B131" s="7">
        <f t="shared" si="22"/>
        <v>4378868138.1997871</v>
      </c>
      <c r="C131" s="67">
        <f t="shared" si="12"/>
        <v>8757736.2763995752</v>
      </c>
      <c r="D131" s="6">
        <f t="shared" si="13"/>
        <v>613041539.34797037</v>
      </c>
      <c r="E131" s="6">
        <f t="shared" si="14"/>
        <v>350309451.05598301</v>
      </c>
      <c r="F131" s="65">
        <f t="shared" si="15"/>
        <v>8</v>
      </c>
      <c r="G131" s="8">
        <f t="shared" si="16"/>
        <v>14.000000000000004</v>
      </c>
    </row>
    <row r="132" spans="1:7">
      <c r="A132" s="5">
        <v>124</v>
      </c>
      <c r="B132" s="7">
        <f t="shared" si="22"/>
        <v>4991909677.5477571</v>
      </c>
      <c r="C132" s="67">
        <f t="shared" si="12"/>
        <v>9983819.355095515</v>
      </c>
      <c r="D132" s="6">
        <f t="shared" si="13"/>
        <v>698867354.856686</v>
      </c>
      <c r="E132" s="6">
        <f t="shared" si="14"/>
        <v>399352774.20382065</v>
      </c>
      <c r="F132" s="65">
        <f t="shared" si="15"/>
        <v>8.0000000000000018</v>
      </c>
      <c r="G132" s="8">
        <f t="shared" si="16"/>
        <v>13.999999999999998</v>
      </c>
    </row>
    <row r="133" spans="1:7">
      <c r="A133" s="5">
        <v>125</v>
      </c>
      <c r="B133" s="7">
        <f t="shared" si="22"/>
        <v>5690777032.4044428</v>
      </c>
      <c r="C133" s="67">
        <f t="shared" si="12"/>
        <v>11381554.064808886</v>
      </c>
      <c r="D133" s="6">
        <f t="shared" si="13"/>
        <v>796708784.53662205</v>
      </c>
      <c r="E133" s="6">
        <f t="shared" si="14"/>
        <v>455262162.59235543</v>
      </c>
      <c r="F133" s="65">
        <f t="shared" si="15"/>
        <v>8</v>
      </c>
      <c r="G133" s="8">
        <f t="shared" si="16"/>
        <v>14.000000000000002</v>
      </c>
    </row>
    <row r="134" spans="1:7">
      <c r="A134" s="5">
        <v>126</v>
      </c>
      <c r="B134" s="7">
        <f t="shared" si="22"/>
        <v>6487485816.9410648</v>
      </c>
      <c r="C134" s="67">
        <f t="shared" si="12"/>
        <v>12974971.63388213</v>
      </c>
      <c r="D134" s="6">
        <f t="shared" si="13"/>
        <v>908248014.37174916</v>
      </c>
      <c r="E134" s="6">
        <f t="shared" si="14"/>
        <v>518998865.35528523</v>
      </c>
      <c r="F134" s="65">
        <f t="shared" si="15"/>
        <v>8</v>
      </c>
      <c r="G134" s="8">
        <f t="shared" si="16"/>
        <v>14.000000000000002</v>
      </c>
    </row>
    <row r="135" spans="1:7">
      <c r="A135" s="5">
        <v>127</v>
      </c>
      <c r="B135" s="7">
        <f t="shared" si="22"/>
        <v>7395733831.3128138</v>
      </c>
      <c r="C135" s="67">
        <f t="shared" si="12"/>
        <v>14791467.662625628</v>
      </c>
      <c r="D135" s="6">
        <f t="shared" si="13"/>
        <v>1035402736.3837941</v>
      </c>
      <c r="E135" s="6">
        <f t="shared" si="14"/>
        <v>591658706.50502515</v>
      </c>
      <c r="F135" s="65">
        <f t="shared" si="15"/>
        <v>8</v>
      </c>
      <c r="G135" s="8">
        <f t="shared" si="16"/>
        <v>14.000000000000002</v>
      </c>
    </row>
    <row r="136" spans="1:7">
      <c r="A136" s="5">
        <v>128</v>
      </c>
      <c r="B136" s="7">
        <f t="shared" si="22"/>
        <v>8431136567.6966076</v>
      </c>
      <c r="C136" s="67">
        <f t="shared" si="12"/>
        <v>16862273.135393213</v>
      </c>
      <c r="D136" s="6">
        <f t="shared" si="13"/>
        <v>1180359119.4775252</v>
      </c>
      <c r="E136" s="6">
        <f t="shared" si="14"/>
        <v>674490925.41572869</v>
      </c>
      <c r="F136" s="65">
        <f t="shared" si="15"/>
        <v>8.0000000000000018</v>
      </c>
      <c r="G136" s="8">
        <f t="shared" si="16"/>
        <v>14.000000000000002</v>
      </c>
    </row>
    <row r="137" spans="1:7">
      <c r="A137" s="5">
        <v>129</v>
      </c>
      <c r="B137" s="7">
        <f t="shared" si="22"/>
        <v>9611495687.1741333</v>
      </c>
      <c r="C137" s="67">
        <f t="shared" si="12"/>
        <v>19222991.374348268</v>
      </c>
      <c r="D137" s="6">
        <f t="shared" si="13"/>
        <v>1345609396.2043788</v>
      </c>
      <c r="E137" s="6">
        <f t="shared" si="14"/>
        <v>768919654.97393072</v>
      </c>
      <c r="F137" s="65">
        <f t="shared" si="15"/>
        <v>8</v>
      </c>
      <c r="G137" s="8">
        <f t="shared" si="16"/>
        <v>14.000000000000002</v>
      </c>
    </row>
    <row r="138" spans="1:7">
      <c r="A138" s="5">
        <v>130</v>
      </c>
      <c r="B138" s="7">
        <f t="shared" si="22"/>
        <v>10957105083.378511</v>
      </c>
      <c r="C138" s="67">
        <f t="shared" ref="C138:C145" si="24">B138/500</f>
        <v>21914210.166757021</v>
      </c>
      <c r="D138" s="6">
        <f t="shared" ref="D138:D145" si="25">0.07*C138/100*100000</f>
        <v>1533994711.6729915</v>
      </c>
      <c r="E138" s="6">
        <f t="shared" ref="E138:E145" si="26">0.04*C138/100*100000</f>
        <v>876568406.67028081</v>
      </c>
      <c r="F138" s="65">
        <f t="shared" ref="F138:F145" si="27">E138/B138*100</f>
        <v>7.9999999999999991</v>
      </c>
      <c r="G138" s="8">
        <f t="shared" ref="G138:G145" si="28">(D138/B138)*100</f>
        <v>13.999999999999998</v>
      </c>
    </row>
    <row r="139" spans="1:7">
      <c r="A139" s="5">
        <v>131</v>
      </c>
      <c r="B139" s="7">
        <f t="shared" ref="B139:B145" si="29">B138+D138</f>
        <v>12491099795.051502</v>
      </c>
      <c r="C139" s="67">
        <f t="shared" si="24"/>
        <v>24982199.590103004</v>
      </c>
      <c r="D139" s="6">
        <f t="shared" si="25"/>
        <v>1748753971.3072102</v>
      </c>
      <c r="E139" s="6">
        <f t="shared" si="26"/>
        <v>999287983.60412025</v>
      </c>
      <c r="F139" s="65">
        <f t="shared" si="27"/>
        <v>8</v>
      </c>
      <c r="G139" s="8">
        <f t="shared" si="28"/>
        <v>13.999999999999998</v>
      </c>
    </row>
    <row r="140" spans="1:7">
      <c r="A140" s="5">
        <v>132</v>
      </c>
      <c r="B140" s="7">
        <f t="shared" si="29"/>
        <v>14239853766.358713</v>
      </c>
      <c r="C140" s="67">
        <f t="shared" si="24"/>
        <v>28479707.532717425</v>
      </c>
      <c r="D140" s="6">
        <f t="shared" si="25"/>
        <v>1993579527.29022</v>
      </c>
      <c r="E140" s="6">
        <f t="shared" si="26"/>
        <v>1139188301.308697</v>
      </c>
      <c r="F140" s="65">
        <f t="shared" si="27"/>
        <v>8</v>
      </c>
      <c r="G140" s="8">
        <f t="shared" si="28"/>
        <v>14.000000000000002</v>
      </c>
    </row>
    <row r="141" spans="1:7">
      <c r="A141" s="5">
        <v>133</v>
      </c>
      <c r="B141" s="7">
        <f t="shared" si="29"/>
        <v>16233433293.648933</v>
      </c>
      <c r="C141" s="67">
        <f t="shared" si="24"/>
        <v>32466866.587297868</v>
      </c>
      <c r="D141" s="6">
        <f t="shared" si="25"/>
        <v>2272680661.1108508</v>
      </c>
      <c r="E141" s="6">
        <f t="shared" si="26"/>
        <v>1298674663.4919147</v>
      </c>
      <c r="F141" s="65">
        <f t="shared" si="27"/>
        <v>8</v>
      </c>
      <c r="G141" s="8">
        <f t="shared" si="28"/>
        <v>14.000000000000002</v>
      </c>
    </row>
    <row r="142" spans="1:7">
      <c r="A142" s="5">
        <v>134</v>
      </c>
      <c r="B142" s="7">
        <f t="shared" si="29"/>
        <v>18506113954.759785</v>
      </c>
      <c r="C142" s="67">
        <f t="shared" si="24"/>
        <v>37012227.909519568</v>
      </c>
      <c r="D142" s="6">
        <f t="shared" si="25"/>
        <v>2590855953.6663699</v>
      </c>
      <c r="E142" s="6">
        <f t="shared" si="26"/>
        <v>1480489116.3807828</v>
      </c>
      <c r="F142" s="65">
        <f t="shared" si="27"/>
        <v>8</v>
      </c>
      <c r="G142" s="8">
        <f t="shared" si="28"/>
        <v>14.000000000000002</v>
      </c>
    </row>
    <row r="143" spans="1:7">
      <c r="A143" s="5">
        <v>135</v>
      </c>
      <c r="B143" s="7">
        <f t="shared" si="29"/>
        <v>21096969908.426155</v>
      </c>
      <c r="C143" s="67">
        <f t="shared" si="24"/>
        <v>42193939.816852309</v>
      </c>
      <c r="D143" s="6">
        <f t="shared" si="25"/>
        <v>2953575787.1796622</v>
      </c>
      <c r="E143" s="6">
        <f t="shared" si="26"/>
        <v>1687757592.6740923</v>
      </c>
      <c r="F143" s="65">
        <f t="shared" si="27"/>
        <v>7.9999999999999991</v>
      </c>
      <c r="G143" s="8">
        <f t="shared" si="28"/>
        <v>14.000000000000002</v>
      </c>
    </row>
    <row r="144" spans="1:7">
      <c r="A144" s="5">
        <v>136</v>
      </c>
      <c r="B144" s="7">
        <f t="shared" si="29"/>
        <v>24050545695.605816</v>
      </c>
      <c r="C144" s="67">
        <f t="shared" si="24"/>
        <v>48101091.391211629</v>
      </c>
      <c r="D144" s="6">
        <f t="shared" si="25"/>
        <v>3367076397.3848143</v>
      </c>
      <c r="E144" s="6">
        <f t="shared" si="26"/>
        <v>1924043655.6484652</v>
      </c>
      <c r="F144" s="65">
        <f t="shared" si="27"/>
        <v>8</v>
      </c>
      <c r="G144" s="8">
        <f t="shared" si="28"/>
        <v>14.000000000000002</v>
      </c>
    </row>
    <row r="145" spans="1:7">
      <c r="A145" s="5">
        <v>137</v>
      </c>
      <c r="B145" s="7">
        <f t="shared" si="29"/>
        <v>27417622092.990631</v>
      </c>
      <c r="C145" s="67">
        <f t="shared" si="24"/>
        <v>54835244.185981259</v>
      </c>
      <c r="D145" s="6">
        <f t="shared" si="25"/>
        <v>3838467093.0186882</v>
      </c>
      <c r="E145" s="6">
        <f t="shared" si="26"/>
        <v>2193409767.43925</v>
      </c>
      <c r="F145" s="65">
        <f t="shared" si="27"/>
        <v>7.9999999999999991</v>
      </c>
      <c r="G145" s="8">
        <f t="shared" si="28"/>
        <v>13.999999999999998</v>
      </c>
    </row>
    <row r="148" spans="1:7">
      <c r="A148">
        <f>137/14</f>
        <v>9.7857142857142865</v>
      </c>
    </row>
  </sheetData>
  <mergeCells count="3">
    <mergeCell ref="B1:C1"/>
    <mergeCell ref="E1:F1"/>
    <mergeCell ref="K4:L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B8" sqref="B8"/>
    </sheetView>
  </sheetViews>
  <sheetFormatPr defaultRowHeight="14.5"/>
  <cols>
    <col min="1" max="1" width="12" customWidth="1"/>
    <col min="2" max="2" width="14.90625" customWidth="1"/>
    <col min="3" max="3" width="15.1796875" customWidth="1"/>
    <col min="5" max="5" width="12.54296875" customWidth="1"/>
    <col min="6" max="6" width="8.81640625" bestFit="1" customWidth="1"/>
    <col min="7" max="7" width="13.08984375" customWidth="1"/>
    <col min="8" max="8" width="15.6328125" customWidth="1"/>
    <col min="10" max="10" width="14.453125" customWidth="1"/>
    <col min="11" max="11" width="13.453125" customWidth="1"/>
  </cols>
  <sheetData>
    <row r="1" spans="1:11">
      <c r="A1" t="s">
        <v>86</v>
      </c>
      <c r="B1">
        <v>1</v>
      </c>
    </row>
    <row r="2" spans="1:11">
      <c r="A2" s="1" t="s">
        <v>20</v>
      </c>
      <c r="B2" s="10">
        <v>1.0884</v>
      </c>
      <c r="C2" s="17">
        <v>1.06833</v>
      </c>
      <c r="D2" s="20" t="s">
        <v>26</v>
      </c>
      <c r="E2" s="21">
        <v>5000</v>
      </c>
      <c r="F2" s="22" t="s">
        <v>16</v>
      </c>
      <c r="H2" s="16"/>
      <c r="I2" s="13"/>
      <c r="J2">
        <v>3</v>
      </c>
      <c r="K2">
        <f>J2*100000</f>
        <v>300000</v>
      </c>
    </row>
    <row r="3" spans="1:11">
      <c r="A3" s="1" t="s">
        <v>21</v>
      </c>
      <c r="B3" s="10">
        <v>1.08901</v>
      </c>
      <c r="C3" s="17">
        <v>1.0703800000000001</v>
      </c>
      <c r="D3" s="1">
        <v>1</v>
      </c>
      <c r="E3" s="19">
        <f>E2</f>
        <v>5000</v>
      </c>
      <c r="F3" s="19">
        <f>D3*E3/100</f>
        <v>50</v>
      </c>
      <c r="G3" t="s">
        <v>27</v>
      </c>
      <c r="H3" s="23" t="s">
        <v>28</v>
      </c>
      <c r="I3" s="13"/>
      <c r="K3">
        <f>0.09*K2/100</f>
        <v>270</v>
      </c>
    </row>
    <row r="4" spans="1:11">
      <c r="A4" s="1" t="s">
        <v>22</v>
      </c>
      <c r="B4" s="9">
        <f>(B3-B2)/B2*100</f>
        <v>5.6045571481073087E-2</v>
      </c>
      <c r="C4" s="18">
        <f>(C2-C3)/C2*100</f>
        <v>-0.19188827422239452</v>
      </c>
      <c r="D4" s="1">
        <v>2</v>
      </c>
      <c r="E4" s="19">
        <f t="shared" ref="E4:E22" si="0">E3</f>
        <v>5000</v>
      </c>
      <c r="F4" s="19">
        <f t="shared" ref="F4:F22" si="1">D4*E4/100</f>
        <v>100</v>
      </c>
      <c r="H4" s="23"/>
      <c r="I4" s="13"/>
    </row>
    <row r="5" spans="1:11">
      <c r="A5" s="1" t="s">
        <v>23</v>
      </c>
      <c r="B5" s="9">
        <f>B1*100000*B4/100</f>
        <v>56.045571481073083</v>
      </c>
      <c r="C5" s="18" t="e">
        <f>#REF!*100000*C4/100</f>
        <v>#REF!</v>
      </c>
      <c r="D5" s="1">
        <v>3</v>
      </c>
      <c r="E5" s="19">
        <f t="shared" si="0"/>
        <v>5000</v>
      </c>
      <c r="F5" s="19">
        <f t="shared" si="1"/>
        <v>150</v>
      </c>
      <c r="H5" s="23"/>
      <c r="I5" s="13"/>
    </row>
    <row r="6" spans="1:11">
      <c r="D6" s="1">
        <v>4</v>
      </c>
      <c r="E6" s="19">
        <f t="shared" si="0"/>
        <v>5000</v>
      </c>
      <c r="F6" s="19">
        <f t="shared" si="1"/>
        <v>200</v>
      </c>
      <c r="H6" s="23">
        <f>0.06*1000000/100</f>
        <v>600</v>
      </c>
      <c r="I6" s="13"/>
    </row>
    <row r="7" spans="1:11">
      <c r="B7">
        <f>32.5/8</f>
        <v>4.0625</v>
      </c>
      <c r="D7" s="1">
        <v>5</v>
      </c>
      <c r="E7" s="19">
        <f t="shared" si="0"/>
        <v>5000</v>
      </c>
      <c r="F7" s="19">
        <f t="shared" si="1"/>
        <v>250</v>
      </c>
      <c r="G7" s="24"/>
      <c r="H7" s="24"/>
      <c r="I7" s="13"/>
    </row>
    <row r="8" spans="1:11">
      <c r="D8" s="1">
        <v>6</v>
      </c>
      <c r="E8" s="19">
        <f t="shared" si="0"/>
        <v>5000</v>
      </c>
      <c r="F8" s="19">
        <f t="shared" si="1"/>
        <v>300</v>
      </c>
      <c r="G8" s="25"/>
      <c r="H8" s="25"/>
      <c r="I8" s="13"/>
    </row>
    <row r="9" spans="1:11">
      <c r="A9">
        <f>1080/1920</f>
        <v>0.5625</v>
      </c>
      <c r="B9">
        <v>1920</v>
      </c>
      <c r="C9">
        <f>A9*B9</f>
        <v>1080</v>
      </c>
      <c r="D9" s="1">
        <v>7</v>
      </c>
      <c r="E9" s="19">
        <f t="shared" si="0"/>
        <v>5000</v>
      </c>
      <c r="F9" s="19">
        <f t="shared" si="1"/>
        <v>350</v>
      </c>
      <c r="H9" s="26"/>
      <c r="I9" s="13"/>
    </row>
    <row r="10" spans="1:11">
      <c r="A10">
        <f t="shared" ref="A10:A19" si="2">1080/1920</f>
        <v>0.5625</v>
      </c>
      <c r="B10">
        <v>1680</v>
      </c>
      <c r="C10">
        <f t="shared" ref="C10:C16" si="3">A10*B10</f>
        <v>945</v>
      </c>
      <c r="D10" s="1">
        <v>8</v>
      </c>
      <c r="E10" s="19">
        <f t="shared" si="0"/>
        <v>5000</v>
      </c>
      <c r="F10" s="19">
        <f t="shared" si="1"/>
        <v>400</v>
      </c>
      <c r="I10" s="13"/>
    </row>
    <row r="11" spans="1:11">
      <c r="A11">
        <f t="shared" si="2"/>
        <v>0.5625</v>
      </c>
      <c r="B11" s="15">
        <v>1600</v>
      </c>
      <c r="C11" s="15">
        <f t="shared" si="3"/>
        <v>900</v>
      </c>
      <c r="D11" s="1">
        <v>9</v>
      </c>
      <c r="E11" s="19">
        <f t="shared" si="0"/>
        <v>5000</v>
      </c>
      <c r="F11" s="19">
        <f t="shared" si="1"/>
        <v>450</v>
      </c>
    </row>
    <row r="12" spans="1:11">
      <c r="A12">
        <f t="shared" si="2"/>
        <v>0.5625</v>
      </c>
      <c r="B12">
        <v>1440</v>
      </c>
      <c r="C12">
        <f t="shared" si="3"/>
        <v>810</v>
      </c>
      <c r="D12" s="1">
        <v>10</v>
      </c>
      <c r="E12" s="19">
        <f t="shared" si="0"/>
        <v>5000</v>
      </c>
      <c r="F12" s="19">
        <f t="shared" si="1"/>
        <v>500</v>
      </c>
      <c r="H12" s="27"/>
    </row>
    <row r="13" spans="1:11">
      <c r="A13">
        <f t="shared" si="2"/>
        <v>0.5625</v>
      </c>
      <c r="B13">
        <v>1400</v>
      </c>
      <c r="C13">
        <f t="shared" si="3"/>
        <v>787.5</v>
      </c>
      <c r="D13" s="1">
        <v>11</v>
      </c>
      <c r="E13" s="19">
        <f t="shared" si="0"/>
        <v>5000</v>
      </c>
      <c r="F13" s="19">
        <f t="shared" si="1"/>
        <v>550</v>
      </c>
    </row>
    <row r="14" spans="1:11">
      <c r="A14">
        <f t="shared" si="2"/>
        <v>0.5625</v>
      </c>
      <c r="B14">
        <v>1366</v>
      </c>
      <c r="C14">
        <f t="shared" si="3"/>
        <v>768.375</v>
      </c>
      <c r="D14" s="1">
        <v>12</v>
      </c>
      <c r="E14" s="19">
        <f t="shared" si="0"/>
        <v>5000</v>
      </c>
      <c r="F14" s="19">
        <f t="shared" si="1"/>
        <v>600</v>
      </c>
      <c r="H14" s="28"/>
    </row>
    <row r="15" spans="1:11">
      <c r="A15">
        <f t="shared" si="2"/>
        <v>0.5625</v>
      </c>
      <c r="B15" s="15">
        <v>1360</v>
      </c>
      <c r="C15" s="15">
        <f t="shared" si="3"/>
        <v>765</v>
      </c>
      <c r="D15" s="1">
        <v>13</v>
      </c>
      <c r="E15" s="19">
        <f t="shared" si="0"/>
        <v>5000</v>
      </c>
      <c r="F15" s="19">
        <f t="shared" si="1"/>
        <v>650</v>
      </c>
    </row>
    <row r="16" spans="1:11">
      <c r="A16">
        <f t="shared" si="2"/>
        <v>0.5625</v>
      </c>
      <c r="B16">
        <v>1280</v>
      </c>
      <c r="C16">
        <f t="shared" si="3"/>
        <v>720</v>
      </c>
      <c r="D16" s="1">
        <v>14</v>
      </c>
      <c r="E16" s="19">
        <f t="shared" si="0"/>
        <v>5000</v>
      </c>
      <c r="F16" s="19">
        <f t="shared" si="1"/>
        <v>700</v>
      </c>
    </row>
    <row r="17" spans="1:6">
      <c r="A17">
        <f t="shared" si="2"/>
        <v>0.5625</v>
      </c>
      <c r="D17" s="1">
        <v>15</v>
      </c>
      <c r="E17" s="19">
        <f t="shared" si="0"/>
        <v>5000</v>
      </c>
      <c r="F17" s="19">
        <f t="shared" si="1"/>
        <v>750</v>
      </c>
    </row>
    <row r="18" spans="1:6">
      <c r="A18">
        <f t="shared" si="2"/>
        <v>0.5625</v>
      </c>
      <c r="D18" s="1">
        <v>16</v>
      </c>
      <c r="E18" s="19">
        <f t="shared" si="0"/>
        <v>5000</v>
      </c>
      <c r="F18" s="19">
        <f t="shared" si="1"/>
        <v>800</v>
      </c>
    </row>
    <row r="19" spans="1:6">
      <c r="A19">
        <f t="shared" si="2"/>
        <v>0.5625</v>
      </c>
      <c r="D19" s="1">
        <v>17</v>
      </c>
      <c r="E19" s="19">
        <f t="shared" si="0"/>
        <v>5000</v>
      </c>
      <c r="F19" s="19">
        <f t="shared" si="1"/>
        <v>850</v>
      </c>
    </row>
    <row r="20" spans="1:6">
      <c r="D20" s="1">
        <v>18</v>
      </c>
      <c r="E20" s="19">
        <f t="shared" si="0"/>
        <v>5000</v>
      </c>
      <c r="F20" s="19">
        <f t="shared" si="1"/>
        <v>900</v>
      </c>
    </row>
    <row r="21" spans="1:6">
      <c r="D21" s="1">
        <v>19</v>
      </c>
      <c r="E21" s="19">
        <f t="shared" si="0"/>
        <v>5000</v>
      </c>
      <c r="F21" s="19">
        <f t="shared" si="1"/>
        <v>950</v>
      </c>
    </row>
    <row r="22" spans="1:6">
      <c r="D22" s="1">
        <v>20</v>
      </c>
      <c r="E22" s="19">
        <f t="shared" si="0"/>
        <v>5000</v>
      </c>
      <c r="F22" s="19">
        <f t="shared" si="1"/>
        <v>1000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21"/>
  <sheetViews>
    <sheetView workbookViewId="0">
      <selection activeCell="D2" sqref="D2:D120"/>
    </sheetView>
  </sheetViews>
  <sheetFormatPr defaultRowHeight="14.5"/>
  <cols>
    <col min="2" max="2" width="19.54296875" style="28" customWidth="1"/>
    <col min="3" max="3" width="8.81640625" customWidth="1"/>
    <col min="5" max="5" width="13" style="28" customWidth="1"/>
    <col min="6" max="6" width="13" style="29" customWidth="1"/>
    <col min="7" max="7" width="8.90625" style="29"/>
  </cols>
  <sheetData>
    <row r="2" spans="2:5">
      <c r="B2" s="28">
        <v>50000</v>
      </c>
      <c r="C2">
        <v>4000</v>
      </c>
      <c r="D2">
        <v>3.5</v>
      </c>
      <c r="E2" s="28">
        <f>B2*D2/100/12</f>
        <v>145.83333333333334</v>
      </c>
    </row>
    <row r="3" spans="2:5">
      <c r="B3" s="28">
        <f>B2+C2+E2</f>
        <v>54145.833333333336</v>
      </c>
      <c r="C3">
        <v>4000</v>
      </c>
      <c r="D3">
        <v>3.5</v>
      </c>
      <c r="E3" s="28">
        <f t="shared" ref="E3:E46" si="0">B3*D3/100/12</f>
        <v>157.92534722222226</v>
      </c>
    </row>
    <row r="4" spans="2:5">
      <c r="B4" s="28">
        <f t="shared" ref="B4:B14" si="1">B3+C3+E3</f>
        <v>58303.758680555555</v>
      </c>
      <c r="C4">
        <v>4000</v>
      </c>
      <c r="D4">
        <v>3.5</v>
      </c>
      <c r="E4" s="28">
        <f t="shared" si="0"/>
        <v>170.05262948495371</v>
      </c>
    </row>
    <row r="5" spans="2:5">
      <c r="B5" s="28">
        <f t="shared" si="1"/>
        <v>62473.81131004051</v>
      </c>
      <c r="C5">
        <v>4000</v>
      </c>
      <c r="D5">
        <v>3.5</v>
      </c>
      <c r="E5" s="28">
        <f t="shared" si="0"/>
        <v>182.21528298761814</v>
      </c>
    </row>
    <row r="6" spans="2:5">
      <c r="B6" s="28">
        <f t="shared" si="1"/>
        <v>66656.026593028117</v>
      </c>
      <c r="C6">
        <v>4000</v>
      </c>
      <c r="D6">
        <v>3.5</v>
      </c>
      <c r="E6" s="28">
        <f t="shared" si="0"/>
        <v>194.41341089633201</v>
      </c>
    </row>
    <row r="7" spans="2:5">
      <c r="B7" s="28">
        <f t="shared" si="1"/>
        <v>70850.44000392445</v>
      </c>
      <c r="C7">
        <v>4000</v>
      </c>
      <c r="D7">
        <v>3.5</v>
      </c>
      <c r="E7" s="28">
        <f t="shared" si="0"/>
        <v>206.64711667811298</v>
      </c>
    </row>
    <row r="8" spans="2:5">
      <c r="B8" s="28">
        <f t="shared" si="1"/>
        <v>75057.087120602562</v>
      </c>
      <c r="C8">
        <v>4000</v>
      </c>
      <c r="D8">
        <v>3.5</v>
      </c>
      <c r="E8" s="28">
        <f t="shared" si="0"/>
        <v>218.91650410175745</v>
      </c>
    </row>
    <row r="9" spans="2:5">
      <c r="B9" s="28">
        <f t="shared" si="1"/>
        <v>79276.003624704317</v>
      </c>
      <c r="C9">
        <v>4000</v>
      </c>
      <c r="D9">
        <v>3.5</v>
      </c>
      <c r="E9" s="28">
        <f t="shared" si="0"/>
        <v>231.2216772387209</v>
      </c>
    </row>
    <row r="10" spans="2:5">
      <c r="B10" s="28">
        <f t="shared" si="1"/>
        <v>83507.225301943035</v>
      </c>
      <c r="C10">
        <v>4000</v>
      </c>
      <c r="D10">
        <v>3.5</v>
      </c>
      <c r="E10" s="28">
        <f t="shared" si="0"/>
        <v>243.56274046400051</v>
      </c>
    </row>
    <row r="11" spans="2:5">
      <c r="B11" s="28">
        <f t="shared" si="1"/>
        <v>87750.788042407032</v>
      </c>
      <c r="C11">
        <v>4000</v>
      </c>
      <c r="D11">
        <v>3.5</v>
      </c>
      <c r="E11" s="28">
        <f t="shared" si="0"/>
        <v>255.93979845702052</v>
      </c>
    </row>
    <row r="12" spans="2:5">
      <c r="B12" s="28">
        <f t="shared" si="1"/>
        <v>92006.727840864056</v>
      </c>
      <c r="C12">
        <v>15000</v>
      </c>
      <c r="D12">
        <v>3.5</v>
      </c>
      <c r="E12" s="28">
        <f t="shared" si="0"/>
        <v>268.35295620252015</v>
      </c>
    </row>
    <row r="13" spans="2:5">
      <c r="B13" s="28">
        <f t="shared" si="1"/>
        <v>107275.08079706658</v>
      </c>
      <c r="C13">
        <v>4000</v>
      </c>
      <c r="D13">
        <v>3.5</v>
      </c>
      <c r="E13" s="28">
        <f t="shared" si="0"/>
        <v>312.88565232477754</v>
      </c>
    </row>
    <row r="14" spans="2:5">
      <c r="B14" s="28">
        <f t="shared" si="1"/>
        <v>111587.96644939136</v>
      </c>
      <c r="C14">
        <v>4000</v>
      </c>
      <c r="D14">
        <v>3.5</v>
      </c>
      <c r="E14" s="28">
        <f t="shared" si="0"/>
        <v>325.46490214405816</v>
      </c>
    </row>
    <row r="15" spans="2:5">
      <c r="B15" s="28">
        <f t="shared" ref="B15:B46" si="2">B14+C14+E14</f>
        <v>115913.43135153542</v>
      </c>
      <c r="C15">
        <v>4000</v>
      </c>
      <c r="D15">
        <v>3.5</v>
      </c>
      <c r="E15" s="28">
        <f t="shared" si="0"/>
        <v>338.08084144197829</v>
      </c>
    </row>
    <row r="16" spans="2:5">
      <c r="B16" s="28">
        <f t="shared" si="2"/>
        <v>120251.51219297739</v>
      </c>
      <c r="C16">
        <v>4000</v>
      </c>
      <c r="D16">
        <v>3.5</v>
      </c>
      <c r="E16" s="28">
        <f t="shared" si="0"/>
        <v>350.73357722951738</v>
      </c>
    </row>
    <row r="17" spans="2:5">
      <c r="B17" s="28">
        <f t="shared" si="2"/>
        <v>124602.24577020691</v>
      </c>
      <c r="C17">
        <v>4000</v>
      </c>
      <c r="D17">
        <v>3.5</v>
      </c>
      <c r="E17" s="28">
        <f t="shared" si="0"/>
        <v>363.42321682977013</v>
      </c>
    </row>
    <row r="18" spans="2:5">
      <c r="B18" s="28">
        <f t="shared" si="2"/>
        <v>128965.66898703668</v>
      </c>
      <c r="C18">
        <v>4000</v>
      </c>
      <c r="D18">
        <v>3.5</v>
      </c>
      <c r="E18" s="28">
        <f t="shared" si="0"/>
        <v>376.14986787885704</v>
      </c>
    </row>
    <row r="19" spans="2:5">
      <c r="B19" s="28">
        <f t="shared" si="2"/>
        <v>133341.81885491553</v>
      </c>
      <c r="C19">
        <v>4000</v>
      </c>
      <c r="D19">
        <v>3.5</v>
      </c>
      <c r="E19" s="28">
        <f t="shared" si="0"/>
        <v>388.91363832683692</v>
      </c>
    </row>
    <row r="20" spans="2:5">
      <c r="B20" s="28">
        <f t="shared" si="2"/>
        <v>137730.73249324237</v>
      </c>
      <c r="C20">
        <v>4000</v>
      </c>
      <c r="D20">
        <v>3.5</v>
      </c>
      <c r="E20" s="28">
        <f>B20*D20/100/12</f>
        <v>401.71463643862353</v>
      </c>
    </row>
    <row r="21" spans="2:5">
      <c r="B21" s="28">
        <f t="shared" si="2"/>
        <v>142132.44712968098</v>
      </c>
      <c r="C21">
        <v>4000</v>
      </c>
      <c r="D21">
        <v>3.5</v>
      </c>
      <c r="E21" s="28">
        <f t="shared" si="0"/>
        <v>414.55297079490288</v>
      </c>
    </row>
    <row r="22" spans="2:5">
      <c r="B22" s="28">
        <f t="shared" si="2"/>
        <v>146547.00010047588</v>
      </c>
      <c r="C22">
        <v>4000</v>
      </c>
      <c r="D22">
        <v>3.5</v>
      </c>
      <c r="E22" s="28">
        <f t="shared" si="0"/>
        <v>427.42875029305469</v>
      </c>
    </row>
    <row r="23" spans="2:5">
      <c r="B23" s="28">
        <f t="shared" si="2"/>
        <v>150974.42885076895</v>
      </c>
      <c r="C23">
        <v>4000</v>
      </c>
      <c r="D23">
        <v>3.5</v>
      </c>
      <c r="E23" s="28">
        <f t="shared" si="0"/>
        <v>440.34208414807608</v>
      </c>
    </row>
    <row r="24" spans="2:5">
      <c r="B24" s="28">
        <f t="shared" si="2"/>
        <v>155414.77093491703</v>
      </c>
      <c r="C24">
        <v>15000</v>
      </c>
      <c r="D24">
        <v>3.5</v>
      </c>
      <c r="E24" s="28">
        <f t="shared" si="0"/>
        <v>453.29308189350803</v>
      </c>
    </row>
    <row r="25" spans="2:5">
      <c r="B25" s="28">
        <f t="shared" si="2"/>
        <v>170868.06401681053</v>
      </c>
      <c r="C25">
        <v>4000</v>
      </c>
      <c r="D25">
        <v>3.5</v>
      </c>
      <c r="E25" s="28">
        <f t="shared" si="0"/>
        <v>498.36518671569735</v>
      </c>
    </row>
    <row r="26" spans="2:5">
      <c r="B26" s="28">
        <f t="shared" si="2"/>
        <v>175366.42920352623</v>
      </c>
      <c r="C26">
        <v>4000</v>
      </c>
      <c r="D26">
        <v>3.5</v>
      </c>
      <c r="E26" s="28">
        <f t="shared" si="0"/>
        <v>511.48541851028489</v>
      </c>
    </row>
    <row r="27" spans="2:5">
      <c r="B27" s="28">
        <f t="shared" si="2"/>
        <v>179877.91462203651</v>
      </c>
      <c r="C27">
        <v>4000</v>
      </c>
      <c r="D27">
        <v>3.5</v>
      </c>
      <c r="E27" s="28">
        <f t="shared" si="0"/>
        <v>524.64391764760649</v>
      </c>
    </row>
    <row r="28" spans="2:5">
      <c r="B28" s="28">
        <f t="shared" si="2"/>
        <v>184402.55853968411</v>
      </c>
      <c r="C28">
        <v>4000</v>
      </c>
      <c r="D28">
        <v>3.5</v>
      </c>
      <c r="E28" s="28">
        <f t="shared" si="0"/>
        <v>537.84079574074531</v>
      </c>
    </row>
    <row r="29" spans="2:5">
      <c r="B29" s="28">
        <f t="shared" si="2"/>
        <v>188940.39933542485</v>
      </c>
      <c r="C29">
        <v>4000</v>
      </c>
      <c r="D29">
        <v>3.5</v>
      </c>
      <c r="E29" s="28">
        <f t="shared" si="0"/>
        <v>551.07616472832251</v>
      </c>
    </row>
    <row r="30" spans="2:5">
      <c r="B30" s="28">
        <f t="shared" si="2"/>
        <v>193491.47550015317</v>
      </c>
      <c r="C30">
        <v>4000</v>
      </c>
      <c r="D30">
        <v>3.5</v>
      </c>
      <c r="E30" s="28">
        <f t="shared" si="0"/>
        <v>564.35013687544676</v>
      </c>
    </row>
    <row r="31" spans="2:5">
      <c r="B31" s="28">
        <f t="shared" si="2"/>
        <v>198055.82563702861</v>
      </c>
      <c r="C31">
        <v>4000</v>
      </c>
      <c r="D31">
        <v>3.5</v>
      </c>
      <c r="E31" s="28">
        <f t="shared" si="0"/>
        <v>577.66282477466677</v>
      </c>
    </row>
    <row r="32" spans="2:5">
      <c r="B32" s="28">
        <f t="shared" si="2"/>
        <v>202633.48846180327</v>
      </c>
      <c r="C32">
        <v>4000</v>
      </c>
      <c r="D32">
        <v>3.5</v>
      </c>
      <c r="E32" s="28">
        <f t="shared" si="0"/>
        <v>591.01434134692624</v>
      </c>
    </row>
    <row r="33" spans="2:7">
      <c r="B33" s="28">
        <f t="shared" si="2"/>
        <v>207224.50280315019</v>
      </c>
      <c r="C33">
        <v>4000</v>
      </c>
      <c r="D33">
        <v>3.5</v>
      </c>
      <c r="E33" s="28">
        <f t="shared" si="0"/>
        <v>604.40479984252136</v>
      </c>
    </row>
    <row r="34" spans="2:7">
      <c r="B34" s="28">
        <f t="shared" si="2"/>
        <v>211828.90760299269</v>
      </c>
      <c r="C34">
        <v>4000</v>
      </c>
      <c r="D34">
        <v>3.5</v>
      </c>
      <c r="E34" s="28">
        <f t="shared" si="0"/>
        <v>617.83431384206199</v>
      </c>
    </row>
    <row r="35" spans="2:7">
      <c r="B35" s="28">
        <f t="shared" si="2"/>
        <v>216446.74191683476</v>
      </c>
      <c r="C35">
        <v>4000</v>
      </c>
      <c r="D35">
        <v>3.5</v>
      </c>
      <c r="E35" s="28">
        <f t="shared" si="0"/>
        <v>631.30299725743464</v>
      </c>
    </row>
    <row r="36" spans="2:7">
      <c r="B36" s="28">
        <f t="shared" si="2"/>
        <v>221078.0449140922</v>
      </c>
      <c r="C36">
        <v>15000</v>
      </c>
      <c r="D36">
        <v>3.5</v>
      </c>
      <c r="E36" s="28">
        <f t="shared" si="0"/>
        <v>644.81096433276889</v>
      </c>
    </row>
    <row r="37" spans="2:7">
      <c r="B37" s="28">
        <f t="shared" si="2"/>
        <v>236722.85587842498</v>
      </c>
      <c r="C37">
        <v>4000</v>
      </c>
      <c r="D37">
        <v>3.5</v>
      </c>
      <c r="E37" s="28">
        <f t="shared" si="0"/>
        <v>690.44166297873937</v>
      </c>
    </row>
    <row r="38" spans="2:7">
      <c r="B38" s="28">
        <f t="shared" si="2"/>
        <v>241413.29754140371</v>
      </c>
      <c r="C38">
        <v>4000</v>
      </c>
      <c r="D38">
        <v>3.5</v>
      </c>
      <c r="E38" s="28">
        <f t="shared" si="0"/>
        <v>704.12211782909424</v>
      </c>
    </row>
    <row r="39" spans="2:7">
      <c r="B39" s="28">
        <f t="shared" si="2"/>
        <v>246117.41965923281</v>
      </c>
      <c r="C39">
        <v>4000</v>
      </c>
      <c r="D39">
        <v>3.5</v>
      </c>
      <c r="E39" s="28">
        <f t="shared" si="0"/>
        <v>717.84247400609581</v>
      </c>
    </row>
    <row r="40" spans="2:7">
      <c r="B40" s="28">
        <f t="shared" si="2"/>
        <v>250835.2621332389</v>
      </c>
      <c r="C40">
        <v>4000</v>
      </c>
      <c r="D40">
        <v>3.5</v>
      </c>
      <c r="E40" s="28">
        <f t="shared" si="0"/>
        <v>731.60284788861338</v>
      </c>
    </row>
    <row r="41" spans="2:7">
      <c r="B41" s="28">
        <f t="shared" si="2"/>
        <v>255566.8649811275</v>
      </c>
      <c r="C41">
        <v>4000</v>
      </c>
      <c r="D41">
        <v>3.5</v>
      </c>
      <c r="E41" s="28">
        <f t="shared" si="0"/>
        <v>745.40335619495511</v>
      </c>
    </row>
    <row r="42" spans="2:7">
      <c r="B42" s="28">
        <f t="shared" si="2"/>
        <v>260312.26833732246</v>
      </c>
      <c r="C42">
        <v>4000</v>
      </c>
      <c r="D42">
        <v>3.5</v>
      </c>
      <c r="E42" s="28">
        <f t="shared" si="0"/>
        <v>759.24411598385723</v>
      </c>
    </row>
    <row r="43" spans="2:7">
      <c r="B43" s="28">
        <f t="shared" si="2"/>
        <v>265071.51245330629</v>
      </c>
      <c r="C43">
        <v>4000</v>
      </c>
      <c r="D43">
        <v>3.5</v>
      </c>
      <c r="E43" s="28">
        <f t="shared" si="0"/>
        <v>773.12524465547676</v>
      </c>
    </row>
    <row r="44" spans="2:7">
      <c r="B44" s="28">
        <f t="shared" si="2"/>
        <v>269844.63769796176</v>
      </c>
      <c r="C44">
        <v>4000</v>
      </c>
      <c r="D44">
        <v>3.5</v>
      </c>
      <c r="E44" s="28">
        <f t="shared" si="0"/>
        <v>787.04685995238844</v>
      </c>
    </row>
    <row r="45" spans="2:7">
      <c r="B45" s="28">
        <f t="shared" si="2"/>
        <v>274631.68455791415</v>
      </c>
      <c r="C45">
        <v>4000</v>
      </c>
      <c r="D45">
        <v>3.5</v>
      </c>
      <c r="E45" s="28">
        <f t="shared" si="0"/>
        <v>801.00907996058288</v>
      </c>
    </row>
    <row r="46" spans="2:7">
      <c r="B46" s="28">
        <f t="shared" si="2"/>
        <v>279432.69363787473</v>
      </c>
      <c r="C46">
        <v>4000</v>
      </c>
      <c r="D46">
        <v>3.5</v>
      </c>
      <c r="E46" s="28">
        <f t="shared" si="0"/>
        <v>815.01202311046802</v>
      </c>
    </row>
    <row r="47" spans="2:7">
      <c r="B47" s="28">
        <f>B46+C46+E46</f>
        <v>284247.7056609852</v>
      </c>
      <c r="C47">
        <v>4000</v>
      </c>
      <c r="D47">
        <v>3.5</v>
      </c>
      <c r="E47" s="28">
        <f>B47*D47/100/12</f>
        <v>829.05580817787347</v>
      </c>
    </row>
    <row r="48" spans="2:7">
      <c r="B48" s="28">
        <f>B47+C47+E47</f>
        <v>289076.76146916306</v>
      </c>
      <c r="C48">
        <v>15000</v>
      </c>
      <c r="D48">
        <v>3.5</v>
      </c>
      <c r="E48" s="28">
        <f>B48*D48/100/12</f>
        <v>843.1405542850589</v>
      </c>
      <c r="F48" s="29">
        <f>B48*3.5</f>
        <v>1011768.6651420707</v>
      </c>
      <c r="G48" s="29">
        <f>E48*3.5</f>
        <v>2950.9919399977061</v>
      </c>
    </row>
    <row r="49" spans="2:7">
      <c r="B49" s="28">
        <f t="shared" ref="B49:B114" si="3">B48+C48+E48</f>
        <v>304919.90202344814</v>
      </c>
      <c r="C49">
        <v>4000</v>
      </c>
      <c r="D49">
        <v>3.5</v>
      </c>
      <c r="E49" s="28">
        <f t="shared" ref="E49:E112" si="4">B49*D49/100/12</f>
        <v>889.34971423505704</v>
      </c>
      <c r="F49" s="29">
        <f t="shared" ref="F49:F112" si="5">B49*3.5</f>
        <v>1067219.6570820685</v>
      </c>
      <c r="G49" s="29">
        <f t="shared" ref="G49:G112" si="6">E49*3.5</f>
        <v>3112.7239998226996</v>
      </c>
    </row>
    <row r="50" spans="2:7">
      <c r="B50" s="28">
        <f t="shared" si="3"/>
        <v>309809.2517376832</v>
      </c>
      <c r="C50">
        <v>4000</v>
      </c>
      <c r="D50">
        <v>3.5</v>
      </c>
      <c r="E50" s="28">
        <f t="shared" si="4"/>
        <v>903.61031756824275</v>
      </c>
      <c r="F50" s="29">
        <f t="shared" si="5"/>
        <v>1084332.3810818912</v>
      </c>
      <c r="G50" s="29">
        <f t="shared" si="6"/>
        <v>3162.6361114888496</v>
      </c>
    </row>
    <row r="51" spans="2:7">
      <c r="B51" s="28">
        <f t="shared" si="3"/>
        <v>314712.86205525143</v>
      </c>
      <c r="C51">
        <v>4000</v>
      </c>
      <c r="D51">
        <v>3.5</v>
      </c>
      <c r="E51" s="28">
        <f t="shared" si="4"/>
        <v>917.91251432781667</v>
      </c>
      <c r="F51" s="29">
        <f t="shared" si="5"/>
        <v>1101495.01719338</v>
      </c>
      <c r="G51" s="29">
        <f t="shared" si="6"/>
        <v>3212.6938001473582</v>
      </c>
    </row>
    <row r="52" spans="2:7">
      <c r="B52" s="28">
        <f t="shared" si="3"/>
        <v>319630.77456957923</v>
      </c>
      <c r="C52">
        <v>4000</v>
      </c>
      <c r="D52">
        <v>3.5</v>
      </c>
      <c r="E52" s="28">
        <f t="shared" si="4"/>
        <v>932.25642582793932</v>
      </c>
      <c r="F52" s="29">
        <f t="shared" si="5"/>
        <v>1118707.7109935272</v>
      </c>
      <c r="G52" s="29">
        <f t="shared" si="6"/>
        <v>3262.8974903977878</v>
      </c>
    </row>
    <row r="53" spans="2:7">
      <c r="B53" s="28">
        <f t="shared" si="3"/>
        <v>324563.03099540714</v>
      </c>
      <c r="C53">
        <v>4000</v>
      </c>
      <c r="D53">
        <v>3.5</v>
      </c>
      <c r="E53" s="28">
        <f t="shared" si="4"/>
        <v>946.64217373660415</v>
      </c>
      <c r="F53" s="29">
        <f t="shared" si="5"/>
        <v>1135970.608483925</v>
      </c>
      <c r="G53" s="29">
        <f t="shared" si="6"/>
        <v>3313.2476080781144</v>
      </c>
    </row>
    <row r="54" spans="2:7">
      <c r="B54" s="28">
        <f t="shared" si="3"/>
        <v>329509.67316914373</v>
      </c>
      <c r="C54">
        <v>4000</v>
      </c>
      <c r="D54">
        <v>3.5</v>
      </c>
      <c r="E54" s="28">
        <f t="shared" si="4"/>
        <v>961.06988007666939</v>
      </c>
      <c r="F54" s="29">
        <f t="shared" si="5"/>
        <v>1153283.8560920032</v>
      </c>
      <c r="G54" s="29">
        <f t="shared" si="6"/>
        <v>3363.7445802683428</v>
      </c>
    </row>
    <row r="55" spans="2:7">
      <c r="B55" s="28">
        <f t="shared" si="3"/>
        <v>334470.74304922041</v>
      </c>
      <c r="C55">
        <v>4000</v>
      </c>
      <c r="D55">
        <v>3.5</v>
      </c>
      <c r="E55" s="28">
        <f t="shared" si="4"/>
        <v>975.53966722689302</v>
      </c>
      <c r="F55" s="29">
        <f t="shared" si="5"/>
        <v>1170647.6006722716</v>
      </c>
      <c r="G55" s="29">
        <f t="shared" si="6"/>
        <v>3414.3888352941258</v>
      </c>
    </row>
    <row r="56" spans="2:7">
      <c r="B56" s="28">
        <f t="shared" si="3"/>
        <v>339446.28271644731</v>
      </c>
      <c r="C56">
        <v>4000</v>
      </c>
      <c r="D56">
        <v>3.5</v>
      </c>
      <c r="E56" s="28">
        <f t="shared" si="4"/>
        <v>990.05165792297123</v>
      </c>
      <c r="F56" s="29">
        <f t="shared" si="5"/>
        <v>1188061.9895075655</v>
      </c>
      <c r="G56" s="29">
        <f t="shared" si="6"/>
        <v>3465.1808027303991</v>
      </c>
    </row>
    <row r="57" spans="2:7">
      <c r="B57" s="28">
        <f t="shared" si="3"/>
        <v>344436.33437437029</v>
      </c>
      <c r="C57">
        <v>4000</v>
      </c>
      <c r="D57">
        <v>3.5</v>
      </c>
      <c r="E57" s="28">
        <f t="shared" si="4"/>
        <v>1004.6059752585801</v>
      </c>
      <c r="F57" s="29">
        <f t="shared" si="5"/>
        <v>1205527.1703102961</v>
      </c>
      <c r="G57" s="29">
        <f t="shared" si="6"/>
        <v>3516.1209134050305</v>
      </c>
    </row>
    <row r="58" spans="2:7">
      <c r="B58" s="28">
        <f t="shared" si="3"/>
        <v>349440.94034962886</v>
      </c>
      <c r="C58">
        <v>4000</v>
      </c>
      <c r="D58">
        <v>3.5</v>
      </c>
      <c r="E58" s="28">
        <f t="shared" si="4"/>
        <v>1019.2027426864175</v>
      </c>
      <c r="F58" s="29">
        <f t="shared" si="5"/>
        <v>1223043.2912237011</v>
      </c>
      <c r="G58" s="29">
        <f t="shared" si="6"/>
        <v>3567.2095994024612</v>
      </c>
    </row>
    <row r="59" spans="2:7">
      <c r="B59" s="28">
        <f t="shared" si="3"/>
        <v>354460.14309231529</v>
      </c>
      <c r="C59">
        <v>4000</v>
      </c>
      <c r="D59">
        <v>3.5</v>
      </c>
      <c r="E59" s="28">
        <f t="shared" si="4"/>
        <v>1033.842084019253</v>
      </c>
      <c r="F59" s="29">
        <f t="shared" si="5"/>
        <v>1240610.5008231036</v>
      </c>
      <c r="G59" s="29">
        <f t="shared" si="6"/>
        <v>3618.4472940673854</v>
      </c>
    </row>
    <row r="60" spans="2:7">
      <c r="B60" s="28">
        <f t="shared" si="3"/>
        <v>359493.98517633457</v>
      </c>
      <c r="C60">
        <v>4000</v>
      </c>
      <c r="D60">
        <v>3.5</v>
      </c>
      <c r="E60" s="28">
        <f t="shared" si="4"/>
        <v>1048.5241234309758</v>
      </c>
      <c r="F60" s="29">
        <f t="shared" si="5"/>
        <v>1258228.9481171709</v>
      </c>
      <c r="G60" s="29">
        <f t="shared" si="6"/>
        <v>3669.8344320084152</v>
      </c>
    </row>
    <row r="61" spans="2:7">
      <c r="B61" s="28">
        <f t="shared" si="3"/>
        <v>364542.50929976552</v>
      </c>
      <c r="C61">
        <v>4000</v>
      </c>
      <c r="D61">
        <v>3.5</v>
      </c>
      <c r="E61" s="28">
        <f t="shared" si="4"/>
        <v>1063.2489854576495</v>
      </c>
      <c r="F61" s="29">
        <f t="shared" si="5"/>
        <v>1275898.7825491794</v>
      </c>
      <c r="G61" s="29">
        <f t="shared" si="6"/>
        <v>3721.3714491017731</v>
      </c>
    </row>
    <row r="62" spans="2:7">
      <c r="B62" s="28">
        <f t="shared" si="3"/>
        <v>369605.75828522316</v>
      </c>
      <c r="C62">
        <v>4000</v>
      </c>
      <c r="D62">
        <v>3.5</v>
      </c>
      <c r="E62" s="28">
        <f t="shared" si="4"/>
        <v>1078.0167949985675</v>
      </c>
      <c r="F62" s="29">
        <f t="shared" si="5"/>
        <v>1293620.1539982811</v>
      </c>
      <c r="G62" s="29">
        <f t="shared" si="6"/>
        <v>3773.0587824949862</v>
      </c>
    </row>
    <row r="63" spans="2:7">
      <c r="B63" s="28">
        <f t="shared" si="3"/>
        <v>374683.77508022171</v>
      </c>
      <c r="C63">
        <v>4000</v>
      </c>
      <c r="D63">
        <v>3.5</v>
      </c>
      <c r="E63" s="28">
        <f t="shared" si="4"/>
        <v>1092.8276773173134</v>
      </c>
      <c r="F63" s="29">
        <f t="shared" si="5"/>
        <v>1311393.212780776</v>
      </c>
      <c r="G63" s="29">
        <f t="shared" si="6"/>
        <v>3824.896870610597</v>
      </c>
    </row>
    <row r="64" spans="2:7">
      <c r="B64" s="28">
        <f t="shared" si="3"/>
        <v>379776.60275753902</v>
      </c>
      <c r="C64">
        <v>4000</v>
      </c>
      <c r="D64">
        <v>3.5</v>
      </c>
      <c r="E64" s="28">
        <f t="shared" si="4"/>
        <v>1107.6817580428221</v>
      </c>
      <c r="F64" s="29">
        <f t="shared" si="5"/>
        <v>1329218.1096513865</v>
      </c>
      <c r="G64" s="29">
        <f t="shared" si="6"/>
        <v>3876.8861531498774</v>
      </c>
    </row>
    <row r="65" spans="2:7">
      <c r="B65" s="28">
        <f t="shared" si="3"/>
        <v>384884.28451558185</v>
      </c>
      <c r="C65">
        <v>4000</v>
      </c>
      <c r="D65">
        <v>3.5</v>
      </c>
      <c r="E65" s="28">
        <f t="shared" si="4"/>
        <v>1122.5791631704469</v>
      </c>
      <c r="F65" s="29">
        <f t="shared" si="5"/>
        <v>1347094.9958045364</v>
      </c>
      <c r="G65" s="29">
        <f t="shared" si="6"/>
        <v>3929.0270710965642</v>
      </c>
    </row>
    <row r="66" spans="2:7">
      <c r="B66" s="28">
        <f t="shared" si="3"/>
        <v>390006.86367875227</v>
      </c>
      <c r="C66">
        <v>4000</v>
      </c>
      <c r="D66">
        <v>3.5</v>
      </c>
      <c r="E66" s="28">
        <f t="shared" si="4"/>
        <v>1137.5200190630273</v>
      </c>
      <c r="F66" s="29">
        <f t="shared" si="5"/>
        <v>1365024.0228756329</v>
      </c>
      <c r="G66" s="29">
        <f t="shared" si="6"/>
        <v>3981.3200667205956</v>
      </c>
    </row>
    <row r="67" spans="2:7">
      <c r="B67" s="28">
        <f t="shared" si="3"/>
        <v>395144.3836978153</v>
      </c>
      <c r="C67">
        <v>4000</v>
      </c>
      <c r="D67">
        <v>3.5</v>
      </c>
      <c r="E67" s="28">
        <f t="shared" si="4"/>
        <v>1152.5044524519612</v>
      </c>
      <c r="F67" s="29">
        <f t="shared" si="5"/>
        <v>1383005.3429423536</v>
      </c>
      <c r="G67" s="29">
        <f t="shared" si="6"/>
        <v>4033.7655835818641</v>
      </c>
    </row>
    <row r="68" spans="2:7">
      <c r="B68" s="28">
        <f t="shared" si="3"/>
        <v>400296.88815026724</v>
      </c>
      <c r="C68">
        <v>4000</v>
      </c>
      <c r="D68">
        <v>3.5</v>
      </c>
      <c r="E68" s="28">
        <f t="shared" si="4"/>
        <v>1167.5325904382794</v>
      </c>
      <c r="F68" s="29">
        <f t="shared" si="5"/>
        <v>1401039.1085259353</v>
      </c>
      <c r="G68" s="29">
        <f t="shared" si="6"/>
        <v>4086.3640665339781</v>
      </c>
    </row>
    <row r="69" spans="2:7">
      <c r="B69" s="28">
        <f t="shared" si="3"/>
        <v>405464.42074070551</v>
      </c>
      <c r="C69">
        <v>4000</v>
      </c>
      <c r="D69">
        <v>3.5</v>
      </c>
      <c r="E69" s="28">
        <f t="shared" si="4"/>
        <v>1182.6045604937244</v>
      </c>
      <c r="F69" s="29">
        <f t="shared" si="5"/>
        <v>1419125.4725924693</v>
      </c>
      <c r="G69" s="29">
        <f t="shared" si="6"/>
        <v>4139.1159617280355</v>
      </c>
    </row>
    <row r="70" spans="2:7">
      <c r="B70" s="28">
        <f t="shared" si="3"/>
        <v>410647.02530119923</v>
      </c>
      <c r="C70">
        <v>4000</v>
      </c>
      <c r="D70">
        <v>3.5</v>
      </c>
      <c r="E70" s="28">
        <f t="shared" si="4"/>
        <v>1197.7204904618309</v>
      </c>
      <c r="F70" s="29">
        <f t="shared" si="5"/>
        <v>1437264.5885541972</v>
      </c>
      <c r="G70" s="29">
        <f t="shared" si="6"/>
        <v>4192.0217166164084</v>
      </c>
    </row>
    <row r="71" spans="2:7">
      <c r="B71" s="28">
        <f t="shared" si="3"/>
        <v>415844.74579166109</v>
      </c>
      <c r="C71">
        <v>4000</v>
      </c>
      <c r="D71">
        <v>3.5</v>
      </c>
      <c r="E71" s="28">
        <f t="shared" si="4"/>
        <v>1212.8805085590116</v>
      </c>
      <c r="F71" s="29">
        <f t="shared" si="5"/>
        <v>1455456.6102708138</v>
      </c>
      <c r="G71" s="29">
        <f t="shared" si="6"/>
        <v>4245.0817799565402</v>
      </c>
    </row>
    <row r="72" spans="2:7">
      <c r="B72" s="28">
        <f t="shared" si="3"/>
        <v>421057.62630022009</v>
      </c>
      <c r="C72">
        <v>4000</v>
      </c>
      <c r="D72">
        <v>3.5</v>
      </c>
      <c r="E72" s="28">
        <f t="shared" si="4"/>
        <v>1228.0847433756419</v>
      </c>
      <c r="F72" s="29">
        <f t="shared" si="5"/>
        <v>1473701.6920507704</v>
      </c>
      <c r="G72" s="29">
        <f t="shared" si="6"/>
        <v>4298.2966018147463</v>
      </c>
    </row>
    <row r="73" spans="2:7">
      <c r="B73" s="28">
        <f t="shared" si="3"/>
        <v>426285.71104359574</v>
      </c>
      <c r="C73">
        <v>4000</v>
      </c>
      <c r="D73">
        <v>3.5</v>
      </c>
      <c r="E73" s="28">
        <f t="shared" si="4"/>
        <v>1243.3333238771543</v>
      </c>
      <c r="F73" s="29">
        <f t="shared" si="5"/>
        <v>1491999.9886525851</v>
      </c>
      <c r="G73" s="29">
        <f t="shared" si="6"/>
        <v>4351.6666335700402</v>
      </c>
    </row>
    <row r="74" spans="2:7">
      <c r="B74" s="28">
        <f t="shared" si="3"/>
        <v>431529.04436747287</v>
      </c>
      <c r="C74">
        <v>4000</v>
      </c>
      <c r="D74">
        <v>3.5</v>
      </c>
      <c r="E74" s="28">
        <f t="shared" si="4"/>
        <v>1258.6263794051295</v>
      </c>
      <c r="F74" s="29">
        <f t="shared" si="5"/>
        <v>1510351.6552861552</v>
      </c>
      <c r="G74" s="29">
        <f t="shared" si="6"/>
        <v>4405.1923279179528</v>
      </c>
    </row>
    <row r="75" spans="2:7">
      <c r="B75" s="28">
        <f t="shared" si="3"/>
        <v>436787.67074687802</v>
      </c>
      <c r="C75">
        <v>4000</v>
      </c>
      <c r="D75">
        <v>3.5</v>
      </c>
      <c r="E75" s="28">
        <f t="shared" si="4"/>
        <v>1273.9640396783943</v>
      </c>
      <c r="F75" s="29">
        <f t="shared" si="5"/>
        <v>1528756.8476140732</v>
      </c>
      <c r="G75" s="29">
        <f t="shared" si="6"/>
        <v>4458.8741388743802</v>
      </c>
    </row>
    <row r="76" spans="2:7">
      <c r="B76" s="28">
        <f t="shared" si="3"/>
        <v>442061.63478655642</v>
      </c>
      <c r="C76">
        <v>4000</v>
      </c>
      <c r="D76">
        <v>3.5</v>
      </c>
      <c r="E76" s="28">
        <f t="shared" si="4"/>
        <v>1289.3464347941228</v>
      </c>
      <c r="F76" s="29">
        <f t="shared" si="5"/>
        <v>1547215.7217529474</v>
      </c>
      <c r="G76" s="29">
        <f t="shared" si="6"/>
        <v>4512.7125217794301</v>
      </c>
    </row>
    <row r="77" spans="2:7">
      <c r="B77" s="28">
        <f t="shared" si="3"/>
        <v>447350.98122135055</v>
      </c>
      <c r="C77">
        <v>4000</v>
      </c>
      <c r="D77">
        <v>3.5</v>
      </c>
      <c r="E77" s="28">
        <f t="shared" si="4"/>
        <v>1304.7736952289392</v>
      </c>
      <c r="F77" s="29">
        <f t="shared" si="5"/>
        <v>1565728.434274727</v>
      </c>
      <c r="G77" s="29">
        <f t="shared" si="6"/>
        <v>4566.7079333012871</v>
      </c>
    </row>
    <row r="78" spans="2:7">
      <c r="B78" s="28">
        <f t="shared" si="3"/>
        <v>452655.75491657946</v>
      </c>
      <c r="C78">
        <v>4000</v>
      </c>
      <c r="D78">
        <v>3.5</v>
      </c>
      <c r="E78" s="28">
        <f t="shared" si="4"/>
        <v>1320.2459518400235</v>
      </c>
      <c r="F78" s="29">
        <f t="shared" si="5"/>
        <v>1584295.1422080281</v>
      </c>
      <c r="G78" s="29">
        <f t="shared" si="6"/>
        <v>4620.8608314400826</v>
      </c>
    </row>
    <row r="79" spans="2:7">
      <c r="B79" s="28">
        <f t="shared" si="3"/>
        <v>457976.00086841948</v>
      </c>
      <c r="C79">
        <v>4000</v>
      </c>
      <c r="D79">
        <v>3.5</v>
      </c>
      <c r="E79" s="28">
        <f t="shared" si="4"/>
        <v>1335.7633358662235</v>
      </c>
      <c r="F79" s="29">
        <f t="shared" si="5"/>
        <v>1602916.0030394681</v>
      </c>
      <c r="G79" s="29">
        <f t="shared" si="6"/>
        <v>4675.1716755317821</v>
      </c>
    </row>
    <row r="80" spans="2:7">
      <c r="B80" s="28">
        <f t="shared" si="3"/>
        <v>463311.76420428569</v>
      </c>
      <c r="C80">
        <v>4000</v>
      </c>
      <c r="D80">
        <v>3.5</v>
      </c>
      <c r="E80" s="28">
        <f t="shared" si="4"/>
        <v>1351.3259789291667</v>
      </c>
      <c r="F80" s="29">
        <f t="shared" si="5"/>
        <v>1621591.174715</v>
      </c>
      <c r="G80" s="29">
        <f t="shared" si="6"/>
        <v>4729.6409262520838</v>
      </c>
    </row>
    <row r="81" spans="2:7">
      <c r="B81" s="28">
        <f t="shared" si="3"/>
        <v>468663.09018321487</v>
      </c>
      <c r="C81">
        <v>4000</v>
      </c>
      <c r="D81">
        <v>3.5</v>
      </c>
      <c r="E81" s="28">
        <f t="shared" si="4"/>
        <v>1366.9340130343769</v>
      </c>
      <c r="F81" s="29">
        <f t="shared" si="5"/>
        <v>1640320.8156412521</v>
      </c>
      <c r="G81" s="29">
        <f t="shared" si="6"/>
        <v>4784.269045620319</v>
      </c>
    </row>
    <row r="82" spans="2:7">
      <c r="B82" s="28">
        <f t="shared" si="3"/>
        <v>474030.02419624926</v>
      </c>
      <c r="C82">
        <v>4000</v>
      </c>
      <c r="D82">
        <v>3.5</v>
      </c>
      <c r="E82" s="28">
        <f t="shared" si="4"/>
        <v>1382.5875705723936</v>
      </c>
      <c r="F82" s="29">
        <f t="shared" si="5"/>
        <v>1659105.0846868723</v>
      </c>
      <c r="G82" s="29">
        <f t="shared" si="6"/>
        <v>4839.0564970033774</v>
      </c>
    </row>
    <row r="83" spans="2:7">
      <c r="B83" s="28">
        <f t="shared" si="3"/>
        <v>479412.61176682165</v>
      </c>
      <c r="C83">
        <v>4000</v>
      </c>
      <c r="D83">
        <v>3.5</v>
      </c>
      <c r="E83" s="28">
        <f t="shared" si="4"/>
        <v>1398.2867843198965</v>
      </c>
      <c r="F83" s="29">
        <f t="shared" si="5"/>
        <v>1677944.1411838757</v>
      </c>
      <c r="G83" s="29">
        <f t="shared" si="6"/>
        <v>4894.0037451196376</v>
      </c>
    </row>
    <row r="84" spans="2:7">
      <c r="B84" s="28">
        <f t="shared" si="3"/>
        <v>484810.89855114155</v>
      </c>
      <c r="C84">
        <v>4000</v>
      </c>
      <c r="D84">
        <v>3.5</v>
      </c>
      <c r="E84" s="28">
        <f t="shared" si="4"/>
        <v>1414.0317874408295</v>
      </c>
      <c r="F84" s="29">
        <f t="shared" si="5"/>
        <v>1696838.1449289955</v>
      </c>
      <c r="G84" s="29">
        <f t="shared" si="6"/>
        <v>4949.1112560429028</v>
      </c>
    </row>
    <row r="85" spans="2:7">
      <c r="B85" s="28">
        <f t="shared" si="3"/>
        <v>490224.93033858237</v>
      </c>
      <c r="C85">
        <v>4000</v>
      </c>
      <c r="D85">
        <v>3.5</v>
      </c>
      <c r="E85" s="28">
        <f t="shared" si="4"/>
        <v>1429.8227134875317</v>
      </c>
      <c r="F85" s="29">
        <f t="shared" si="5"/>
        <v>1715787.2561850382</v>
      </c>
      <c r="G85" s="29">
        <f t="shared" si="6"/>
        <v>5004.3794972063606</v>
      </c>
    </row>
    <row r="86" spans="2:7">
      <c r="B86" s="28">
        <f t="shared" si="3"/>
        <v>495654.75305206992</v>
      </c>
      <c r="C86">
        <v>4000</v>
      </c>
      <c r="D86">
        <v>3.5</v>
      </c>
      <c r="E86" s="28">
        <f t="shared" si="4"/>
        <v>1445.6596964018706</v>
      </c>
      <c r="F86" s="29">
        <f t="shared" si="5"/>
        <v>1734791.6356822448</v>
      </c>
      <c r="G86" s="29">
        <f t="shared" si="6"/>
        <v>5059.8089374065476</v>
      </c>
    </row>
    <row r="87" spans="2:7">
      <c r="B87" s="28">
        <f t="shared" si="3"/>
        <v>501100.41274847178</v>
      </c>
      <c r="C87">
        <v>4000</v>
      </c>
      <c r="D87">
        <v>3.5</v>
      </c>
      <c r="E87" s="28">
        <f t="shared" si="4"/>
        <v>1461.5428705163758</v>
      </c>
      <c r="F87" s="29">
        <f t="shared" si="5"/>
        <v>1753851.4446196512</v>
      </c>
      <c r="G87" s="29">
        <f t="shared" si="6"/>
        <v>5115.4000468073154</v>
      </c>
    </row>
    <row r="88" spans="2:7">
      <c r="B88" s="28">
        <f t="shared" si="3"/>
        <v>506561.95561898814</v>
      </c>
      <c r="C88">
        <v>4000</v>
      </c>
      <c r="D88">
        <v>3.5</v>
      </c>
      <c r="E88" s="28">
        <f t="shared" si="4"/>
        <v>1477.4723705553822</v>
      </c>
      <c r="F88" s="29">
        <f t="shared" si="5"/>
        <v>1772966.8446664584</v>
      </c>
      <c r="G88" s="29">
        <f t="shared" si="6"/>
        <v>5171.1532969438376</v>
      </c>
    </row>
    <row r="89" spans="2:7">
      <c r="B89" s="28">
        <f t="shared" si="3"/>
        <v>512039.42798954353</v>
      </c>
      <c r="C89">
        <v>4000</v>
      </c>
      <c r="D89">
        <v>3.5</v>
      </c>
      <c r="E89" s="28">
        <f t="shared" si="4"/>
        <v>1493.4483316361686</v>
      </c>
      <c r="F89" s="29">
        <f t="shared" si="5"/>
        <v>1792137.9979634024</v>
      </c>
      <c r="G89" s="29">
        <f t="shared" si="6"/>
        <v>5227.0691607265899</v>
      </c>
    </row>
    <row r="90" spans="2:7">
      <c r="B90" s="28">
        <f t="shared" si="3"/>
        <v>517532.87632117968</v>
      </c>
      <c r="C90">
        <v>4000</v>
      </c>
      <c r="D90">
        <v>3.5</v>
      </c>
      <c r="E90" s="28">
        <f t="shared" si="4"/>
        <v>1509.4708892701074</v>
      </c>
      <c r="F90" s="29">
        <f t="shared" si="5"/>
        <v>1811365.0671241288</v>
      </c>
      <c r="G90" s="29">
        <f t="shared" si="6"/>
        <v>5283.1481124453758</v>
      </c>
    </row>
    <row r="91" spans="2:7">
      <c r="B91" s="28">
        <f t="shared" si="3"/>
        <v>523042.34721044981</v>
      </c>
      <c r="C91">
        <v>4000</v>
      </c>
      <c r="D91">
        <v>3.5</v>
      </c>
      <c r="E91" s="28">
        <f t="shared" si="4"/>
        <v>1525.5401793638121</v>
      </c>
      <c r="F91" s="29">
        <f t="shared" si="5"/>
        <v>1830648.2152365744</v>
      </c>
      <c r="G91" s="29">
        <f t="shared" si="6"/>
        <v>5339.3906277733422</v>
      </c>
    </row>
    <row r="92" spans="2:7">
      <c r="B92" s="28">
        <f t="shared" si="3"/>
        <v>528567.88738981367</v>
      </c>
      <c r="C92">
        <v>4000</v>
      </c>
      <c r="D92">
        <v>3.5</v>
      </c>
      <c r="E92" s="28">
        <f t="shared" si="4"/>
        <v>1541.6563382202901</v>
      </c>
      <c r="F92" s="29">
        <f t="shared" si="5"/>
        <v>1849987.6058643479</v>
      </c>
      <c r="G92" s="29">
        <f t="shared" si="6"/>
        <v>5395.7971837710156</v>
      </c>
    </row>
    <row r="93" spans="2:7">
      <c r="B93" s="28">
        <f t="shared" si="3"/>
        <v>534109.54372803401</v>
      </c>
      <c r="C93">
        <v>4000</v>
      </c>
      <c r="D93">
        <v>3.5</v>
      </c>
      <c r="E93" s="28">
        <f t="shared" si="4"/>
        <v>1557.8195025400992</v>
      </c>
      <c r="F93" s="29">
        <f t="shared" si="5"/>
        <v>1869383.403048119</v>
      </c>
      <c r="G93" s="29">
        <f t="shared" si="6"/>
        <v>5452.3682588903466</v>
      </c>
    </row>
    <row r="94" spans="2:7">
      <c r="B94" s="28">
        <f t="shared" si="3"/>
        <v>539667.36323057406</v>
      </c>
      <c r="C94">
        <v>4000</v>
      </c>
      <c r="D94">
        <v>3.5</v>
      </c>
      <c r="E94" s="28">
        <f t="shared" si="4"/>
        <v>1574.0298094225079</v>
      </c>
      <c r="F94" s="29">
        <f t="shared" si="5"/>
        <v>1888835.7713070093</v>
      </c>
      <c r="G94" s="29">
        <f t="shared" si="6"/>
        <v>5509.1043329787781</v>
      </c>
    </row>
    <row r="95" spans="2:7">
      <c r="B95" s="28">
        <f t="shared" si="3"/>
        <v>545241.39303999662</v>
      </c>
      <c r="C95">
        <v>4000</v>
      </c>
      <c r="D95">
        <v>3.5</v>
      </c>
      <c r="E95" s="28">
        <f t="shared" si="4"/>
        <v>1590.2873963666568</v>
      </c>
      <c r="F95" s="29">
        <f t="shared" si="5"/>
        <v>1908344.8756399881</v>
      </c>
      <c r="G95" s="29">
        <f t="shared" si="6"/>
        <v>5566.0058872832988</v>
      </c>
    </row>
    <row r="96" spans="2:7">
      <c r="B96" s="28">
        <f t="shared" si="3"/>
        <v>550831.68043636333</v>
      </c>
      <c r="C96">
        <v>4000</v>
      </c>
      <c r="D96">
        <v>3.5</v>
      </c>
      <c r="E96" s="28">
        <f t="shared" si="4"/>
        <v>1606.5924012727264</v>
      </c>
      <c r="F96" s="29">
        <f t="shared" si="5"/>
        <v>1927910.8815272716</v>
      </c>
      <c r="G96" s="29">
        <f t="shared" si="6"/>
        <v>5623.0734044545425</v>
      </c>
    </row>
    <row r="97" spans="2:7">
      <c r="B97" s="28">
        <f t="shared" si="3"/>
        <v>556438.27283763606</v>
      </c>
      <c r="C97">
        <v>4000</v>
      </c>
      <c r="D97">
        <v>3.5</v>
      </c>
      <c r="E97" s="28">
        <f t="shared" si="4"/>
        <v>1622.9449624431052</v>
      </c>
      <c r="F97" s="29">
        <f t="shared" si="5"/>
        <v>1947533.9549317262</v>
      </c>
      <c r="G97" s="29">
        <f t="shared" si="6"/>
        <v>5680.307368550868</v>
      </c>
    </row>
    <row r="98" spans="2:7">
      <c r="B98" s="28">
        <f t="shared" si="3"/>
        <v>562061.21780007915</v>
      </c>
      <c r="C98">
        <v>4000</v>
      </c>
      <c r="D98">
        <v>3.5</v>
      </c>
      <c r="E98" s="28">
        <f t="shared" si="4"/>
        <v>1639.3452185835642</v>
      </c>
      <c r="F98" s="29">
        <f t="shared" si="5"/>
        <v>1967214.2623002771</v>
      </c>
      <c r="G98" s="29">
        <f t="shared" si="6"/>
        <v>5737.7082650424745</v>
      </c>
    </row>
    <row r="99" spans="2:7">
      <c r="B99" s="28">
        <f t="shared" si="3"/>
        <v>567700.56301866274</v>
      </c>
      <c r="C99">
        <v>4000</v>
      </c>
      <c r="D99">
        <v>3.5</v>
      </c>
      <c r="E99" s="28">
        <f t="shared" si="4"/>
        <v>1655.7933088044329</v>
      </c>
      <c r="F99" s="29">
        <f t="shared" si="5"/>
        <v>1986951.9705653195</v>
      </c>
      <c r="G99" s="29">
        <f t="shared" si="6"/>
        <v>5795.2765808155145</v>
      </c>
    </row>
    <row r="100" spans="2:7">
      <c r="B100" s="28">
        <f t="shared" si="3"/>
        <v>573356.35632746713</v>
      </c>
      <c r="C100">
        <v>4000</v>
      </c>
      <c r="D100">
        <v>3.5</v>
      </c>
      <c r="E100" s="28">
        <f t="shared" si="4"/>
        <v>1672.2893726217792</v>
      </c>
      <c r="F100" s="29">
        <f t="shared" si="5"/>
        <v>2006747.247146135</v>
      </c>
      <c r="G100" s="29">
        <f t="shared" si="6"/>
        <v>5853.0128041762273</v>
      </c>
    </row>
    <row r="101" spans="2:7">
      <c r="B101" s="28">
        <f t="shared" si="3"/>
        <v>579028.64570008893</v>
      </c>
      <c r="C101">
        <v>4000</v>
      </c>
      <c r="D101">
        <v>3.5</v>
      </c>
      <c r="E101" s="28">
        <f t="shared" si="4"/>
        <v>1688.8335499585928</v>
      </c>
      <c r="F101" s="29">
        <f t="shared" si="5"/>
        <v>2026600.2599503114</v>
      </c>
      <c r="G101" s="29">
        <f t="shared" si="6"/>
        <v>5910.9174248550753</v>
      </c>
    </row>
    <row r="102" spans="2:7">
      <c r="B102" s="28">
        <f t="shared" si="3"/>
        <v>584717.47925004747</v>
      </c>
      <c r="C102">
        <v>4000</v>
      </c>
      <c r="D102">
        <v>3.5</v>
      </c>
      <c r="E102" s="28">
        <f t="shared" si="4"/>
        <v>1705.4259811459717</v>
      </c>
      <c r="F102" s="29">
        <f t="shared" si="5"/>
        <v>2046511.1773751662</v>
      </c>
      <c r="G102" s="29">
        <f t="shared" si="6"/>
        <v>5968.9909340109007</v>
      </c>
    </row>
    <row r="103" spans="2:7">
      <c r="B103" s="28">
        <f t="shared" si="3"/>
        <v>590422.90523119341</v>
      </c>
      <c r="C103">
        <v>4000</v>
      </c>
      <c r="D103">
        <v>3.5</v>
      </c>
      <c r="E103" s="28">
        <f t="shared" si="4"/>
        <v>1722.0668069243141</v>
      </c>
      <c r="F103" s="29">
        <f t="shared" si="5"/>
        <v>2066480.1683091768</v>
      </c>
      <c r="G103" s="29">
        <f t="shared" si="6"/>
        <v>6027.2338242350988</v>
      </c>
    </row>
    <row r="104" spans="2:7">
      <c r="B104" s="28">
        <f t="shared" si="3"/>
        <v>596144.9720381177</v>
      </c>
      <c r="C104">
        <v>4000</v>
      </c>
      <c r="D104">
        <v>3.5</v>
      </c>
      <c r="E104" s="28">
        <f t="shared" si="4"/>
        <v>1738.75616844451</v>
      </c>
      <c r="F104" s="29">
        <f t="shared" si="5"/>
        <v>2086507.402133412</v>
      </c>
      <c r="G104" s="29">
        <f t="shared" si="6"/>
        <v>6085.6465895557849</v>
      </c>
    </row>
    <row r="105" spans="2:7">
      <c r="B105" s="28">
        <f t="shared" si="3"/>
        <v>601883.72820656223</v>
      </c>
      <c r="C105">
        <v>4000</v>
      </c>
      <c r="D105">
        <v>3.5</v>
      </c>
      <c r="E105" s="28">
        <f t="shared" si="4"/>
        <v>1755.4942072691399</v>
      </c>
      <c r="F105" s="29">
        <f t="shared" si="5"/>
        <v>2106593.048722968</v>
      </c>
      <c r="G105" s="29">
        <f t="shared" si="6"/>
        <v>6144.22972544199</v>
      </c>
    </row>
    <row r="106" spans="2:7">
      <c r="B106" s="28">
        <f t="shared" si="3"/>
        <v>607639.22241383139</v>
      </c>
      <c r="C106">
        <v>4000</v>
      </c>
      <c r="D106">
        <v>3.5</v>
      </c>
      <c r="E106" s="28">
        <f t="shared" si="4"/>
        <v>1772.2810653736749</v>
      </c>
      <c r="F106" s="29">
        <f t="shared" si="5"/>
        <v>2126737.2784484099</v>
      </c>
      <c r="G106" s="29">
        <f t="shared" si="6"/>
        <v>6202.9837288078625</v>
      </c>
    </row>
    <row r="107" spans="2:7">
      <c r="B107" s="28">
        <f t="shared" si="3"/>
        <v>613411.50347920507</v>
      </c>
      <c r="C107">
        <v>4000</v>
      </c>
      <c r="D107">
        <v>3.5</v>
      </c>
      <c r="E107" s="28">
        <f t="shared" si="4"/>
        <v>1789.1168851476814</v>
      </c>
      <c r="F107" s="29">
        <f t="shared" si="5"/>
        <v>2146940.2621772178</v>
      </c>
      <c r="G107" s="29">
        <f t="shared" si="6"/>
        <v>6261.9090980168849</v>
      </c>
    </row>
    <row r="108" spans="2:7">
      <c r="B108" s="28">
        <f t="shared" si="3"/>
        <v>619200.62036435271</v>
      </c>
      <c r="C108">
        <v>4000</v>
      </c>
      <c r="D108">
        <v>3.5</v>
      </c>
      <c r="E108" s="28">
        <f t="shared" si="4"/>
        <v>1806.0018093960286</v>
      </c>
      <c r="F108" s="29">
        <f t="shared" si="5"/>
        <v>2167202.1712752343</v>
      </c>
      <c r="G108" s="29">
        <f t="shared" si="6"/>
        <v>6321.0063328861006</v>
      </c>
    </row>
    <row r="109" spans="2:7">
      <c r="B109" s="28">
        <f t="shared" si="3"/>
        <v>625006.62217374879</v>
      </c>
      <c r="C109">
        <v>4000</v>
      </c>
      <c r="D109">
        <v>3.5</v>
      </c>
      <c r="E109" s="28">
        <f t="shared" si="4"/>
        <v>1822.9359813401006</v>
      </c>
      <c r="F109" s="29">
        <f t="shared" si="5"/>
        <v>2187523.1776081207</v>
      </c>
      <c r="G109" s="29">
        <f t="shared" si="6"/>
        <v>6380.2759346903522</v>
      </c>
    </row>
    <row r="110" spans="2:7">
      <c r="B110" s="28">
        <f t="shared" si="3"/>
        <v>630829.55815508892</v>
      </c>
      <c r="C110">
        <v>4000</v>
      </c>
      <c r="D110">
        <v>3.5</v>
      </c>
      <c r="E110" s="28">
        <f t="shared" si="4"/>
        <v>1839.9195446190095</v>
      </c>
      <c r="F110" s="29">
        <f t="shared" si="5"/>
        <v>2207903.4535428113</v>
      </c>
      <c r="G110" s="29">
        <f t="shared" si="6"/>
        <v>6439.718406166533</v>
      </c>
    </row>
    <row r="111" spans="2:7">
      <c r="B111" s="28">
        <f t="shared" si="3"/>
        <v>636669.47769970796</v>
      </c>
      <c r="C111">
        <v>4000</v>
      </c>
      <c r="D111">
        <v>3.5</v>
      </c>
      <c r="E111" s="28">
        <f t="shared" si="4"/>
        <v>1856.9526432908149</v>
      </c>
      <c r="F111" s="29">
        <f t="shared" si="5"/>
        <v>2228343.1719489777</v>
      </c>
      <c r="G111" s="29">
        <f t="shared" si="6"/>
        <v>6499.334251517852</v>
      </c>
    </row>
    <row r="112" spans="2:7">
      <c r="B112" s="28">
        <f t="shared" si="3"/>
        <v>642526.43034299882</v>
      </c>
      <c r="C112">
        <v>4000</v>
      </c>
      <c r="D112">
        <v>3.5</v>
      </c>
      <c r="E112" s="28">
        <f t="shared" si="4"/>
        <v>1874.0354218337468</v>
      </c>
      <c r="F112" s="29">
        <f t="shared" si="5"/>
        <v>2248842.5062004961</v>
      </c>
      <c r="G112" s="29">
        <f t="shared" si="6"/>
        <v>6559.1239764181137</v>
      </c>
    </row>
    <row r="113" spans="2:7">
      <c r="B113" s="28">
        <f>B112+C112+E112</f>
        <v>648400.46576483257</v>
      </c>
      <c r="C113">
        <v>4000</v>
      </c>
      <c r="D113">
        <v>3.5</v>
      </c>
      <c r="E113" s="28">
        <f t="shared" ref="E113:E120" si="7">B113*D113/100/12</f>
        <v>1891.1680251474281</v>
      </c>
      <c r="F113" s="29">
        <f t="shared" ref="F113:F120" si="8">B113*3.5</f>
        <v>2269401.6301769139</v>
      </c>
      <c r="G113" s="29">
        <f t="shared" ref="G113:G120" si="9">E113*3.5</f>
        <v>6619.0880880159984</v>
      </c>
    </row>
    <row r="114" spans="2:7">
      <c r="B114" s="28">
        <f t="shared" si="3"/>
        <v>654291.63378997997</v>
      </c>
      <c r="C114">
        <v>4000</v>
      </c>
      <c r="D114">
        <v>3.5</v>
      </c>
      <c r="E114" s="28">
        <f t="shared" si="7"/>
        <v>1908.3505985541085</v>
      </c>
      <c r="F114" s="29">
        <f t="shared" si="8"/>
        <v>2290020.71826493</v>
      </c>
      <c r="G114" s="29">
        <f t="shared" si="9"/>
        <v>6679.2270949393796</v>
      </c>
    </row>
    <row r="115" spans="2:7">
      <c r="B115" s="28">
        <f t="shared" ref="B115:B120" si="10">B114+C114+E114</f>
        <v>660199.9843885341</v>
      </c>
      <c r="C115">
        <v>4000</v>
      </c>
      <c r="D115">
        <v>3.5</v>
      </c>
      <c r="E115" s="28">
        <f t="shared" si="7"/>
        <v>1925.5832877998912</v>
      </c>
      <c r="F115" s="29">
        <f t="shared" si="8"/>
        <v>2310699.9453598694</v>
      </c>
      <c r="G115" s="29">
        <f t="shared" si="9"/>
        <v>6739.5415072996193</v>
      </c>
    </row>
    <row r="116" spans="2:7">
      <c r="B116" s="28">
        <f t="shared" si="10"/>
        <v>666125.56767633394</v>
      </c>
      <c r="C116">
        <v>4000</v>
      </c>
      <c r="D116">
        <v>3.5</v>
      </c>
      <c r="E116" s="28">
        <f t="shared" si="7"/>
        <v>1942.8662390559741</v>
      </c>
      <c r="F116" s="29">
        <f t="shared" si="8"/>
        <v>2331439.4868671689</v>
      </c>
      <c r="G116" s="29">
        <f t="shared" si="9"/>
        <v>6800.0318366959091</v>
      </c>
    </row>
    <row r="117" spans="2:7">
      <c r="B117" s="28">
        <f t="shared" si="10"/>
        <v>672068.43391538993</v>
      </c>
      <c r="C117">
        <v>4000</v>
      </c>
      <c r="D117">
        <v>3.5</v>
      </c>
      <c r="E117" s="28">
        <f t="shared" si="7"/>
        <v>1960.1995989198874</v>
      </c>
      <c r="F117" s="29">
        <f t="shared" si="8"/>
        <v>2352239.5187038649</v>
      </c>
      <c r="G117" s="29">
        <f t="shared" si="9"/>
        <v>6860.6985962196059</v>
      </c>
    </row>
    <row r="118" spans="2:7">
      <c r="B118" s="28">
        <f t="shared" si="10"/>
        <v>678028.63351430977</v>
      </c>
      <c r="C118">
        <v>4000</v>
      </c>
      <c r="D118">
        <v>3.5</v>
      </c>
      <c r="E118" s="28">
        <f t="shared" si="7"/>
        <v>1977.583514416737</v>
      </c>
      <c r="F118" s="29">
        <f t="shared" si="8"/>
        <v>2373100.2173000844</v>
      </c>
      <c r="G118" s="29">
        <f t="shared" si="9"/>
        <v>6921.5423004585791</v>
      </c>
    </row>
    <row r="119" spans="2:7">
      <c r="B119" s="28">
        <f t="shared" si="10"/>
        <v>684006.21702872647</v>
      </c>
      <c r="C119">
        <v>4000</v>
      </c>
      <c r="D119">
        <v>3.5</v>
      </c>
      <c r="E119" s="28">
        <f t="shared" si="7"/>
        <v>1995.0181330004523</v>
      </c>
      <c r="F119" s="29">
        <f t="shared" si="8"/>
        <v>2394021.7596005425</v>
      </c>
      <c r="G119" s="29">
        <f t="shared" si="9"/>
        <v>6982.5634655015829</v>
      </c>
    </row>
    <row r="120" spans="2:7">
      <c r="B120" s="28">
        <f t="shared" si="10"/>
        <v>690001.23516172695</v>
      </c>
      <c r="C120">
        <v>4000</v>
      </c>
      <c r="D120">
        <v>3.5</v>
      </c>
      <c r="E120" s="28">
        <f t="shared" si="7"/>
        <v>2012.5036025550369</v>
      </c>
      <c r="F120" s="29">
        <f t="shared" si="8"/>
        <v>2415004.3230660441</v>
      </c>
      <c r="G120" s="29">
        <f t="shared" si="9"/>
        <v>7043.7626089426294</v>
      </c>
    </row>
    <row r="121" spans="2:7">
      <c r="E121" s="28">
        <f>SUM(E2:E120)</f>
        <v>126013.73876428211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topLeftCell="C1" workbookViewId="0">
      <selection activeCell="G3" sqref="G3"/>
    </sheetView>
  </sheetViews>
  <sheetFormatPr defaultRowHeight="14.5"/>
  <cols>
    <col min="2" max="2" width="12.6328125" style="30" customWidth="1"/>
    <col min="5" max="5" width="12.81640625" style="28" customWidth="1"/>
    <col min="7" max="7" width="10" customWidth="1"/>
    <col min="9" max="9" width="10.08984375" bestFit="1" customWidth="1"/>
    <col min="10" max="10" width="13.6328125" bestFit="1" customWidth="1"/>
    <col min="11" max="11" width="12" style="31" bestFit="1" customWidth="1"/>
    <col min="12" max="12" width="13.1796875" style="31" customWidth="1"/>
    <col min="13" max="13" width="23.1796875" customWidth="1"/>
    <col min="14" max="14" width="14.81640625" customWidth="1"/>
    <col min="15" max="15" width="17.81640625" bestFit="1" customWidth="1"/>
    <col min="17" max="17" width="13.08984375" customWidth="1"/>
  </cols>
  <sheetData>
    <row r="1" spans="1:15">
      <c r="A1" t="s">
        <v>17</v>
      </c>
      <c r="B1" s="30" t="s">
        <v>15</v>
      </c>
      <c r="C1" t="s">
        <v>16</v>
      </c>
      <c r="D1" t="s">
        <v>18</v>
      </c>
      <c r="K1" s="70" t="s">
        <v>29</v>
      </c>
      <c r="L1" s="70"/>
      <c r="M1" s="70"/>
      <c r="N1" s="46"/>
    </row>
    <row r="2" spans="1:15">
      <c r="A2">
        <v>1</v>
      </c>
      <c r="B2" s="30">
        <v>10000</v>
      </c>
      <c r="C2">
        <v>15</v>
      </c>
      <c r="D2">
        <v>20</v>
      </c>
      <c r="E2" s="28">
        <f t="shared" ref="E2:E31" si="0">B2*C2/100</f>
        <v>1500</v>
      </c>
      <c r="G2">
        <f>1000*3*0.05</f>
        <v>150</v>
      </c>
      <c r="I2" s="26"/>
      <c r="K2" s="32" t="s">
        <v>30</v>
      </c>
      <c r="L2" s="32" t="s">
        <v>31</v>
      </c>
      <c r="M2" s="1" t="s">
        <v>32</v>
      </c>
      <c r="N2" s="13"/>
      <c r="O2" t="s">
        <v>34</v>
      </c>
    </row>
    <row r="3" spans="1:15">
      <c r="A3">
        <v>2</v>
      </c>
      <c r="B3" s="30">
        <f t="shared" ref="B3:B31" si="1">B2+E2</f>
        <v>11500</v>
      </c>
      <c r="C3">
        <v>15</v>
      </c>
      <c r="D3">
        <v>20</v>
      </c>
      <c r="E3" s="28">
        <f t="shared" si="0"/>
        <v>1725</v>
      </c>
      <c r="I3" s="26"/>
      <c r="K3" s="32">
        <v>1.78</v>
      </c>
      <c r="L3" s="32">
        <v>1.7</v>
      </c>
      <c r="M3" s="33">
        <f>(K3+L3)/2*10</f>
        <v>17.399999999999999</v>
      </c>
      <c r="N3" s="47"/>
      <c r="O3">
        <f>M3/2</f>
        <v>8.6999999999999993</v>
      </c>
    </row>
    <row r="4" spans="1:15">
      <c r="A4">
        <v>3</v>
      </c>
      <c r="B4" s="30">
        <f t="shared" si="1"/>
        <v>13225</v>
      </c>
      <c r="C4">
        <v>15</v>
      </c>
      <c r="D4">
        <v>20</v>
      </c>
      <c r="E4" s="28">
        <f t="shared" si="0"/>
        <v>1983.75</v>
      </c>
      <c r="I4" s="26"/>
      <c r="M4" s="35" t="s">
        <v>33</v>
      </c>
      <c r="N4" s="35"/>
    </row>
    <row r="5" spans="1:15">
      <c r="A5">
        <v>4</v>
      </c>
      <c r="B5" s="30">
        <f t="shared" si="1"/>
        <v>15208.75</v>
      </c>
      <c r="C5">
        <v>15</v>
      </c>
      <c r="D5">
        <v>20</v>
      </c>
      <c r="E5" s="28">
        <f t="shared" si="0"/>
        <v>2281.3125</v>
      </c>
      <c r="I5" s="26"/>
    </row>
    <row r="6" spans="1:15">
      <c r="A6">
        <v>5</v>
      </c>
      <c r="B6" s="30">
        <f t="shared" si="1"/>
        <v>17490.0625</v>
      </c>
      <c r="C6">
        <v>15</v>
      </c>
      <c r="D6">
        <v>20</v>
      </c>
      <c r="E6" s="28">
        <f t="shared" si="0"/>
        <v>2623.5093750000001</v>
      </c>
      <c r="G6" s="38" t="s">
        <v>35</v>
      </c>
      <c r="H6" s="38" t="s">
        <v>19</v>
      </c>
      <c r="I6" s="38" t="s">
        <v>15</v>
      </c>
      <c r="J6" s="38" t="s">
        <v>36</v>
      </c>
      <c r="K6" s="42" t="s">
        <v>37</v>
      </c>
      <c r="L6" s="38"/>
      <c r="M6" s="38" t="s">
        <v>39</v>
      </c>
      <c r="N6" s="44" t="s">
        <v>40</v>
      </c>
      <c r="O6" s="44" t="s">
        <v>38</v>
      </c>
    </row>
    <row r="7" spans="1:15">
      <c r="A7">
        <v>6</v>
      </c>
      <c r="B7" s="30">
        <f t="shared" si="1"/>
        <v>20113.571875000001</v>
      </c>
      <c r="C7">
        <v>15</v>
      </c>
      <c r="D7">
        <v>20</v>
      </c>
      <c r="E7" s="28">
        <f t="shared" si="0"/>
        <v>3017.0357812500001</v>
      </c>
      <c r="G7" s="40">
        <v>2</v>
      </c>
      <c r="H7" s="41">
        <v>5</v>
      </c>
      <c r="I7" s="48">
        <v>10000</v>
      </c>
      <c r="J7" s="36">
        <v>50</v>
      </c>
      <c r="K7" s="43">
        <f>I7*H7/100</f>
        <v>500</v>
      </c>
      <c r="L7" s="37">
        <f>K7/J7*100</f>
        <v>1000</v>
      </c>
      <c r="M7" s="39">
        <f>L7/G7</f>
        <v>500</v>
      </c>
      <c r="N7" s="45">
        <f>L7*5/100</f>
        <v>50</v>
      </c>
      <c r="O7" s="45">
        <f>L7*15/100</f>
        <v>150</v>
      </c>
    </row>
    <row r="8" spans="1:15">
      <c r="A8">
        <v>7</v>
      </c>
      <c r="B8" s="30">
        <f t="shared" si="1"/>
        <v>23130.607656250002</v>
      </c>
      <c r="C8">
        <v>15</v>
      </c>
      <c r="D8">
        <v>20</v>
      </c>
      <c r="E8" s="28">
        <f t="shared" si="0"/>
        <v>3469.5911484375001</v>
      </c>
      <c r="G8" s="40">
        <v>3</v>
      </c>
      <c r="H8" s="41">
        <v>15</v>
      </c>
      <c r="I8" s="37">
        <f>I7</f>
        <v>10000</v>
      </c>
      <c r="J8" s="57">
        <v>50</v>
      </c>
      <c r="K8" s="43">
        <f t="shared" ref="K8:K25" si="2">I8*H8/100</f>
        <v>1500</v>
      </c>
      <c r="L8" s="37">
        <f t="shared" ref="L8:L25" si="3">K8/J8*100</f>
        <v>3000</v>
      </c>
      <c r="M8" s="39">
        <f t="shared" ref="M8:M25" si="4">L8/G8</f>
        <v>1000</v>
      </c>
      <c r="N8" s="45">
        <f t="shared" ref="N8:N25" si="5">L8*5/100</f>
        <v>150</v>
      </c>
      <c r="O8" s="45">
        <f t="shared" ref="O8:O25" si="6">L8*15/100</f>
        <v>450</v>
      </c>
    </row>
    <row r="9" spans="1:15">
      <c r="A9">
        <v>8</v>
      </c>
      <c r="B9" s="30">
        <f t="shared" si="1"/>
        <v>26600.198804687501</v>
      </c>
      <c r="C9">
        <v>15</v>
      </c>
      <c r="D9">
        <v>20</v>
      </c>
      <c r="E9" s="28">
        <f t="shared" si="0"/>
        <v>3990.0298207031256</v>
      </c>
      <c r="G9" s="40">
        <v>4</v>
      </c>
      <c r="H9" s="41">
        <v>15</v>
      </c>
      <c r="I9" s="37">
        <f t="shared" ref="I9:I25" si="7">I8</f>
        <v>10000</v>
      </c>
      <c r="J9" s="57">
        <v>50</v>
      </c>
      <c r="K9" s="43">
        <f t="shared" si="2"/>
        <v>1500</v>
      </c>
      <c r="L9" s="37">
        <f t="shared" si="3"/>
        <v>3000</v>
      </c>
      <c r="M9" s="39">
        <f t="shared" si="4"/>
        <v>750</v>
      </c>
      <c r="N9" s="45">
        <f t="shared" si="5"/>
        <v>150</v>
      </c>
      <c r="O9" s="45">
        <f t="shared" si="6"/>
        <v>450</v>
      </c>
    </row>
    <row r="10" spans="1:15">
      <c r="A10">
        <v>9</v>
      </c>
      <c r="B10" s="30">
        <f t="shared" si="1"/>
        <v>30590.228625390628</v>
      </c>
      <c r="C10">
        <v>15</v>
      </c>
      <c r="D10">
        <v>20</v>
      </c>
      <c r="E10" s="28">
        <f t="shared" si="0"/>
        <v>4588.5342938085942</v>
      </c>
      <c r="G10" s="40">
        <v>5</v>
      </c>
      <c r="H10" s="41">
        <v>15</v>
      </c>
      <c r="I10" s="37">
        <f t="shared" si="7"/>
        <v>10000</v>
      </c>
      <c r="J10" s="57">
        <v>50</v>
      </c>
      <c r="K10" s="43">
        <f t="shared" si="2"/>
        <v>1500</v>
      </c>
      <c r="L10" s="37">
        <f t="shared" si="3"/>
        <v>3000</v>
      </c>
      <c r="M10" s="39">
        <f t="shared" si="4"/>
        <v>600</v>
      </c>
      <c r="N10" s="45">
        <f t="shared" si="5"/>
        <v>150</v>
      </c>
      <c r="O10" s="45">
        <f t="shared" si="6"/>
        <v>450</v>
      </c>
    </row>
    <row r="11" spans="1:15">
      <c r="A11">
        <v>10</v>
      </c>
      <c r="B11" s="30">
        <f t="shared" si="1"/>
        <v>35178.762919199224</v>
      </c>
      <c r="C11">
        <v>15</v>
      </c>
      <c r="D11">
        <v>20</v>
      </c>
      <c r="E11" s="28">
        <f t="shared" si="0"/>
        <v>5276.8144378798843</v>
      </c>
      <c r="F11" s="34">
        <v>0.33333333333333331</v>
      </c>
      <c r="G11" s="40">
        <v>6</v>
      </c>
      <c r="H11" s="41">
        <v>15</v>
      </c>
      <c r="I11" s="37">
        <f t="shared" si="7"/>
        <v>10000</v>
      </c>
      <c r="J11" s="57">
        <v>50</v>
      </c>
      <c r="K11" s="43">
        <f t="shared" si="2"/>
        <v>1500</v>
      </c>
      <c r="L11" s="37">
        <f t="shared" si="3"/>
        <v>3000</v>
      </c>
      <c r="M11" s="39">
        <f t="shared" si="4"/>
        <v>500</v>
      </c>
      <c r="N11" s="45">
        <f t="shared" si="5"/>
        <v>150</v>
      </c>
      <c r="O11" s="45">
        <f t="shared" si="6"/>
        <v>450</v>
      </c>
    </row>
    <row r="12" spans="1:15">
      <c r="A12">
        <v>11</v>
      </c>
      <c r="B12" s="30">
        <f t="shared" si="1"/>
        <v>40455.577357079106</v>
      </c>
      <c r="C12">
        <v>15</v>
      </c>
      <c r="D12">
        <v>20</v>
      </c>
      <c r="E12" s="28">
        <f t="shared" si="0"/>
        <v>6068.3366035618656</v>
      </c>
      <c r="G12" s="40">
        <v>7</v>
      </c>
      <c r="H12" s="41">
        <v>15</v>
      </c>
      <c r="I12" s="37">
        <f t="shared" si="7"/>
        <v>10000</v>
      </c>
      <c r="J12" s="57">
        <v>50</v>
      </c>
      <c r="K12" s="43">
        <f t="shared" si="2"/>
        <v>1500</v>
      </c>
      <c r="L12" s="37">
        <f t="shared" si="3"/>
        <v>3000</v>
      </c>
      <c r="M12" s="39">
        <f t="shared" si="4"/>
        <v>428.57142857142856</v>
      </c>
      <c r="N12" s="45">
        <f t="shared" si="5"/>
        <v>150</v>
      </c>
      <c r="O12" s="45">
        <f t="shared" si="6"/>
        <v>450</v>
      </c>
    </row>
    <row r="13" spans="1:15">
      <c r="A13">
        <v>12</v>
      </c>
      <c r="B13" s="30">
        <f t="shared" si="1"/>
        <v>46523.913960640974</v>
      </c>
      <c r="C13">
        <v>15</v>
      </c>
      <c r="D13">
        <v>20</v>
      </c>
      <c r="E13" s="28">
        <f t="shared" si="0"/>
        <v>6978.5870940961458</v>
      </c>
      <c r="G13" s="40">
        <v>8</v>
      </c>
      <c r="H13" s="41">
        <v>15</v>
      </c>
      <c r="I13" s="37">
        <f t="shared" si="7"/>
        <v>10000</v>
      </c>
      <c r="J13" s="57">
        <v>50</v>
      </c>
      <c r="K13" s="43">
        <f t="shared" si="2"/>
        <v>1500</v>
      </c>
      <c r="L13" s="37">
        <f t="shared" si="3"/>
        <v>3000</v>
      </c>
      <c r="M13" s="39">
        <f t="shared" si="4"/>
        <v>375</v>
      </c>
      <c r="N13" s="45">
        <f t="shared" si="5"/>
        <v>150</v>
      </c>
      <c r="O13" s="45">
        <f t="shared" si="6"/>
        <v>450</v>
      </c>
    </row>
    <row r="14" spans="1:15">
      <c r="A14">
        <v>13</v>
      </c>
      <c r="B14" s="30">
        <f t="shared" si="1"/>
        <v>53502.50105473712</v>
      </c>
      <c r="C14">
        <v>15</v>
      </c>
      <c r="D14">
        <v>20</v>
      </c>
      <c r="E14" s="28">
        <f t="shared" si="0"/>
        <v>8025.3751582105679</v>
      </c>
      <c r="G14" s="40">
        <v>9</v>
      </c>
      <c r="H14" s="41">
        <v>15</v>
      </c>
      <c r="I14" s="37">
        <f t="shared" si="7"/>
        <v>10000</v>
      </c>
      <c r="J14" s="57">
        <v>50</v>
      </c>
      <c r="K14" s="43">
        <f t="shared" si="2"/>
        <v>1500</v>
      </c>
      <c r="L14" s="37">
        <f t="shared" si="3"/>
        <v>3000</v>
      </c>
      <c r="M14" s="39">
        <f t="shared" si="4"/>
        <v>333.33333333333331</v>
      </c>
      <c r="N14" s="45">
        <f t="shared" si="5"/>
        <v>150</v>
      </c>
      <c r="O14" s="45">
        <f t="shared" si="6"/>
        <v>450</v>
      </c>
    </row>
    <row r="15" spans="1:15">
      <c r="A15">
        <v>14</v>
      </c>
      <c r="B15" s="30">
        <f t="shared" si="1"/>
        <v>61527.876212947689</v>
      </c>
      <c r="C15">
        <v>15</v>
      </c>
      <c r="D15">
        <v>20</v>
      </c>
      <c r="E15" s="28">
        <f t="shared" si="0"/>
        <v>9229.1814319421537</v>
      </c>
      <c r="G15" s="40">
        <v>10</v>
      </c>
      <c r="H15" s="41">
        <v>15</v>
      </c>
      <c r="I15" s="37">
        <f t="shared" si="7"/>
        <v>10000</v>
      </c>
      <c r="J15" s="57">
        <v>50</v>
      </c>
      <c r="K15" s="43">
        <f t="shared" si="2"/>
        <v>1500</v>
      </c>
      <c r="L15" s="37">
        <f t="shared" si="3"/>
        <v>3000</v>
      </c>
      <c r="M15" s="39">
        <f t="shared" si="4"/>
        <v>300</v>
      </c>
      <c r="N15" s="45">
        <f t="shared" si="5"/>
        <v>150</v>
      </c>
      <c r="O15" s="45">
        <f t="shared" si="6"/>
        <v>450</v>
      </c>
    </row>
    <row r="16" spans="1:15">
      <c r="A16">
        <v>15</v>
      </c>
      <c r="B16" s="30">
        <f t="shared" si="1"/>
        <v>70757.057644889836</v>
      </c>
      <c r="C16">
        <v>15</v>
      </c>
      <c r="D16">
        <v>20</v>
      </c>
      <c r="E16" s="28">
        <f t="shared" si="0"/>
        <v>10613.558646733474</v>
      </c>
      <c r="G16" s="40">
        <v>11</v>
      </c>
      <c r="H16" s="41">
        <v>15</v>
      </c>
      <c r="I16" s="37">
        <f t="shared" si="7"/>
        <v>10000</v>
      </c>
      <c r="J16" s="57">
        <v>50</v>
      </c>
      <c r="K16" s="43">
        <f t="shared" si="2"/>
        <v>1500</v>
      </c>
      <c r="L16" s="37">
        <f t="shared" si="3"/>
        <v>3000</v>
      </c>
      <c r="M16" s="39">
        <f t="shared" si="4"/>
        <v>272.72727272727275</v>
      </c>
      <c r="N16" s="45">
        <f t="shared" si="5"/>
        <v>150</v>
      </c>
      <c r="O16" s="45">
        <f t="shared" si="6"/>
        <v>450</v>
      </c>
    </row>
    <row r="17" spans="1:15">
      <c r="A17">
        <v>16</v>
      </c>
      <c r="B17" s="30">
        <f t="shared" si="1"/>
        <v>81370.616291623315</v>
      </c>
      <c r="C17">
        <v>15</v>
      </c>
      <c r="D17">
        <v>20</v>
      </c>
      <c r="E17" s="28">
        <f t="shared" si="0"/>
        <v>12205.592443743497</v>
      </c>
      <c r="G17" s="40">
        <v>12</v>
      </c>
      <c r="H17" s="41">
        <v>15</v>
      </c>
      <c r="I17" s="37">
        <f t="shared" si="7"/>
        <v>10000</v>
      </c>
      <c r="J17" s="57">
        <v>50</v>
      </c>
      <c r="K17" s="43">
        <f t="shared" si="2"/>
        <v>1500</v>
      </c>
      <c r="L17" s="37">
        <f t="shared" si="3"/>
        <v>3000</v>
      </c>
      <c r="M17" s="39">
        <f t="shared" si="4"/>
        <v>250</v>
      </c>
      <c r="N17" s="45">
        <f t="shared" si="5"/>
        <v>150</v>
      </c>
      <c r="O17" s="45">
        <f t="shared" si="6"/>
        <v>450</v>
      </c>
    </row>
    <row r="18" spans="1:15">
      <c r="A18">
        <v>17</v>
      </c>
      <c r="B18" s="30">
        <f t="shared" si="1"/>
        <v>93576.208735366818</v>
      </c>
      <c r="C18">
        <v>15</v>
      </c>
      <c r="D18">
        <v>20</v>
      </c>
      <c r="E18" s="28">
        <f t="shared" si="0"/>
        <v>14036.431310305023</v>
      </c>
      <c r="G18" s="40">
        <v>13</v>
      </c>
      <c r="H18" s="41">
        <v>15</v>
      </c>
      <c r="I18" s="37">
        <f t="shared" si="7"/>
        <v>10000</v>
      </c>
      <c r="J18" s="57">
        <v>50</v>
      </c>
      <c r="K18" s="43">
        <f t="shared" si="2"/>
        <v>1500</v>
      </c>
      <c r="L18" s="37">
        <f t="shared" si="3"/>
        <v>3000</v>
      </c>
      <c r="M18" s="39">
        <f t="shared" si="4"/>
        <v>230.76923076923077</v>
      </c>
      <c r="N18" s="45">
        <f t="shared" si="5"/>
        <v>150</v>
      </c>
      <c r="O18" s="45">
        <f t="shared" si="6"/>
        <v>450</v>
      </c>
    </row>
    <row r="19" spans="1:15">
      <c r="A19">
        <v>18</v>
      </c>
      <c r="B19" s="30">
        <f t="shared" si="1"/>
        <v>107612.64004567184</v>
      </c>
      <c r="C19">
        <v>15</v>
      </c>
      <c r="D19">
        <v>20</v>
      </c>
      <c r="E19" s="28">
        <f t="shared" si="0"/>
        <v>16141.896006850777</v>
      </c>
      <c r="G19" s="40">
        <v>14</v>
      </c>
      <c r="H19" s="41">
        <v>15</v>
      </c>
      <c r="I19" s="37">
        <f t="shared" si="7"/>
        <v>10000</v>
      </c>
      <c r="J19" s="57">
        <v>50</v>
      </c>
      <c r="K19" s="43">
        <f t="shared" si="2"/>
        <v>1500</v>
      </c>
      <c r="L19" s="37">
        <f t="shared" si="3"/>
        <v>3000</v>
      </c>
      <c r="M19" s="39">
        <f t="shared" si="4"/>
        <v>214.28571428571428</v>
      </c>
      <c r="N19" s="45">
        <f t="shared" si="5"/>
        <v>150</v>
      </c>
      <c r="O19" s="45">
        <f t="shared" si="6"/>
        <v>450</v>
      </c>
    </row>
    <row r="20" spans="1:15">
      <c r="A20">
        <v>19</v>
      </c>
      <c r="B20" s="30">
        <f t="shared" si="1"/>
        <v>123754.53605252261</v>
      </c>
      <c r="C20">
        <v>15</v>
      </c>
      <c r="D20">
        <v>20</v>
      </c>
      <c r="E20" s="28">
        <f t="shared" si="0"/>
        <v>18563.18040787839</v>
      </c>
      <c r="G20" s="40">
        <v>15</v>
      </c>
      <c r="H20" s="41">
        <v>15</v>
      </c>
      <c r="I20" s="37">
        <f t="shared" si="7"/>
        <v>10000</v>
      </c>
      <c r="J20" s="57">
        <v>50</v>
      </c>
      <c r="K20" s="43">
        <f t="shared" si="2"/>
        <v>1500</v>
      </c>
      <c r="L20" s="37">
        <f t="shared" si="3"/>
        <v>3000</v>
      </c>
      <c r="M20" s="39">
        <f t="shared" si="4"/>
        <v>200</v>
      </c>
      <c r="N20" s="45">
        <f t="shared" si="5"/>
        <v>150</v>
      </c>
      <c r="O20" s="45">
        <f t="shared" si="6"/>
        <v>450</v>
      </c>
    </row>
    <row r="21" spans="1:15">
      <c r="A21">
        <v>20</v>
      </c>
      <c r="B21" s="30">
        <f t="shared" si="1"/>
        <v>142317.71646040102</v>
      </c>
      <c r="C21">
        <v>15</v>
      </c>
      <c r="D21">
        <v>20</v>
      </c>
      <c r="E21" s="28">
        <f t="shared" si="0"/>
        <v>21347.657469060152</v>
      </c>
      <c r="G21" s="40">
        <v>16</v>
      </c>
      <c r="H21" s="41">
        <v>15</v>
      </c>
      <c r="I21" s="37">
        <f t="shared" si="7"/>
        <v>10000</v>
      </c>
      <c r="J21" s="57">
        <v>50</v>
      </c>
      <c r="K21" s="43">
        <f t="shared" si="2"/>
        <v>1500</v>
      </c>
      <c r="L21" s="37">
        <f t="shared" si="3"/>
        <v>3000</v>
      </c>
      <c r="M21" s="39">
        <f t="shared" si="4"/>
        <v>187.5</v>
      </c>
      <c r="N21" s="45">
        <f t="shared" si="5"/>
        <v>150</v>
      </c>
      <c r="O21" s="45">
        <f t="shared" si="6"/>
        <v>450</v>
      </c>
    </row>
    <row r="22" spans="1:15">
      <c r="A22">
        <v>21</v>
      </c>
      <c r="B22" s="30">
        <f t="shared" si="1"/>
        <v>163665.37392946117</v>
      </c>
      <c r="C22">
        <v>15</v>
      </c>
      <c r="D22">
        <v>20</v>
      </c>
      <c r="E22" s="28">
        <f t="shared" si="0"/>
        <v>24549.806089419177</v>
      </c>
      <c r="G22" s="40">
        <v>17</v>
      </c>
      <c r="H22" s="41">
        <v>15</v>
      </c>
      <c r="I22" s="37">
        <f t="shared" si="7"/>
        <v>10000</v>
      </c>
      <c r="J22" s="57">
        <v>50</v>
      </c>
      <c r="K22" s="43">
        <f t="shared" si="2"/>
        <v>1500</v>
      </c>
      <c r="L22" s="37">
        <f t="shared" si="3"/>
        <v>3000</v>
      </c>
      <c r="M22" s="39">
        <f t="shared" si="4"/>
        <v>176.47058823529412</v>
      </c>
      <c r="N22" s="45">
        <f t="shared" si="5"/>
        <v>150</v>
      </c>
      <c r="O22" s="45">
        <f t="shared" si="6"/>
        <v>450</v>
      </c>
    </row>
    <row r="23" spans="1:15">
      <c r="A23">
        <v>22</v>
      </c>
      <c r="B23" s="30">
        <f t="shared" si="1"/>
        <v>188215.18001888035</v>
      </c>
      <c r="C23">
        <v>15</v>
      </c>
      <c r="D23">
        <v>20</v>
      </c>
      <c r="E23" s="28">
        <f t="shared" si="0"/>
        <v>28232.277002832052</v>
      </c>
      <c r="G23" s="40">
        <v>18</v>
      </c>
      <c r="H23" s="41">
        <v>15</v>
      </c>
      <c r="I23" s="37">
        <f t="shared" si="7"/>
        <v>10000</v>
      </c>
      <c r="J23" s="57">
        <v>50</v>
      </c>
      <c r="K23" s="43">
        <f t="shared" si="2"/>
        <v>1500</v>
      </c>
      <c r="L23" s="37">
        <f t="shared" si="3"/>
        <v>3000</v>
      </c>
      <c r="M23" s="39">
        <f t="shared" si="4"/>
        <v>166.66666666666666</v>
      </c>
      <c r="N23" s="45">
        <f t="shared" si="5"/>
        <v>150</v>
      </c>
      <c r="O23" s="45">
        <f t="shared" si="6"/>
        <v>450</v>
      </c>
    </row>
    <row r="24" spans="1:15">
      <c r="A24">
        <v>23</v>
      </c>
      <c r="B24" s="30">
        <f t="shared" si="1"/>
        <v>216447.45702171238</v>
      </c>
      <c r="C24">
        <v>15</v>
      </c>
      <c r="D24">
        <v>20</v>
      </c>
      <c r="E24" s="28">
        <f t="shared" si="0"/>
        <v>32467.11855325686</v>
      </c>
      <c r="G24" s="40">
        <v>19</v>
      </c>
      <c r="H24" s="41">
        <v>15</v>
      </c>
      <c r="I24" s="37">
        <f t="shared" si="7"/>
        <v>10000</v>
      </c>
      <c r="J24" s="57">
        <v>50</v>
      </c>
      <c r="K24" s="43">
        <f t="shared" si="2"/>
        <v>1500</v>
      </c>
      <c r="L24" s="37">
        <f t="shared" si="3"/>
        <v>3000</v>
      </c>
      <c r="M24" s="39">
        <f t="shared" si="4"/>
        <v>157.89473684210526</v>
      </c>
      <c r="N24" s="45">
        <f t="shared" si="5"/>
        <v>150</v>
      </c>
      <c r="O24" s="45">
        <f t="shared" si="6"/>
        <v>450</v>
      </c>
    </row>
    <row r="25" spans="1:15">
      <c r="A25">
        <v>24</v>
      </c>
      <c r="B25" s="30">
        <f t="shared" si="1"/>
        <v>248914.57557496923</v>
      </c>
      <c r="C25">
        <v>15</v>
      </c>
      <c r="D25">
        <v>20</v>
      </c>
      <c r="E25" s="28">
        <f t="shared" si="0"/>
        <v>37337.186336245381</v>
      </c>
      <c r="G25" s="40">
        <v>20</v>
      </c>
      <c r="H25" s="41">
        <v>15</v>
      </c>
      <c r="I25" s="37">
        <f t="shared" si="7"/>
        <v>10000</v>
      </c>
      <c r="J25" s="57">
        <v>50</v>
      </c>
      <c r="K25" s="43">
        <f t="shared" si="2"/>
        <v>1500</v>
      </c>
      <c r="L25" s="37">
        <f t="shared" si="3"/>
        <v>3000</v>
      </c>
      <c r="M25" s="39">
        <f t="shared" si="4"/>
        <v>150</v>
      </c>
      <c r="N25" s="45">
        <f t="shared" si="5"/>
        <v>150</v>
      </c>
      <c r="O25" s="45">
        <f t="shared" si="6"/>
        <v>450</v>
      </c>
    </row>
    <row r="26" spans="1:15">
      <c r="A26">
        <v>25</v>
      </c>
      <c r="B26" s="30">
        <f t="shared" si="1"/>
        <v>286251.76191121462</v>
      </c>
      <c r="C26">
        <v>15</v>
      </c>
      <c r="D26">
        <v>20</v>
      </c>
      <c r="E26" s="28">
        <f t="shared" si="0"/>
        <v>42937.764286682199</v>
      </c>
    </row>
    <row r="27" spans="1:15">
      <c r="A27">
        <v>26</v>
      </c>
      <c r="B27" s="30">
        <f t="shared" si="1"/>
        <v>329189.5261978968</v>
      </c>
      <c r="C27">
        <v>15</v>
      </c>
      <c r="D27">
        <v>20</v>
      </c>
      <c r="E27" s="28">
        <f t="shared" si="0"/>
        <v>49378.428929684516</v>
      </c>
    </row>
    <row r="28" spans="1:15">
      <c r="A28">
        <v>27</v>
      </c>
      <c r="B28" s="30">
        <f t="shared" si="1"/>
        <v>378567.95512758131</v>
      </c>
      <c r="C28">
        <v>15</v>
      </c>
      <c r="D28">
        <v>20</v>
      </c>
      <c r="E28" s="28">
        <f t="shared" si="0"/>
        <v>56785.193269137199</v>
      </c>
    </row>
    <row r="29" spans="1:15">
      <c r="A29">
        <v>28</v>
      </c>
      <c r="B29" s="30">
        <f t="shared" si="1"/>
        <v>435353.14839671849</v>
      </c>
      <c r="C29">
        <v>15</v>
      </c>
      <c r="D29">
        <v>20</v>
      </c>
      <c r="E29" s="28">
        <f t="shared" si="0"/>
        <v>65302.972259507776</v>
      </c>
    </row>
    <row r="30" spans="1:15">
      <c r="A30">
        <v>29</v>
      </c>
      <c r="B30" s="30">
        <f t="shared" si="1"/>
        <v>500656.1206562263</v>
      </c>
      <c r="C30">
        <v>15</v>
      </c>
      <c r="D30">
        <v>20</v>
      </c>
      <c r="E30" s="28">
        <f t="shared" si="0"/>
        <v>75098.418098433947</v>
      </c>
    </row>
    <row r="31" spans="1:15">
      <c r="A31">
        <v>30</v>
      </c>
      <c r="B31" s="30">
        <f t="shared" si="1"/>
        <v>575754.53875466029</v>
      </c>
      <c r="C31">
        <v>15</v>
      </c>
      <c r="D31">
        <v>20</v>
      </c>
      <c r="E31" s="28">
        <f t="shared" si="0"/>
        <v>86363.18081319904</v>
      </c>
    </row>
  </sheetData>
  <mergeCells count="1">
    <mergeCell ref="K1:M1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3" sqref="H3"/>
    </sheetView>
  </sheetViews>
  <sheetFormatPr defaultRowHeight="14.5"/>
  <cols>
    <col min="1" max="1" width="7.36328125" bestFit="1" customWidth="1"/>
    <col min="2" max="2" width="47.36328125" bestFit="1" customWidth="1"/>
    <col min="5" max="5" width="8" bestFit="1" customWidth="1"/>
    <col min="6" max="6" width="16.81640625" bestFit="1" customWidth="1"/>
    <col min="8" max="8" width="13.08984375" customWidth="1"/>
    <col min="9" max="9" width="11.08984375" bestFit="1" customWidth="1"/>
  </cols>
  <sheetData>
    <row r="1" spans="1:9">
      <c r="A1" s="49" t="s">
        <v>41</v>
      </c>
      <c r="B1" s="49" t="s">
        <v>42</v>
      </c>
      <c r="C1" s="24"/>
      <c r="E1" t="s">
        <v>43</v>
      </c>
      <c r="F1" t="s">
        <v>44</v>
      </c>
      <c r="H1" s="1" t="s">
        <v>64</v>
      </c>
      <c r="I1" s="1" t="s">
        <v>63</v>
      </c>
    </row>
    <row r="2" spans="1:9">
      <c r="A2" s="49" t="s">
        <v>45</v>
      </c>
      <c r="B2" s="49" t="s">
        <v>46</v>
      </c>
      <c r="C2" s="24"/>
      <c r="E2" t="s">
        <v>47</v>
      </c>
      <c r="F2" t="s">
        <v>48</v>
      </c>
      <c r="H2" s="58">
        <v>1.73</v>
      </c>
      <c r="I2" s="1">
        <f>H2*0.05*10000</f>
        <v>865.00000000000011</v>
      </c>
    </row>
    <row r="3" spans="1:9">
      <c r="A3" s="50" t="s">
        <v>49</v>
      </c>
      <c r="B3" s="1" t="s">
        <v>50</v>
      </c>
      <c r="C3" s="24"/>
      <c r="E3" t="s">
        <v>51</v>
      </c>
      <c r="F3" t="s">
        <v>52</v>
      </c>
    </row>
    <row r="4" spans="1:9">
      <c r="A4" s="51" t="s">
        <v>53</v>
      </c>
      <c r="B4" s="1"/>
      <c r="C4" s="24"/>
    </row>
    <row r="5" spans="1:9" ht="29">
      <c r="A5" s="52" t="s">
        <v>54</v>
      </c>
      <c r="B5" s="53" t="s">
        <v>55</v>
      </c>
      <c r="C5" s="24"/>
    </row>
    <row r="6" spans="1:9">
      <c r="A6" s="51" t="s">
        <v>56</v>
      </c>
      <c r="B6" s="1" t="s">
        <v>57</v>
      </c>
      <c r="C6" s="24"/>
      <c r="E6">
        <v>1680</v>
      </c>
      <c r="F6">
        <v>1050</v>
      </c>
    </row>
    <row r="7" spans="1:9">
      <c r="A7" s="54"/>
      <c r="C7" s="24"/>
      <c r="E7">
        <v>1440</v>
      </c>
      <c r="F7">
        <f>F6/E6*E7</f>
        <v>900</v>
      </c>
    </row>
    <row r="8" spans="1:9">
      <c r="A8" s="49" t="s">
        <v>58</v>
      </c>
      <c r="B8" s="49" t="s">
        <v>59</v>
      </c>
      <c r="C8" s="24"/>
      <c r="E8">
        <v>1280</v>
      </c>
      <c r="F8">
        <f>F6/E6*E8</f>
        <v>800</v>
      </c>
    </row>
    <row r="9" spans="1:9">
      <c r="A9" s="49" t="s">
        <v>45</v>
      </c>
      <c r="B9" s="49" t="s">
        <v>46</v>
      </c>
      <c r="C9" s="24"/>
    </row>
    <row r="10" spans="1:9">
      <c r="A10" s="50" t="s">
        <v>49</v>
      </c>
      <c r="B10" s="1" t="s">
        <v>60</v>
      </c>
      <c r="C10" s="55"/>
    </row>
    <row r="11" spans="1:9" ht="58">
      <c r="A11" s="52" t="s">
        <v>53</v>
      </c>
      <c r="B11" s="56" t="s">
        <v>61</v>
      </c>
      <c r="C11" s="24"/>
    </row>
    <row r="12" spans="1:9">
      <c r="A12" s="51" t="s">
        <v>54</v>
      </c>
      <c r="B12" s="1" t="s">
        <v>62</v>
      </c>
      <c r="C12" s="24"/>
    </row>
    <row r="13" spans="1:9">
      <c r="A13" s="51" t="s">
        <v>56</v>
      </c>
      <c r="B13" s="1"/>
      <c r="C1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6" sqref="D6"/>
    </sheetView>
  </sheetViews>
  <sheetFormatPr defaultRowHeight="14.5"/>
  <cols>
    <col min="2" max="2" width="13.36328125" style="59" bestFit="1" customWidth="1"/>
    <col min="4" max="4" width="9.90625" bestFit="1" customWidth="1"/>
    <col min="5" max="7" width="8.90625" style="60"/>
    <col min="8" max="9" width="8.90625" style="28"/>
    <col min="10" max="10" width="8.90625" style="60"/>
  </cols>
  <sheetData>
    <row r="1" spans="1:10">
      <c r="A1" s="61" t="s">
        <v>65</v>
      </c>
      <c r="B1" s="62" t="s">
        <v>79</v>
      </c>
      <c r="C1" s="61" t="s">
        <v>81</v>
      </c>
      <c r="D1" s="61" t="s">
        <v>85</v>
      </c>
      <c r="E1" s="63" t="s">
        <v>66</v>
      </c>
      <c r="F1" s="63" t="s">
        <v>69</v>
      </c>
      <c r="G1" s="63" t="s">
        <v>70</v>
      </c>
      <c r="H1" s="64" t="s">
        <v>83</v>
      </c>
      <c r="I1" s="64" t="s">
        <v>84</v>
      </c>
      <c r="J1" s="63" t="s">
        <v>16</v>
      </c>
    </row>
    <row r="2" spans="1:10">
      <c r="A2" s="5" t="s">
        <v>67</v>
      </c>
      <c r="B2" s="8">
        <v>2.6</v>
      </c>
      <c r="C2" s="5" t="s">
        <v>80</v>
      </c>
      <c r="D2" s="66">
        <v>45418</v>
      </c>
      <c r="E2" s="7">
        <v>10000</v>
      </c>
      <c r="F2" s="7">
        <v>29179</v>
      </c>
      <c r="G2" s="7">
        <v>21284</v>
      </c>
      <c r="H2" s="65">
        <f>F2/E2</f>
        <v>2.9178999999999999</v>
      </c>
      <c r="I2" s="65">
        <f>G2/E2</f>
        <v>2.1284000000000001</v>
      </c>
      <c r="J2" s="7">
        <v>7895</v>
      </c>
    </row>
    <row r="3" spans="1:10">
      <c r="A3" s="5" t="s">
        <v>68</v>
      </c>
      <c r="B3" s="8">
        <v>20</v>
      </c>
      <c r="C3" s="5">
        <v>6.68</v>
      </c>
      <c r="D3" s="66">
        <v>45433</v>
      </c>
      <c r="E3" s="7">
        <v>80000</v>
      </c>
      <c r="F3" s="7">
        <v>299389</v>
      </c>
      <c r="G3" s="7">
        <v>256986</v>
      </c>
      <c r="H3" s="65">
        <f t="shared" ref="H3:H12" si="0">F3/E3</f>
        <v>3.7423625</v>
      </c>
      <c r="I3" s="65">
        <f t="shared" ref="I3:I12" si="1">G3/E3</f>
        <v>3.2123249999999999</v>
      </c>
      <c r="J3" s="7">
        <v>42403</v>
      </c>
    </row>
    <row r="4" spans="1:10">
      <c r="A4" s="5" t="s">
        <v>71</v>
      </c>
      <c r="B4" s="8">
        <v>152.5</v>
      </c>
      <c r="C4" s="5">
        <v>1.06</v>
      </c>
      <c r="D4" s="66">
        <v>45418</v>
      </c>
      <c r="E4" s="7">
        <v>40000</v>
      </c>
      <c r="F4" s="7">
        <v>318372</v>
      </c>
      <c r="G4" s="7">
        <v>241589</v>
      </c>
      <c r="H4" s="65">
        <f t="shared" si="0"/>
        <v>7.9592999999999998</v>
      </c>
      <c r="I4" s="65">
        <f t="shared" si="1"/>
        <v>6.0397249999999998</v>
      </c>
      <c r="J4" s="7">
        <v>76782</v>
      </c>
    </row>
    <row r="5" spans="1:10">
      <c r="A5" s="5" t="s">
        <v>72</v>
      </c>
      <c r="B5" s="8">
        <v>1550</v>
      </c>
      <c r="C5" s="5">
        <v>294.5</v>
      </c>
      <c r="D5" s="66">
        <v>45428</v>
      </c>
      <c r="E5" s="7">
        <v>190000</v>
      </c>
      <c r="F5" s="7">
        <v>1308643</v>
      </c>
      <c r="G5" s="7">
        <v>1188467</v>
      </c>
      <c r="H5" s="65">
        <f t="shared" si="0"/>
        <v>6.8875947368421055</v>
      </c>
      <c r="I5" s="65">
        <f t="shared" si="1"/>
        <v>6.2550894736842109</v>
      </c>
      <c r="J5" s="7">
        <v>120176</v>
      </c>
    </row>
    <row r="6" spans="1:10">
      <c r="A6" s="5" t="s">
        <v>82</v>
      </c>
      <c r="B6" s="8">
        <v>4.3</v>
      </c>
      <c r="C6" s="5">
        <v>0.62</v>
      </c>
      <c r="D6" s="66">
        <v>45436</v>
      </c>
      <c r="E6" s="7">
        <v>60000</v>
      </c>
      <c r="F6" s="7">
        <v>448076</v>
      </c>
      <c r="G6" s="7">
        <v>437167</v>
      </c>
      <c r="H6" s="65">
        <f t="shared" si="0"/>
        <v>7.4679333333333338</v>
      </c>
      <c r="I6" s="65">
        <f t="shared" si="1"/>
        <v>7.2861166666666666</v>
      </c>
      <c r="J6" s="7">
        <v>10908</v>
      </c>
    </row>
    <row r="7" spans="1:10">
      <c r="A7" s="5" t="s">
        <v>73</v>
      </c>
      <c r="B7" s="8">
        <v>20.9</v>
      </c>
      <c r="C7" s="5">
        <v>1.73</v>
      </c>
      <c r="D7" s="66">
        <v>45419</v>
      </c>
      <c r="E7" s="7">
        <v>100000</v>
      </c>
      <c r="F7" s="7">
        <v>280160</v>
      </c>
      <c r="G7" s="7">
        <v>293471</v>
      </c>
      <c r="H7" s="65">
        <f t="shared" si="0"/>
        <v>2.8016000000000001</v>
      </c>
      <c r="I7" s="65">
        <f t="shared" si="1"/>
        <v>2.9347099999999999</v>
      </c>
      <c r="J7" s="7">
        <v>-13311</v>
      </c>
    </row>
    <row r="8" spans="1:10">
      <c r="A8" s="5" t="s">
        <v>74</v>
      </c>
      <c r="B8" s="8">
        <v>122.8</v>
      </c>
      <c r="C8" s="5">
        <v>1.55</v>
      </c>
      <c r="D8" s="66">
        <v>45434</v>
      </c>
      <c r="E8" s="7">
        <v>52000</v>
      </c>
      <c r="F8" s="7">
        <v>206761</v>
      </c>
      <c r="G8" s="7">
        <v>191915</v>
      </c>
      <c r="H8" s="65">
        <f t="shared" si="0"/>
        <v>3.976173076923077</v>
      </c>
      <c r="I8" s="65">
        <f t="shared" si="1"/>
        <v>3.6906730769230771</v>
      </c>
      <c r="J8" s="7">
        <v>14846</v>
      </c>
    </row>
    <row r="9" spans="1:10">
      <c r="A9" s="5" t="s">
        <v>75</v>
      </c>
      <c r="B9" s="8">
        <v>9.5</v>
      </c>
      <c r="C9" s="5">
        <v>6.72</v>
      </c>
      <c r="D9" s="66">
        <v>45434</v>
      </c>
      <c r="E9" s="7">
        <v>20000</v>
      </c>
      <c r="F9" s="7">
        <v>34370</v>
      </c>
      <c r="G9" s="7">
        <v>31451</v>
      </c>
      <c r="H9" s="65">
        <f t="shared" si="0"/>
        <v>1.7184999999999999</v>
      </c>
      <c r="I9" s="65">
        <f t="shared" si="1"/>
        <v>1.5725499999999999</v>
      </c>
      <c r="J9" s="7">
        <v>2919</v>
      </c>
    </row>
    <row r="10" spans="1:10">
      <c r="A10" s="5" t="s">
        <v>76</v>
      </c>
      <c r="B10" s="8">
        <v>19.14</v>
      </c>
      <c r="C10" s="5">
        <v>2</v>
      </c>
      <c r="D10" s="66">
        <v>45428</v>
      </c>
      <c r="E10" s="7">
        <v>1000</v>
      </c>
      <c r="F10" s="7">
        <v>7285</v>
      </c>
      <c r="G10" s="7">
        <v>5157</v>
      </c>
      <c r="H10" s="65">
        <f t="shared" si="0"/>
        <v>7.2850000000000001</v>
      </c>
      <c r="I10" s="65">
        <f t="shared" si="1"/>
        <v>5.157</v>
      </c>
      <c r="J10" s="7">
        <v>2128</v>
      </c>
    </row>
    <row r="11" spans="1:10">
      <c r="A11" s="5" t="s">
        <v>77</v>
      </c>
      <c r="B11" s="8">
        <v>186.3</v>
      </c>
      <c r="C11" s="5">
        <v>441.2</v>
      </c>
      <c r="D11" s="66">
        <v>45433</v>
      </c>
      <c r="E11" s="7">
        <v>1145052</v>
      </c>
      <c r="F11" s="7">
        <v>1680853</v>
      </c>
      <c r="G11" s="7">
        <v>1560716</v>
      </c>
      <c r="H11" s="65">
        <f t="shared" si="0"/>
        <v>1.4679272207725065</v>
      </c>
      <c r="I11" s="65">
        <f t="shared" si="1"/>
        <v>1.3630088415198611</v>
      </c>
      <c r="J11" s="7">
        <v>120136</v>
      </c>
    </row>
    <row r="12" spans="1:10">
      <c r="A12" s="5" t="s">
        <v>78</v>
      </c>
      <c r="B12" s="8">
        <v>8640</v>
      </c>
      <c r="C12" s="5">
        <v>268.3</v>
      </c>
      <c r="D12" s="66">
        <v>45428</v>
      </c>
      <c r="E12" s="7">
        <v>77000</v>
      </c>
      <c r="F12" s="7">
        <v>3374115</v>
      </c>
      <c r="G12" s="7">
        <v>3069814</v>
      </c>
      <c r="H12" s="65">
        <f t="shared" si="0"/>
        <v>43.819675324675323</v>
      </c>
      <c r="I12" s="65">
        <f t="shared" si="1"/>
        <v>39.867714285714285</v>
      </c>
      <c r="J12" s="7">
        <v>304301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Stock</vt:lpstr>
      <vt:lpstr>Stock Risk</vt:lpstr>
      <vt:lpstr>Sheet3</vt:lpstr>
      <vt:lpstr>DuxMay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2024-08-16T14:42:07Z</dcterms:modified>
</cp:coreProperties>
</file>