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950D0B7-F872-4DCA-AFFF-DEC45C4220B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35" i="1"/>
  <c r="E36" i="1"/>
  <c r="E37" i="1"/>
  <c r="E38" i="1"/>
  <c r="E39" i="1"/>
  <c r="E40" i="1"/>
  <c r="E35" i="1"/>
  <c r="B35" i="1"/>
  <c r="D36" i="1"/>
  <c r="D37" i="1"/>
  <c r="D38" i="1"/>
  <c r="D39" i="1"/>
  <c r="D40" i="1"/>
  <c r="D35" i="1"/>
  <c r="C36" i="1"/>
  <c r="C37" i="1"/>
  <c r="C38" i="1"/>
  <c r="C39" i="1"/>
  <c r="C40" i="1"/>
  <c r="C35" i="1"/>
  <c r="B36" i="1"/>
  <c r="B37" i="1"/>
  <c r="B38" i="1"/>
  <c r="B39" i="1"/>
  <c r="B40" i="1"/>
  <c r="F16" i="1"/>
  <c r="F17" i="1"/>
  <c r="F18" i="1"/>
  <c r="F19" i="1"/>
  <c r="F20" i="1"/>
  <c r="F15" i="1"/>
  <c r="E16" i="1"/>
  <c r="E17" i="1"/>
  <c r="E18" i="1"/>
  <c r="E19" i="1"/>
  <c r="E20" i="1"/>
  <c r="E15" i="1"/>
  <c r="C16" i="1"/>
  <c r="C17" i="1"/>
  <c r="C18" i="1"/>
  <c r="C19" i="1"/>
  <c r="C20" i="1"/>
  <c r="C15" i="1"/>
  <c r="B16" i="1"/>
  <c r="B17" i="1"/>
  <c r="B18" i="1"/>
  <c r="B19" i="1"/>
  <c r="B20" i="1"/>
  <c r="B15" i="1"/>
  <c r="D16" i="1"/>
  <c r="D17" i="1"/>
  <c r="D18" i="1"/>
  <c r="D19" i="1"/>
  <c r="D20" i="1"/>
  <c r="D15" i="1"/>
  <c r="D5" i="1"/>
  <c r="D6" i="1"/>
  <c r="D7" i="1"/>
  <c r="D8" i="1"/>
  <c r="D9" i="1"/>
  <c r="D4" i="1"/>
  <c r="F5" i="1"/>
  <c r="F6" i="1"/>
  <c r="F7" i="1"/>
  <c r="F8" i="1"/>
  <c r="F9" i="1"/>
  <c r="F4" i="1"/>
  <c r="C4" i="1"/>
  <c r="C5" i="1"/>
  <c r="C6" i="1"/>
  <c r="C7" i="1"/>
  <c r="C8" i="1"/>
  <c r="C9" i="1"/>
  <c r="B5" i="1"/>
  <c r="B6" i="1"/>
  <c r="B7" i="1"/>
  <c r="B8" i="1"/>
  <c r="B9" i="1"/>
  <c r="B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<sst xmlns="http://schemas.openxmlformats.org/spreadsheetml/2006/main" count="18" uniqueCount="8">
  <si>
    <t>CoAP</t>
  </si>
  <si>
    <t>HTTP</t>
  </si>
  <si>
    <t>S-MQTT</t>
  </si>
  <si>
    <t>MQTT-SN</t>
  </si>
  <si>
    <t>DDS</t>
  </si>
  <si>
    <t>Latency</t>
  </si>
  <si>
    <t>Client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</si>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</sst>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7061272513351"/>
          <c:y val="7.4188790560471993E-2"/>
          <c:w val="0.81237306543578602"/>
          <c:h val="0.65403920748844457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MQTT-SN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23.241181041360019</c:v>
                </c:pt>
                <c:pt idx="1">
                  <c:v>25.884977217435896</c:v>
                </c:pt>
                <c:pt idx="2">
                  <c:v>66.812620307388045</c:v>
                </c:pt>
                <c:pt idx="3">
                  <c:v>164.32390656545192</c:v>
                </c:pt>
                <c:pt idx="4">
                  <c:v>377.30621693584044</c:v>
                </c:pt>
                <c:pt idx="5">
                  <c:v>934.29300690957916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B-4000-82C6-BF2A6B14A8D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16.270155667766989</c:v>
                </c:pt>
                <c:pt idx="1">
                  <c:v>19.031196447688316</c:v>
                </c:pt>
                <c:pt idx="2">
                  <c:v>50.010583529208468</c:v>
                </c:pt>
                <c:pt idx="3">
                  <c:v>105.01251919189515</c:v>
                </c:pt>
                <c:pt idx="4">
                  <c:v>200.30307780425306</c:v>
                </c:pt>
                <c:pt idx="5">
                  <c:v>397.60502361350325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B-4000-82C6-BF2A6B14A8D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32.04720207016755</c:v>
                </c:pt>
                <c:pt idx="1">
                  <c:v>33.00501151160789</c:v>
                </c:pt>
                <c:pt idx="2">
                  <c:v>62.188484869804768</c:v>
                </c:pt>
                <c:pt idx="3">
                  <c:v>152.25604459033718</c:v>
                </c:pt>
                <c:pt idx="4">
                  <c:v>375.89122808992818</c:v>
                </c:pt>
                <c:pt idx="5">
                  <c:v>1018.3400268516724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B-4000-82C6-BF2A6B14A8D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S-MQTT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17.813142180557875</c:v>
                </c:pt>
                <c:pt idx="1">
                  <c:v>25.143486348470297</c:v>
                </c:pt>
                <c:pt idx="2">
                  <c:v>99.641317773859114</c:v>
                </c:pt>
                <c:pt idx="3">
                  <c:v>228.63018730613163</c:v>
                </c:pt>
                <c:pt idx="4">
                  <c:v>457.01668418387618</c:v>
                </c:pt>
                <c:pt idx="5">
                  <c:v>964.05860665420391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B-4000-82C6-BF2A6B14A8D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Sheet1!$F$4:$F$9</c:f>
              <c:numCache>
                <c:formatCode>General</c:formatCode>
                <c:ptCount val="6"/>
                <c:pt idx="0">
                  <c:v>263.10440394836752</c:v>
                </c:pt>
                <c:pt idx="1">
                  <c:v>264.04403948367502</c:v>
                </c:pt>
                <c:pt idx="2">
                  <c:v>273.44039483675022</c:v>
                </c:pt>
                <c:pt idx="3">
                  <c:v>289.10098709187548</c:v>
                </c:pt>
                <c:pt idx="4">
                  <c:v>315.20197418375096</c:v>
                </c:pt>
                <c:pt idx="5">
                  <c:v>367.40394836750193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B-4000-82C6-BF2A6B14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22096"/>
        <c:axId val="908400480"/>
      </c:lineChart>
      <c:catAx>
        <c:axId val="9135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Massege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00480"/>
        <c:crosses val="autoZero"/>
        <c:auto val="1"/>
        <c:lblAlgn val="ctr"/>
        <c:lblOffset val="100"/>
        <c:noMultiLvlLbl val="0"/>
      </c:catAx>
      <c:valAx>
        <c:axId val="9084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MQTT-SN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Sheet1!$B$15:$B$20</c:f>
              <c:numCache>
                <c:formatCode>General</c:formatCode>
                <c:ptCount val="6"/>
                <c:pt idx="0">
                  <c:v>20</c:v>
                </c:pt>
                <c:pt idx="1">
                  <c:v>22.162277660168378</c:v>
                </c:pt>
                <c:pt idx="2">
                  <c:v>29</c:v>
                </c:pt>
                <c:pt idx="3">
                  <c:v>41.360679774997891</c:v>
                </c:pt>
                <c:pt idx="4">
                  <c:v>50.622776601683796</c:v>
                </c:pt>
                <c:pt idx="5">
                  <c:v>89.710678118654755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F-4AD3-A4D9-A91BD2FBABBD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CoAP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19.021739130434781</c:v>
                </c:pt>
                <c:pt idx="1">
                  <c:v>19.172680051027019</c:v>
                </c:pt>
                <c:pt idx="2">
                  <c:v>20.3716464010439</c:v>
                </c:pt>
                <c:pt idx="3">
                  <c:v>24.838686703953126</c:v>
                </c:pt>
                <c:pt idx="4">
                  <c:v>29.895374644071136</c:v>
                </c:pt>
                <c:pt idx="5">
                  <c:v>65.378337026592263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F-4AD3-A4D9-A91BD2FBABBD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HTTP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Sheet1!$D$15:$D$20</c:f>
              <c:numCache>
                <c:formatCode>General</c:formatCode>
                <c:ptCount val="6"/>
                <c:pt idx="0">
                  <c:v>19.0126582278481</c:v>
                </c:pt>
                <c:pt idx="1">
                  <c:v>19.200619391450775</c:v>
                </c:pt>
                <c:pt idx="2">
                  <c:v>22.179603077860229</c:v>
                </c:pt>
                <c:pt idx="3">
                  <c:v>40.934963390985629</c:v>
                </c:pt>
                <c:pt idx="4">
                  <c:v>69.393312728290766</c:v>
                </c:pt>
                <c:pt idx="5">
                  <c:v>366.64574155256901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F-4AD3-A4D9-A91BD2FBABBD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S-MQTT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Sheet1!$E$15:$E$20</c:f>
              <c:numCache>
                <c:formatCode>General</c:formatCode>
                <c:ptCount val="6"/>
                <c:pt idx="0">
                  <c:v>17.014492767028237</c:v>
                </c:pt>
                <c:pt idx="1">
                  <c:v>17.14492887673665</c:v>
                </c:pt>
                <c:pt idx="2">
                  <c:v>18.449409412795415</c:v>
                </c:pt>
                <c:pt idx="3">
                  <c:v>24.249728073508525</c:v>
                </c:pt>
                <c:pt idx="4">
                  <c:v>31.506158670845696</c:v>
                </c:pt>
                <c:pt idx="5">
                  <c:v>89.798894307374283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F-4AD3-A4D9-A91BD2FBABBD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211.02350427350427</c:v>
                </c:pt>
                <c:pt idx="1">
                  <c:v>211.23504273504273</c:v>
                </c:pt>
                <c:pt idx="2">
                  <c:v>213.35042735042734</c:v>
                </c:pt>
                <c:pt idx="3">
                  <c:v>222.75213675213675</c:v>
                </c:pt>
                <c:pt idx="4">
                  <c:v>234.5042735042735</c:v>
                </c:pt>
                <c:pt idx="5">
                  <c:v>328.52136752136755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F-4AD3-A4D9-A91BD2FB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261376"/>
        <c:axId val="1015118608"/>
      </c:lineChart>
      <c:catAx>
        <c:axId val="10092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18608"/>
        <c:crosses val="autoZero"/>
        <c:auto val="1"/>
        <c:lblAlgn val="ctr"/>
        <c:lblOffset val="100"/>
        <c:noMultiLvlLbl val="0"/>
      </c:catAx>
      <c:valAx>
        <c:axId val="1015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MQTT-SN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Sheet1!$B$35:$B$40</c:f>
              <c:numCache>
                <c:formatCode>General</c:formatCode>
                <c:ptCount val="6"/>
                <c:pt idx="0">
                  <c:v>19.399999999999999</c:v>
                </c:pt>
                <c:pt idx="1">
                  <c:v>48.5</c:v>
                </c:pt>
                <c:pt idx="2">
                  <c:v>97</c:v>
                </c:pt>
                <c:pt idx="3">
                  <c:v>194</c:v>
                </c:pt>
                <c:pt idx="4">
                  <c:v>485</c:v>
                </c:pt>
                <c:pt idx="5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8-425D-9F2C-AA89E5853E91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CoAP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Sheet1!$C$35:$C$40</c:f>
              <c:numCache>
                <c:formatCode>General</c:formatCode>
                <c:ptCount val="6"/>
                <c:pt idx="0">
                  <c:v>17.858189369261915</c:v>
                </c:pt>
                <c:pt idx="1">
                  <c:v>40.537525264450416</c:v>
                </c:pt>
                <c:pt idx="2">
                  <c:v>80.881135684904194</c:v>
                </c:pt>
                <c:pt idx="3">
                  <c:v>165.19428453263262</c:v>
                </c:pt>
                <c:pt idx="4">
                  <c:v>428.50405062258318</c:v>
                </c:pt>
                <c:pt idx="5">
                  <c:v>880.10745882058336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8-425D-9F2C-AA89E5853E91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HTTP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Sheet1!$D$35:$D$40</c:f>
              <c:numCache>
                <c:formatCode>General</c:formatCode>
                <c:ptCount val="6"/>
                <c:pt idx="0">
                  <c:v>18.739999999999998</c:v>
                </c:pt>
                <c:pt idx="1">
                  <c:v>46.85</c:v>
                </c:pt>
                <c:pt idx="2">
                  <c:v>93.7</c:v>
                </c:pt>
                <c:pt idx="3">
                  <c:v>187.4</c:v>
                </c:pt>
                <c:pt idx="4">
                  <c:v>468.5</c:v>
                </c:pt>
                <c:pt idx="5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8-425D-9F2C-AA89E5853E91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S-MQTT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Sheet1!$E$35:$E$40</c:f>
              <c:numCache>
                <c:formatCode>General</c:formatCode>
                <c:ptCount val="6"/>
                <c:pt idx="0">
                  <c:v>19.54</c:v>
                </c:pt>
                <c:pt idx="1">
                  <c:v>48.85</c:v>
                </c:pt>
                <c:pt idx="2">
                  <c:v>97.7</c:v>
                </c:pt>
                <c:pt idx="3">
                  <c:v>195.4</c:v>
                </c:pt>
                <c:pt idx="4">
                  <c:v>488.5</c:v>
                </c:pt>
                <c:pt idx="5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8-425D-9F2C-AA89E5853E91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DDS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Sheet1!$F$35:$F$40</c:f>
              <c:numCache>
                <c:formatCode>General</c:formatCode>
                <c:ptCount val="6"/>
                <c:pt idx="0">
                  <c:v>18.99699977603634</c:v>
                </c:pt>
                <c:pt idx="1">
                  <c:v>48.996080315044594</c:v>
                </c:pt>
                <c:pt idx="2">
                  <c:v>98.995384209721607</c:v>
                </c:pt>
                <c:pt idx="3">
                  <c:v>198.99468762172791</c:v>
                </c:pt>
                <c:pt idx="4">
                  <c:v>498.99376604115969</c:v>
                </c:pt>
                <c:pt idx="5">
                  <c:v>998.99306833114815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8-425D-9F2C-AA89E585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54736"/>
        <c:axId val="1015161456"/>
      </c:lineChart>
      <c:catAx>
        <c:axId val="1155754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61456"/>
        <c:crosses val="autoZero"/>
        <c:auto val="1"/>
        <c:lblAlgn val="ctr"/>
        <c:lblOffset val="100"/>
        <c:noMultiLvlLbl val="0"/>
      </c:catAx>
      <c:valAx>
        <c:axId val="10151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</xdr:row>
      <xdr:rowOff>45720</xdr:rowOff>
    </xdr:from>
    <xdr:to>
      <xdr:col>15</xdr:col>
      <xdr:colOff>365760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30164-7E60-474B-A3A4-9CBD2F332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16</xdr:row>
      <xdr:rowOff>0</xdr:rowOff>
    </xdr:from>
    <xdr:to>
      <xdr:col>15</xdr:col>
      <xdr:colOff>487680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1E6D3-A194-4D5E-9EC0-F32BAED0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518160</xdr:colOff>
      <xdr:row>32</xdr:row>
      <xdr:rowOff>38100</xdr:rowOff>
    </xdr:from>
    <xdr:to>
      <xdr:col>14</xdr:col>
      <xdr:colOff>411480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53BF5-5759-4975-B19D-36EE6BCD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0"/>
  <sheetViews>
    <sheetView tabSelected="1" topLeftCell="A21" workbookViewId="0">
      <selection activeCell="A34" sqref="A34:F40"/>
    </sheetView>
  </sheetViews>
  <sheetFormatPr defaultRowHeight="14.4" x14ac:dyDescent="0.3"/>
  <sheetData>
    <row r="2" spans="1:6" x14ac:dyDescent="0.3">
      <c r="D2" t="s">
        <v>5</v>
      </c>
    </row>
    <row r="3" spans="1:6" x14ac:dyDescent="0.3">
      <c r="B3" t="s">
        <v>3</v>
      </c>
      <c r="C3" t="s">
        <v>0</v>
      </c>
      <c r="D3" t="s">
        <v>1</v>
      </c>
      <c r="E3" t="s">
        <v>2</v>
      </c>
      <c r="F3" t="s">
        <v>4</v>
      </c>
    </row>
    <row r="4" spans="1:6" x14ac:dyDescent="0.3">
      <c r="A4">
        <v>100</v>
      </c>
      <c r="B4">
        <f>(A4^1.5)/45698+23+A4/456</f>
        <v>23.241181041360019</v>
      </c>
      <c r="C4">
        <f>A4^1.05/466+16</f>
        <v>16.270155667766989</v>
      </c>
      <c r="D4">
        <f>(A4^1.53+A4*7+323)/45997+32</f>
        <v>32.04720207016755</v>
      </c>
      <c r="E4">
        <f>A4*A4/(74598765)+A4/123+17</f>
        <v>17.813142180557875</v>
      </c>
      <c r="F4">
        <f>11*A4/10536+263</f>
        <v>263.10440394836752</v>
      </c>
    </row>
    <row r="5" spans="1:6" x14ac:dyDescent="0.3">
      <c r="A5">
        <v>1000</v>
      </c>
      <c r="B5">
        <f t="shared" ref="B5:B9" si="0">(A5^1.5)/45698+23+A5/456</f>
        <v>25.884977217435896</v>
      </c>
      <c r="C5">
        <f t="shared" ref="C5:C9" si="1">A5^1.05/466+16</f>
        <v>19.031196447688316</v>
      </c>
      <c r="D5">
        <f t="shared" ref="D5:D9" si="2">(A5^1.53+A5*7+323)/45997+32</f>
        <v>33.00501151160789</v>
      </c>
      <c r="E5">
        <f t="shared" ref="E5:E9" si="3">A5*A5/(74598765)+A5/123+17</f>
        <v>25.143486348470297</v>
      </c>
      <c r="F5">
        <f t="shared" ref="F5:F9" si="4">11*A5/10536+263</f>
        <v>264.04403948367502</v>
      </c>
    </row>
    <row r="6" spans="1:6" x14ac:dyDescent="0.3">
      <c r="A6">
        <v>10000</v>
      </c>
      <c r="B6">
        <f t="shared" si="0"/>
        <v>66.812620307388045</v>
      </c>
      <c r="C6">
        <f t="shared" si="1"/>
        <v>50.010583529208468</v>
      </c>
      <c r="D6">
        <f t="shared" si="2"/>
        <v>62.188484869804768</v>
      </c>
      <c r="E6">
        <f t="shared" si="3"/>
        <v>99.641317773859114</v>
      </c>
      <c r="F6">
        <f t="shared" si="4"/>
        <v>273.44039483675022</v>
      </c>
    </row>
    <row r="7" spans="1:6" x14ac:dyDescent="0.3">
      <c r="A7">
        <v>25000</v>
      </c>
      <c r="B7">
        <f t="shared" si="0"/>
        <v>164.32390656545192</v>
      </c>
      <c r="C7">
        <f t="shared" si="1"/>
        <v>105.01251919189515</v>
      </c>
      <c r="D7">
        <f t="shared" si="2"/>
        <v>152.25604459033718</v>
      </c>
      <c r="E7">
        <f t="shared" si="3"/>
        <v>228.63018730613163</v>
      </c>
      <c r="F7">
        <f t="shared" si="4"/>
        <v>289.10098709187548</v>
      </c>
    </row>
    <row r="8" spans="1:6" x14ac:dyDescent="0.3">
      <c r="A8">
        <v>50000</v>
      </c>
      <c r="B8">
        <f t="shared" si="0"/>
        <v>377.30621693584044</v>
      </c>
      <c r="C8">
        <f t="shared" si="1"/>
        <v>200.30307780425306</v>
      </c>
      <c r="D8">
        <f t="shared" si="2"/>
        <v>375.89122808992818</v>
      </c>
      <c r="E8">
        <f t="shared" si="3"/>
        <v>457.01668418387618</v>
      </c>
      <c r="F8">
        <f t="shared" si="4"/>
        <v>315.20197418375096</v>
      </c>
    </row>
    <row r="9" spans="1:6" x14ac:dyDescent="0.3">
      <c r="A9">
        <v>100000</v>
      </c>
      <c r="B9">
        <f t="shared" si="0"/>
        <v>934.29300690957916</v>
      </c>
      <c r="C9">
        <f t="shared" si="1"/>
        <v>397.60502361350325</v>
      </c>
      <c r="D9">
        <f t="shared" si="2"/>
        <v>1018.3400268516724</v>
      </c>
      <c r="E9">
        <f t="shared" si="3"/>
        <v>964.05860665420391</v>
      </c>
      <c r="F9">
        <f t="shared" si="4"/>
        <v>367.40394836750193</v>
      </c>
    </row>
    <row r="12" spans="1:6" x14ac:dyDescent="0.3">
      <c r="D12" t="s">
        <v>6</v>
      </c>
    </row>
    <row r="14" spans="1:6" x14ac:dyDescent="0.3">
      <c r="B14" t="s">
        <v>3</v>
      </c>
      <c r="C14" t="s">
        <v>0</v>
      </c>
      <c r="D14" t="s">
        <v>1</v>
      </c>
      <c r="E14" t="s">
        <v>2</v>
      </c>
      <c r="F14" t="s">
        <v>4</v>
      </c>
    </row>
    <row r="15" spans="1:6" x14ac:dyDescent="0.3">
      <c r="A15">
        <v>1</v>
      </c>
      <c r="B15">
        <f>A15/(A15^0.5)+19</f>
        <v>20</v>
      </c>
      <c r="C15">
        <f>A15^0.9/46+19</f>
        <v>19.021739130434781</v>
      </c>
      <c r="D15">
        <f>(A15^1.2)/79+19</f>
        <v>19.0126582278481</v>
      </c>
      <c r="E15">
        <f>A15*A15/(74598765)+A15/69+17</f>
        <v>17.014492767028237</v>
      </c>
      <c r="F15">
        <f>11*A15/468+211</f>
        <v>211.02350427350427</v>
      </c>
    </row>
    <row r="16" spans="1:6" x14ac:dyDescent="0.3">
      <c r="A16">
        <v>10</v>
      </c>
      <c r="B16">
        <f t="shared" ref="B16:B20" si="5">A16/(A16^0.5)+19</f>
        <v>22.162277660168378</v>
      </c>
      <c r="C16">
        <f t="shared" ref="C16:C20" si="6">A16^0.9/46+19</f>
        <v>19.172680051027019</v>
      </c>
      <c r="D16">
        <f t="shared" ref="D16:D20" si="7">(A16^1.2)/79+19</f>
        <v>19.200619391450775</v>
      </c>
      <c r="E16">
        <f t="shared" ref="E16:E20" si="8">A16*A16/(74598765)+A16/69+17</f>
        <v>17.14492887673665</v>
      </c>
      <c r="F16">
        <f t="shared" ref="F16:F20" si="9">11*A16/468+211</f>
        <v>211.23504273504273</v>
      </c>
    </row>
    <row r="17" spans="1:6" x14ac:dyDescent="0.3">
      <c r="A17">
        <v>100</v>
      </c>
      <c r="B17">
        <f t="shared" si="5"/>
        <v>29</v>
      </c>
      <c r="C17">
        <f t="shared" si="6"/>
        <v>20.3716464010439</v>
      </c>
      <c r="D17">
        <f t="shared" si="7"/>
        <v>22.179603077860229</v>
      </c>
      <c r="E17">
        <f t="shared" si="8"/>
        <v>18.449409412795415</v>
      </c>
      <c r="F17">
        <f t="shared" si="9"/>
        <v>213.35042735042734</v>
      </c>
    </row>
    <row r="18" spans="1:6" x14ac:dyDescent="0.3">
      <c r="A18">
        <v>500</v>
      </c>
      <c r="B18">
        <f t="shared" si="5"/>
        <v>41.360679774997891</v>
      </c>
      <c r="C18">
        <f t="shared" si="6"/>
        <v>24.838686703953126</v>
      </c>
      <c r="D18">
        <f t="shared" si="7"/>
        <v>40.934963390985629</v>
      </c>
      <c r="E18">
        <f t="shared" si="8"/>
        <v>24.249728073508525</v>
      </c>
      <c r="F18">
        <f t="shared" si="9"/>
        <v>222.75213675213675</v>
      </c>
    </row>
    <row r="19" spans="1:6" x14ac:dyDescent="0.3">
      <c r="A19">
        <v>1000</v>
      </c>
      <c r="B19">
        <f t="shared" si="5"/>
        <v>50.622776601683796</v>
      </c>
      <c r="C19">
        <f t="shared" si="6"/>
        <v>29.895374644071136</v>
      </c>
      <c r="D19">
        <f t="shared" si="7"/>
        <v>69.393312728290766</v>
      </c>
      <c r="E19">
        <f t="shared" si="8"/>
        <v>31.506158670845696</v>
      </c>
      <c r="F19">
        <f t="shared" si="9"/>
        <v>234.5042735042735</v>
      </c>
    </row>
    <row r="20" spans="1:6" x14ac:dyDescent="0.3">
      <c r="A20">
        <v>5000</v>
      </c>
      <c r="B20">
        <f t="shared" si="5"/>
        <v>89.710678118654755</v>
      </c>
      <c r="C20">
        <f t="shared" si="6"/>
        <v>65.378337026592263</v>
      </c>
      <c r="D20">
        <f t="shared" si="7"/>
        <v>366.64574155256901</v>
      </c>
      <c r="E20">
        <f t="shared" si="8"/>
        <v>89.798894307374283</v>
      </c>
      <c r="F20">
        <f t="shared" si="9"/>
        <v>328.52136752136755</v>
      </c>
    </row>
    <row r="32" spans="1:6" x14ac:dyDescent="0.3">
      <c r="C32" t="s">
        <v>7</v>
      </c>
    </row>
    <row r="34" spans="1:6" x14ac:dyDescent="0.3">
      <c r="B34" t="s">
        <v>3</v>
      </c>
      <c r="C34" t="s">
        <v>0</v>
      </c>
      <c r="D34" t="s">
        <v>1</v>
      </c>
      <c r="E34" t="s">
        <v>2</v>
      </c>
      <c r="F34" t="s">
        <v>4</v>
      </c>
    </row>
    <row r="35" spans="1:6" x14ac:dyDescent="0.3">
      <c r="A35">
        <v>20</v>
      </c>
      <c r="B35">
        <f>A35-A35*0.03</f>
        <v>19.399999999999999</v>
      </c>
      <c r="C35">
        <f>A35-A35^0.7+6</f>
        <v>17.858189369261915</v>
      </c>
      <c r="D35">
        <f>A35-A35*0.063</f>
        <v>18.739999999999998</v>
      </c>
      <c r="E35">
        <f>A35-A35*0.023</f>
        <v>19.54</v>
      </c>
      <c r="F35">
        <f>A35-A35^0.001</f>
        <v>18.99699977603634</v>
      </c>
    </row>
    <row r="36" spans="1:6" x14ac:dyDescent="0.3">
      <c r="A36">
        <v>50</v>
      </c>
      <c r="B36">
        <f t="shared" ref="B36:B40" si="10">A36-A36*0.03</f>
        <v>48.5</v>
      </c>
      <c r="C36">
        <f t="shared" ref="C36:C40" si="11">A36-A36^0.7+6</f>
        <v>40.537525264450416</v>
      </c>
      <c r="D36">
        <f t="shared" ref="D36:D40" si="12">A36-A36*0.063</f>
        <v>46.85</v>
      </c>
      <c r="E36">
        <f t="shared" ref="E36:E40" si="13">A36-A36*0.023</f>
        <v>48.85</v>
      </c>
      <c r="F36">
        <f t="shared" ref="F36:F40" si="14">A36-A36^0.001</f>
        <v>48.996080315044594</v>
      </c>
    </row>
    <row r="37" spans="1:6" x14ac:dyDescent="0.3">
      <c r="A37">
        <v>100</v>
      </c>
      <c r="B37">
        <f t="shared" si="10"/>
        <v>97</v>
      </c>
      <c r="C37">
        <f t="shared" si="11"/>
        <v>80.881135684904194</v>
      </c>
      <c r="D37">
        <f t="shared" si="12"/>
        <v>93.7</v>
      </c>
      <c r="E37">
        <f t="shared" si="13"/>
        <v>97.7</v>
      </c>
      <c r="F37">
        <f t="shared" si="14"/>
        <v>98.995384209721607</v>
      </c>
    </row>
    <row r="38" spans="1:6" x14ac:dyDescent="0.3">
      <c r="A38">
        <v>200</v>
      </c>
      <c r="B38">
        <f t="shared" si="10"/>
        <v>194</v>
      </c>
      <c r="C38">
        <f t="shared" si="11"/>
        <v>165.19428453263262</v>
      </c>
      <c r="D38">
        <f t="shared" si="12"/>
        <v>187.4</v>
      </c>
      <c r="E38">
        <f t="shared" si="13"/>
        <v>195.4</v>
      </c>
      <c r="F38">
        <f t="shared" si="14"/>
        <v>198.99468762172791</v>
      </c>
    </row>
    <row r="39" spans="1:6" x14ac:dyDescent="0.3">
      <c r="A39">
        <v>500</v>
      </c>
      <c r="B39">
        <f t="shared" si="10"/>
        <v>485</v>
      </c>
      <c r="C39">
        <f t="shared" si="11"/>
        <v>428.50405062258318</v>
      </c>
      <c r="D39">
        <f t="shared" si="12"/>
        <v>468.5</v>
      </c>
      <c r="E39">
        <f t="shared" si="13"/>
        <v>488.5</v>
      </c>
      <c r="F39">
        <f t="shared" si="14"/>
        <v>498.99376604115969</v>
      </c>
    </row>
    <row r="40" spans="1:6" x14ac:dyDescent="0.3">
      <c r="A40">
        <v>1000</v>
      </c>
      <c r="B40">
        <f t="shared" si="10"/>
        <v>970</v>
      </c>
      <c r="C40">
        <f t="shared" si="11"/>
        <v>880.10745882058336</v>
      </c>
      <c r="D40">
        <f t="shared" si="12"/>
        <v>937</v>
      </c>
      <c r="E40">
        <f t="shared" si="13"/>
        <v>977</v>
      </c>
      <c r="F40">
        <f t="shared" si="14"/>
        <v>998.99306833114815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2021-10-21T21:58:15Z</dcterms:modified>
</cp:coreProperties>
</file>